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302 - Dešťová kanalizace" sheetId="2" r:id="rId2"/>
    <sheet name="SO 303 - Vodovodní řad" sheetId="3" r:id="rId3"/>
    <sheet name="SO 304 - Přípojky vodovodu" sheetId="4" r:id="rId4"/>
    <sheet name="SO 305 - Jednotná kanalizace" sheetId="5" r:id="rId5"/>
    <sheet name="SO 306 - Přípojky kanalizace" sheetId="6" r:id="rId6"/>
    <sheet name="SO 101.4 - OZ Svobodova" sheetId="7" r:id="rId7"/>
    <sheet name="SO 101.4- B - OZ Svobodova" sheetId="8" r:id="rId8"/>
    <sheet name="SO 301 - Odvodnění komuni..." sheetId="9" r:id="rId9"/>
    <sheet name="SO 401 - Veřejné osvětlení" sheetId="10" r:id="rId10"/>
    <sheet name="SO 402 - Chráničky pro me..." sheetId="11" r:id="rId11"/>
    <sheet name="SO 801 - Kácení, výsadba ..." sheetId="12" r:id="rId12"/>
    <sheet name="VON - Vedlejší a ostatní ..." sheetId="13" r:id="rId13"/>
  </sheets>
  <definedNames>
    <definedName name="_xlnm.Print_Area" localSheetId="0">'Rekapitulace stavby'!$D$4:$AO$76,'Rekapitulace stavby'!$C$82:$AQ$109</definedName>
    <definedName name="_xlnm._FilterDatabase" localSheetId="1" hidden="1">'SO 302 - Dešťová kanalizace'!$C$127:$K$199</definedName>
    <definedName name="_xlnm.Print_Area" localSheetId="1">'SO 302 - Dešťová kanalizace'!$C$4:$J$76,'SO 302 - Dešťová kanalizace'!$C$82:$J$107,'SO 302 - Dešťová kanalizace'!$C$113:$K$199</definedName>
    <definedName name="_xlnm._FilterDatabase" localSheetId="2" hidden="1">'SO 303 - Vodovodní řad'!$C$130:$K$269</definedName>
    <definedName name="_xlnm.Print_Area" localSheetId="2">'SO 303 - Vodovodní řad'!$C$4:$J$76,'SO 303 - Vodovodní řad'!$C$82:$J$110,'SO 303 - Vodovodní řad'!$C$116:$K$269</definedName>
    <definedName name="_xlnm._FilterDatabase" localSheetId="3" hidden="1">'SO 304 - Přípojky vodovodu'!$C$130:$K$192</definedName>
    <definedName name="_xlnm.Print_Area" localSheetId="3">'SO 304 - Přípojky vodovodu'!$C$4:$J$76,'SO 304 - Přípojky vodovodu'!$C$82:$J$110,'SO 304 - Přípojky vodovodu'!$C$116:$K$192</definedName>
    <definedName name="_xlnm._FilterDatabase" localSheetId="4" hidden="1">'SO 305 - Jednotná kanalizace'!$C$129:$K$217</definedName>
    <definedName name="_xlnm.Print_Area" localSheetId="4">'SO 305 - Jednotná kanalizace'!$C$4:$J$76,'SO 305 - Jednotná kanalizace'!$C$82:$J$109,'SO 305 - Jednotná kanalizace'!$C$115:$K$217</definedName>
    <definedName name="_xlnm._FilterDatabase" localSheetId="5" hidden="1">'SO 306 - Přípojky kanalizace'!$C$128:$K$195</definedName>
    <definedName name="_xlnm.Print_Area" localSheetId="5">'SO 306 - Přípojky kanalizace'!$C$4:$J$76,'SO 306 - Přípojky kanalizace'!$C$82:$J$108,'SO 306 - Přípojky kanalizace'!$C$114:$K$195</definedName>
    <definedName name="_xlnm._FilterDatabase" localSheetId="6" hidden="1">'SO 101.4 - OZ Svobodova'!$C$126:$K$354</definedName>
    <definedName name="_xlnm.Print_Area" localSheetId="6">'SO 101.4 - OZ Svobodova'!$C$4:$J$76,'SO 101.4 - OZ Svobodova'!$C$82:$J$106,'SO 101.4 - OZ Svobodova'!$C$112:$K$354</definedName>
    <definedName name="_xlnm._FilterDatabase" localSheetId="7" hidden="1">'SO 101.4- B - OZ Svobodova'!$C$126:$K$328</definedName>
    <definedName name="_xlnm.Print_Area" localSheetId="7">'SO 101.4- B - OZ Svobodova'!$C$4:$J$76,'SO 101.4- B - OZ Svobodova'!$C$82:$J$106,'SO 101.4- B - OZ Svobodova'!$C$112:$K$328</definedName>
    <definedName name="_xlnm._FilterDatabase" localSheetId="8" hidden="1">'SO 301 - Odvodnění komuni...'!$C$127:$K$188</definedName>
    <definedName name="_xlnm.Print_Area" localSheetId="8">'SO 301 - Odvodnění komuni...'!$C$4:$J$76,'SO 301 - Odvodnění komuni...'!$C$82:$J$107,'SO 301 - Odvodnění komuni...'!$C$113:$K$188</definedName>
    <definedName name="_xlnm._FilterDatabase" localSheetId="9" hidden="1">'SO 401 - Veřejné osvětlení'!$C$133:$K$208</definedName>
    <definedName name="_xlnm.Print_Area" localSheetId="9">'SO 401 - Veřejné osvětlení'!$C$4:$J$76,'SO 401 - Veřejné osvětlení'!$C$82:$J$113,'SO 401 - Veřejné osvětlení'!$C$119:$K$208</definedName>
    <definedName name="_xlnm._FilterDatabase" localSheetId="10" hidden="1">'SO 402 - Chráničky pro me...'!$C$131:$K$172</definedName>
    <definedName name="_xlnm.Print_Area" localSheetId="10">'SO 402 - Chráničky pro me...'!$C$4:$J$76,'SO 402 - Chráničky pro me...'!$C$82:$J$111,'SO 402 - Chráničky pro me...'!$C$117:$K$172</definedName>
    <definedName name="_xlnm._FilterDatabase" localSheetId="11" hidden="1">'SO 801 - Kácení, výsadba ...'!$C$122:$K$168</definedName>
    <definedName name="_xlnm.Print_Area" localSheetId="11">'SO 801 - Kácení, výsadba ...'!$C$4:$J$76,'SO 801 - Kácení, výsadba ...'!$C$82:$J$102,'SO 801 - Kácení, výsadba ...'!$C$108:$K$168</definedName>
    <definedName name="_xlnm._FilterDatabase" localSheetId="12" hidden="1">'VON - Vedlejší a ostatní ...'!$C$124:$K$192</definedName>
    <definedName name="_xlnm.Print_Area" localSheetId="12">'VON - Vedlejší a ostatní ...'!$C$4:$J$76,'VON - Vedlejší a ostatní ...'!$C$82:$J$106,'VON - Vedlejší a ostatní ...'!$C$112:$K$192</definedName>
    <definedName name="_xlnm.Print_Titles" localSheetId="0">'Rekapitulace stavby'!$92:$92</definedName>
    <definedName name="_xlnm.Print_Titles" localSheetId="1">'SO 302 - Dešťová kanalizace'!$127:$127</definedName>
    <definedName name="_xlnm.Print_Titles" localSheetId="2">'SO 303 - Vodovodní řad'!$130:$130</definedName>
    <definedName name="_xlnm.Print_Titles" localSheetId="3">'SO 304 - Přípojky vodovodu'!$130:$130</definedName>
    <definedName name="_xlnm.Print_Titles" localSheetId="4">'SO 305 - Jednotná kanalizace'!$129:$129</definedName>
    <definedName name="_xlnm.Print_Titles" localSheetId="5">'SO 306 - Přípojky kanalizace'!$128:$128</definedName>
    <definedName name="_xlnm.Print_Titles" localSheetId="6">'SO 101.4 - OZ Svobodova'!$126:$126</definedName>
    <definedName name="_xlnm.Print_Titles" localSheetId="7">'SO 101.4- B - OZ Svobodova'!$126:$126</definedName>
    <definedName name="_xlnm.Print_Titles" localSheetId="8">'SO 301 - Odvodnění komuni...'!$127:$127</definedName>
    <definedName name="_xlnm.Print_Titles" localSheetId="9">'SO 401 - Veřejné osvětlení'!$133:$133</definedName>
    <definedName name="_xlnm.Print_Titles" localSheetId="10">'SO 402 - Chráničky pro me...'!$131:$131</definedName>
    <definedName name="_xlnm.Print_Titles" localSheetId="12">'VON - Vedlejší a ostatní ...'!$124:$124</definedName>
  </definedNames>
  <calcPr fullCalcOnLoad="1"/>
</workbook>
</file>

<file path=xl/sharedStrings.xml><?xml version="1.0" encoding="utf-8"?>
<sst xmlns="http://schemas.openxmlformats.org/spreadsheetml/2006/main" count="14592" uniqueCount="1885">
  <si>
    <t>Export Komplet</t>
  </si>
  <si>
    <t/>
  </si>
  <si>
    <t>2.0</t>
  </si>
  <si>
    <t>False</t>
  </si>
  <si>
    <t>{63440fa6-5508-45d1-b45c-20103d89b096}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</si>
  <si>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</si>
  <si>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</si>
  <si>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</si>
  <si>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</si>
  <si>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</si>
  <si>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</si>
  <si>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</si>
  <si>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</si>
  <si>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</si>
  <si>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18-2023-4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</si>
  <si>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</si>
  <si>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</si>
  <si>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místních komunikací v sídlišti K Hradišťku v Dačicích - IV. Etapa - aktualizace</t>
  </si>
  <si>
    <t>KSO:</t>
  </si>
  <si>
    <t>827</t>
  </si>
  <si>
    <t>CC-CZ:</t>
  </si>
  <si>
    <t>2</t>
  </si>
  <si>
    <t>Místo:</t>
  </si>
  <si>
    <t>Dačice</t>
  </si>
  <si>
    <t>Datum:</t>
  </si>
  <si>
    <t>6. 8. 2021</t>
  </si>
  <si>
    <t>CZ-CPV:</t>
  </si>
  <si>
    <t>45000000-7</t>
  </si>
  <si>
    <t>CZ-CPA:</t>
  </si>
  <si>
    <t>42</t>
  </si>
  <si>
    <t>Zadavatel:</t>
  </si>
  <si>
    <t>IČ:</t>
  </si>
  <si>
    <t>002 46 476</t>
  </si>
  <si>
    <t>Město Dačice, Krajířova 27, 380 13 Dačice</t>
  </si>
  <si>
    <t>DIČ:</t>
  </si>
  <si>
    <t>Uchazeč:</t>
  </si>
  <si>
    <t>Vyplň údaj</t>
  </si>
  <si>
    <t>Projektant:</t>
  </si>
  <si>
    <t>281 45 968</t>
  </si>
  <si>
    <t>Ing. arch. Martin Jirovský Ph.D., MBA</t>
  </si>
  <si>
    <t>True</t>
  </si>
  <si>
    <t>Zpracovatel:</t>
  </si>
  <si>
    <t>Centrum služeb Staré město; Petra Stejskalová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</si>
  <si>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</si>
  <si>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</si>
  <si>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</si>
  <si>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</si>
  <si>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</si>
  <si>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</si>
  <si>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</si>
  <si>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</si>
  <si>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</si>
  <si>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</si>
  <si>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</si>
  <si>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</si>
  <si>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</si>
  <si>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</si>
  <si>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</si>
  <si>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</si>
  <si>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</si>
  <si>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</si>
  <si>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</si>
  <si>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</si>
  <si>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</si>
  <si>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</si>
  <si>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</si>
  <si>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</si>
  <si>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</si>
  <si>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</si>
  <si>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</si>
  <si>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</si>
  <si>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</si>
  <si>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</si>
  <si>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</si>
  <si>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</si>
  <si>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</si>
  <si>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</si>
  <si>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</si>
  <si>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</si>
  <si>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</si>
  <si>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</si>
  <si>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</si>
  <si>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</si>
  <si>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</si>
  <si>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</si>
  <si>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</si>
  <si>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</si>
  <si>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</si>
  <si>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17-2021-4.1</t>
  </si>
  <si>
    <t>Rekonstrukce místních komunikací v sídlišti K Hradišťku v Dačicích-IV. Etapa-vodohospodářská část</t>
  </si>
  <si>
    <t>STA</t>
  </si>
  <si>
    <t>1</t>
  </si>
  <si>
    <t>{35c4b6a3-ce0b-4b95-ad86-d7dbd814a814}</t>
  </si>
  <si>
    <t>/</t>
  </si>
  <si>
    <t>SO 302</t>
  </si>
  <si>
    <t>Dešťová kanalizace</t>
  </si>
  <si>
    <t>Soupis</t>
  </si>
  <si>
    <t>{89c2afe3-a898-4fa3-a556-6d9c017f5751}</t>
  </si>
  <si>
    <t>SO 303</t>
  </si>
  <si>
    <t>Vodovodní řad</t>
  </si>
  <si>
    <t>{586cacb3-5eb4-4571-bf88-084fc26a3f51}</t>
  </si>
  <si>
    <t>SO 304</t>
  </si>
  <si>
    <t>Přípojky vodovodu</t>
  </si>
  <si>
    <t>{563dbea0-cfec-4df4-9dab-8eb0b47dcd77}</t>
  </si>
  <si>
    <t>SO 305</t>
  </si>
  <si>
    <t>Jednotná kanalizace</t>
  </si>
  <si>
    <t>{0557ca52-832b-4da5-9ff8-e747d6b56644}</t>
  </si>
  <si>
    <t>SO 306</t>
  </si>
  <si>
    <t>Přípojky kanalizace</t>
  </si>
  <si>
    <t>{b918b2c6-e5f3-4a5b-af36-719dfaf92d6d}</t>
  </si>
  <si>
    <t>17-2021-4.2</t>
  </si>
  <si>
    <t>Rekonstrukce místních komunikací v sídlišti K Hradišťku v Dačicích-IV. Etapa-komunikace</t>
  </si>
  <si>
    <t>{75f406e5-360e-4bfb-87b6-d547b30ac401}</t>
  </si>
  <si>
    <t>SO 101.4</t>
  </si>
  <si>
    <t>OZ Svobodova</t>
  </si>
  <si>
    <t>{2312e869-8357-4a9a-86ac-fa98d04b2376}</t>
  </si>
  <si>
    <t>822</t>
  </si>
  <si>
    <t>SO 101.4- B</t>
  </si>
  <si>
    <t>{612591ff-4c67-4434-95a2-837298e11aa9}</t>
  </si>
  <si>
    <t>SO 301</t>
  </si>
  <si>
    <t>Odvodnění komunikace</t>
  </si>
  <si>
    <t>{58acc73e-90f4-4308-9657-15b324722954}</t>
  </si>
  <si>
    <t>SO 401</t>
  </si>
  <si>
    <t>Veřejné osvětlení</t>
  </si>
  <si>
    <t>{c7aa94f6-c3d8-4aa7-9269-7a1664f716f5}</t>
  </si>
  <si>
    <t>SO 402</t>
  </si>
  <si>
    <t>Chráničky pro metropolitní sítě</t>
  </si>
  <si>
    <t>{70fec8bf-a416-488b-a1a7-d24a4f3d2994}</t>
  </si>
  <si>
    <t>SO 801</t>
  </si>
  <si>
    <t>Kácení, výsadba a vegetační úpravy</t>
  </si>
  <si>
    <t>{42536fce-dcc7-433b-bfcc-ece859dbaf07}</t>
  </si>
  <si>
    <t>VON</t>
  </si>
  <si>
    <t>Vedlejší a ostatní náklady</t>
  </si>
  <si>
    <t>{52486691-a94b-4c48-ac83-9db598e61fa4}</t>
  </si>
  <si>
    <t>KRYCÍ LIST SOUPISU PRACÍ</t>
  </si>
  <si>
    <t>Objekt:</t>
  </si>
  <si>
    <t>17-2021-4.1 - Rekonstrukce místních komunikací v sídlišti K Hradišťku v Dačicích-IV. Etapa-vodohospodářská část</t>
  </si>
  <si>
    <t>Soupis:</t>
  </si>
  <si>
    <t>SO 302 - Dešťová kanalizace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</si>
  <si>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</si>
  <si>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</si>
  <si>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</si>
  <si>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</si>
  <si>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</si>
  <si>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</si>
  <si>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</si>
  <si>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</si>
  <si>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</si>
  <si>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</si>
  <si>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VRN - Vedlejší rozpočtové náklady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</si>
  <si>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</si>
  <si>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</si>
  <si>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</si>
  <si>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</si>
  <si>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</si>
  <si>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</si>
  <si>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</si>
  <si>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</si>
  <si>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</si>
  <si>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</si>
  <si>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</si>
  <si>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</si>
  <si>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</si>
  <si>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</si>
  <si>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</si>
  <si>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</si>
  <si>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</si>
  <si>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</si>
  <si>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</si>
  <si>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</si>
  <si>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115101202</t>
  </si>
  <si>
    <t>Čerpání vody na dopravní výšku do 10 m průměrný přítok přes 500 do 1 000 l/min</t>
  </si>
  <si>
    <t>hod</t>
  </si>
  <si>
    <t>CS ÚRS 2023 02</t>
  </si>
  <si>
    <t>4</t>
  </si>
  <si>
    <t>-347782287</t>
  </si>
  <si>
    <t>115101302</t>
  </si>
  <si>
    <t>Pohotovost čerpací soupravy pro dopravní výšku do 10 m přítok přes 500 do 1 000 l/min</t>
  </si>
  <si>
    <t>den</t>
  </si>
  <si>
    <t>1126306455</t>
  </si>
  <si>
    <t>3</t>
  </si>
  <si>
    <t>119001406</t>
  </si>
  <si>
    <t>Dočasné zajištění potrubí z PE DN přes 200 do 500 mm</t>
  </si>
  <si>
    <t>m</t>
  </si>
  <si>
    <t>-1462711325</t>
  </si>
  <si>
    <t>119001421</t>
  </si>
  <si>
    <t>Dočasné zajištění kabelů a kabelových tratí ze 3 volně ložených kabelů</t>
  </si>
  <si>
    <t>852131479</t>
  </si>
  <si>
    <t>5</t>
  </si>
  <si>
    <t>131251102</t>
  </si>
  <si>
    <t>Hloubení jam nezapažených v hornině třídy těžitelnosti I skupiny 3 objem do 50 m3 strojně</t>
  </si>
  <si>
    <t>m3</t>
  </si>
  <si>
    <t>-450273411</t>
  </si>
  <si>
    <t>VV</t>
  </si>
  <si>
    <t>"šachta ŠD2.5-12 DN 1000 šířka*délka*hloubka"1,6*1,6*(2,24+2,19+2,24+2,32+2,13+2,15+2,13+1,99)</t>
  </si>
  <si>
    <t>6</t>
  </si>
  <si>
    <t>132254204</t>
  </si>
  <si>
    <t>Hloubení zapažených rýh š do 2000 mm v hornině třídy těžitelnosti I skupiny 3 objem do 500 m3</t>
  </si>
  <si>
    <t>1711539413</t>
  </si>
  <si>
    <t>"vedení kanalizační plocha podél. profilu*šířka" (552,4+8*1*1*2,04+4)*1*0,2</t>
  </si>
  <si>
    <t>7</t>
  </si>
  <si>
    <t>132354202</t>
  </si>
  <si>
    <t>Hloubení zapažených rýh š do 2000 mm v hornině třídy těžitelnosti II skupiny 4 objem do 50 m3</t>
  </si>
  <si>
    <t>-1910193</t>
  </si>
  <si>
    <t>"vedení kanalizační plocha podél. profilu*šířka" (552,4+8*1*1*2,04+4)*1*0,075</t>
  </si>
  <si>
    <t>8</t>
  </si>
  <si>
    <t>132454204</t>
  </si>
  <si>
    <t>Hloubení zapažených rýh š do 2000 mm v hornině třídy těžitelnosti II skupiny 5 objem do 500 m3</t>
  </si>
  <si>
    <t>926354105</t>
  </si>
  <si>
    <t>"vedení kanalizační plocha podél. profilu*šířka" (552,4+8*1*1*2,04+4)*1*0,725</t>
  </si>
  <si>
    <t>9</t>
  </si>
  <si>
    <t>139001101</t>
  </si>
  <si>
    <t>Příplatek za ztížení vykopávky v blízkosti podzemního vedení</t>
  </si>
  <si>
    <t>-262286268</t>
  </si>
  <si>
    <t>"inž.sítě délka*šířka*hloubka"21*1*0,5+22*1*0,5</t>
  </si>
  <si>
    <t>10</t>
  </si>
  <si>
    <t>151101102</t>
  </si>
  <si>
    <t>Zřízení příložného pažení a rozepření stěn rýh hl přes 2 do 4 m</t>
  </si>
  <si>
    <t>m2</t>
  </si>
  <si>
    <t>1717718738</t>
  </si>
  <si>
    <t>"vedení kanalizační délka*hloubka" (552,4+4)*2</t>
  </si>
  <si>
    <t>11</t>
  </si>
  <si>
    <t>151101112</t>
  </si>
  <si>
    <t>Odstranění příložného pažení a rozepření stěn rýh hl přes 2 do 4 m</t>
  </si>
  <si>
    <t>1697199937</t>
  </si>
  <si>
    <t>12</t>
  </si>
  <si>
    <t>162651132</t>
  </si>
  <si>
    <t>Vodorovné přemístění přes 4 000 do 5000 m výkopku/sypaniny z horniny třídy těžitelnosti II skupiny 4 a 5</t>
  </si>
  <si>
    <t>451981309</t>
  </si>
  <si>
    <t>"zemina výkopu"42,954+415,222-259,355</t>
  </si>
  <si>
    <t>13</t>
  </si>
  <si>
    <t>171201221</t>
  </si>
  <si>
    <t>Poplatek za uložení na skládce (skládkovné) zeminy a kamení kód odpadu 17 05 04</t>
  </si>
  <si>
    <t>t</t>
  </si>
  <si>
    <t>-242178877</t>
  </si>
  <si>
    <t>198,821*2 "Přepočtené koeficientem množství</t>
  </si>
  <si>
    <t>14</t>
  </si>
  <si>
    <t>174151101</t>
  </si>
  <si>
    <t>Zásyp jam, šachet rýh nebo kolem objektů sypaninou se zhutněním</t>
  </si>
  <si>
    <t>-1673684576</t>
  </si>
  <si>
    <t>"zemina výkopu vedení" (114,544+42,954+415,222)</t>
  </si>
  <si>
    <t>"-zásypy vedení"-(40,672+118,605)</t>
  </si>
  <si>
    <t>"- vedení"-((3,14*0,125*0,125*262,4))</t>
  </si>
  <si>
    <t>"zemina výkopu šachty" 44,518</t>
  </si>
  <si>
    <t>"- podkladní desky šachty" -3,6</t>
  </si>
  <si>
    <t>"- šachta ŠD2-5-12 DN 1000"-(3,14*0,65*0,65*(2,24+2,19+2,24+2,32+2,13+2,15+2,13+1,99))</t>
  </si>
  <si>
    <t>Součet</t>
  </si>
  <si>
    <t>175112109</t>
  </si>
  <si>
    <t>Příplatek k obsypání potrubí při překopech inž sítí objemu do 10 m3 za prohození sypaniny</t>
  </si>
  <si>
    <t>1718303106</t>
  </si>
  <si>
    <t>418,417-44,518-114,544</t>
  </si>
  <si>
    <t>16</t>
  </si>
  <si>
    <t>175151101</t>
  </si>
  <si>
    <t>Obsypání potrubí strojně sypaninou bez prohození, uloženou do 3 m</t>
  </si>
  <si>
    <t>-186306627</t>
  </si>
  <si>
    <t>"vedení kanalizační DN 250 délka*plocha řezu" 262,4*0,452</t>
  </si>
  <si>
    <t>17</t>
  </si>
  <si>
    <t>M</t>
  </si>
  <si>
    <t>58344121</t>
  </si>
  <si>
    <t>štěrkodrť frakce 0/8</t>
  </si>
  <si>
    <t>1967483852</t>
  </si>
  <si>
    <t>118,605*2 'Přepočtené koeficientem množství</t>
  </si>
  <si>
    <t>Vodorovné konstrukce</t>
  </si>
  <si>
    <t>18</t>
  </si>
  <si>
    <t>451572111</t>
  </si>
  <si>
    <t>Lože pod potrubí otevřený výkop z kameniva drobného těženého</t>
  </si>
  <si>
    <t>1116229476</t>
  </si>
  <si>
    <t>"vedení kanalizační DN 250 délka*plocha řezu" 262,4*0,155</t>
  </si>
  <si>
    <t>19</t>
  </si>
  <si>
    <t>452311131</t>
  </si>
  <si>
    <t>Podkladní desky z betonu prostého bez zvýšených nároků na prostředí tř. C 12/15 otevřený výkop</t>
  </si>
  <si>
    <t>417406002</t>
  </si>
  <si>
    <t>"šachty šířka*délka*výška*počet" 1,5*1,5*0,2*8</t>
  </si>
  <si>
    <t>Trubní vedení</t>
  </si>
  <si>
    <t>20</t>
  </si>
  <si>
    <t>871360320</t>
  </si>
  <si>
    <t>Montáž kanalizačního potrubí hladkého plnostěnného SN 12 z polypropylenu DN 250</t>
  </si>
  <si>
    <t>586230390</t>
  </si>
  <si>
    <t>28617027</t>
  </si>
  <si>
    <t>trubka kanalizační PP plnostěnná třívrstvá DN 250x1000mm SN12</t>
  </si>
  <si>
    <t>-239476586</t>
  </si>
  <si>
    <t>262,4*1,015 'Přepočtené koeficientem množství</t>
  </si>
  <si>
    <t>22</t>
  </si>
  <si>
    <t>877360320</t>
  </si>
  <si>
    <t>Montáž odboček na kanalizačním potrubí z PP nebo tvrdého PVC trub hladkých plnostěnných DN 250</t>
  </si>
  <si>
    <t>kus</t>
  </si>
  <si>
    <t>-1436209352</t>
  </si>
  <si>
    <t>23</t>
  </si>
  <si>
    <t>28617210</t>
  </si>
  <si>
    <t>odbočka kanalizační PP SN16 45° DN 250/150</t>
  </si>
  <si>
    <t>966984549</t>
  </si>
  <si>
    <t>24</t>
  </si>
  <si>
    <t>894118001</t>
  </si>
  <si>
    <t>Příplatek ZKD 0,60 m výšky vstupu na potrubí</t>
  </si>
  <si>
    <t>-48083753</t>
  </si>
  <si>
    <t>25</t>
  </si>
  <si>
    <t>894411121</t>
  </si>
  <si>
    <t>Zřízení šachet kanalizačních z betonových dílců na potrubí DN přes 200 do 300 dno beton tř. C 25/30</t>
  </si>
  <si>
    <t>2036607716</t>
  </si>
  <si>
    <t>26</t>
  </si>
  <si>
    <t>59224064</t>
  </si>
  <si>
    <t>dno betonové šachtové kulaté DN 1000x500, 100x65x15cm</t>
  </si>
  <si>
    <t>-1554400858</t>
  </si>
  <si>
    <t>27</t>
  </si>
  <si>
    <t>59224068</t>
  </si>
  <si>
    <t>skruž betonová DN 1000x500 PS, 100x50x12cm</t>
  </si>
  <si>
    <t>-1110279935</t>
  </si>
  <si>
    <t>28</t>
  </si>
  <si>
    <t>59224066</t>
  </si>
  <si>
    <t>skruž betonová DN 1000x250 PS, 100x25x12cm</t>
  </si>
  <si>
    <t>657501721</t>
  </si>
  <si>
    <t>29</t>
  </si>
  <si>
    <t>59224312</t>
  </si>
  <si>
    <t>kónus šachetní betonový kapsové plastové stupadlo 100x62,5x58cm</t>
  </si>
  <si>
    <t>-515443545</t>
  </si>
  <si>
    <t>30</t>
  </si>
  <si>
    <t>59224184</t>
  </si>
  <si>
    <t>prstenec šachtový vyrovnávací betonový 625x120x40mm</t>
  </si>
  <si>
    <t>1042449921</t>
  </si>
  <si>
    <t>31</t>
  </si>
  <si>
    <t>59224185</t>
  </si>
  <si>
    <t>prstenec šachtový vyrovnávací betonový 625x120x60mm</t>
  </si>
  <si>
    <t>1582376323</t>
  </si>
  <si>
    <t>32</t>
  </si>
  <si>
    <t>59224176</t>
  </si>
  <si>
    <t>prstenec šachtový vyrovnávací betonový 625x120x80mm</t>
  </si>
  <si>
    <t>-1127680495</t>
  </si>
  <si>
    <t>33</t>
  </si>
  <si>
    <t>59224187</t>
  </si>
  <si>
    <t>prstenec šachtový vyrovnávací betonový 625x120x100mm</t>
  </si>
  <si>
    <t>-875912396</t>
  </si>
  <si>
    <t>34</t>
  </si>
  <si>
    <t>59224188</t>
  </si>
  <si>
    <t>prstenec šachtový vyrovnávací betonový 625x120x120mm</t>
  </si>
  <si>
    <t>786095261</t>
  </si>
  <si>
    <t>35</t>
  </si>
  <si>
    <t>899104112</t>
  </si>
  <si>
    <t>Osazení poklopů litinových, ocelových nebo železobetonových včetně rámů pro třídu zatížení D400, E600</t>
  </si>
  <si>
    <t>-1039231657</t>
  </si>
  <si>
    <t>36</t>
  </si>
  <si>
    <t>63126039</t>
  </si>
  <si>
    <t>poklop šachtový s BEGU rámem a zámky kruhový, DN 600 D400</t>
  </si>
  <si>
    <t>383036676</t>
  </si>
  <si>
    <t>37</t>
  </si>
  <si>
    <t>899722113</t>
  </si>
  <si>
    <t>Krytí potrubí z plastů výstražnou fólií z PVC 34cm</t>
  </si>
  <si>
    <t>-1271053838</t>
  </si>
  <si>
    <t>998</t>
  </si>
  <si>
    <t>Přesun hmot</t>
  </si>
  <si>
    <t>38</t>
  </si>
  <si>
    <t>998276101</t>
  </si>
  <si>
    <t>Přesun hmot pro trubní vedení z trub z plastických hmot otevřený výkop</t>
  </si>
  <si>
    <t>1303093603</t>
  </si>
  <si>
    <t>VRN</t>
  </si>
  <si>
    <t>Vedlejší rozpočtové náklady</t>
  </si>
  <si>
    <t>VRN4</t>
  </si>
  <si>
    <t>Inženýrská činnost</t>
  </si>
  <si>
    <t>39</t>
  </si>
  <si>
    <t>043103000</t>
  </si>
  <si>
    <t>Zkoušky bez rozlišení - kamerové zkoušky</t>
  </si>
  <si>
    <t>kpl</t>
  </si>
  <si>
    <t>1024</t>
  </si>
  <si>
    <t>1943722227</t>
  </si>
  <si>
    <t>P</t>
  </si>
  <si>
    <t>Poznámka k položce:
Kontrola kanalizace TV kamerou po výstavbě pro kontrolu před předáním díla a před uplynutím záruční doby kvůli kontrole díla.</t>
  </si>
  <si>
    <t>40</t>
  </si>
  <si>
    <t>043144000</t>
  </si>
  <si>
    <t>Zkoušky těsnosti</t>
  </si>
  <si>
    <t>1425441384</t>
  </si>
  <si>
    <t>VRN9</t>
  </si>
  <si>
    <t>Ostatní náklady</t>
  </si>
  <si>
    <t>41</t>
  </si>
  <si>
    <t>091003000</t>
  </si>
  <si>
    <t>Ostatní náklady bez rozlišení - pomocné a spojovací prostředky</t>
  </si>
  <si>
    <t>-598699922</t>
  </si>
  <si>
    <t>SO 303 - Vodovodní řad</t>
  </si>
  <si>
    <t xml:space="preserve">    997 - Přesun sutě</t>
  </si>
  <si>
    <t>PSV - Práce a dodávky PSV</t>
  </si>
  <si>
    <t xml:space="preserve">    722 - Zdravotechnika - vnitřní vodovod</t>
  </si>
  <si>
    <t>583541300</t>
  </si>
  <si>
    <t>1232512001</t>
  </si>
  <si>
    <t>-39764213</t>
  </si>
  <si>
    <t>-967330445</t>
  </si>
  <si>
    <t>-1748394010</t>
  </si>
  <si>
    <t>"vedení vodovodní plocha profilu*šíře rýhy" (468+73,2+3+3)*0,9*0,25</t>
  </si>
  <si>
    <t>132354204</t>
  </si>
  <si>
    <t>Hloubení zapažených rýh š do 2000 mm v hornině třídy těžitelnosti II skupiny 4 objem do 500 m3</t>
  </si>
  <si>
    <t>2111861597</t>
  </si>
  <si>
    <t>"vedení vodovodní plocha profilu*šíře rýhy" (468+73,2+3+3)*0,9*0,09</t>
  </si>
  <si>
    <t>132454203</t>
  </si>
  <si>
    <t>Hloubení zapažených rýh š do 2000 mm v hornině třídy těžitelnosti II skupiny 5 objem do 100 m3</t>
  </si>
  <si>
    <t>-1385003956</t>
  </si>
  <si>
    <t>"vedení vodovodní plocha profilu*šíře rýhy" (468+73,2+3+3)*0,9*0,66</t>
  </si>
  <si>
    <t>955662885</t>
  </si>
  <si>
    <t>"inž.sítě délka*šířka*hloubka"20*1*0,5+14*1*0,5</t>
  </si>
  <si>
    <t>151101101</t>
  </si>
  <si>
    <t>Zřízení příložného pažení a rozepření stěn rýh hl do 2 m</t>
  </si>
  <si>
    <t>-994553222</t>
  </si>
  <si>
    <t>"vedení vodovodí délka*výška" (468+73,2+3+3)*2</t>
  </si>
  <si>
    <t>151101111</t>
  </si>
  <si>
    <t>Odstranění příložného pažení a rozepření stěn rýh hl do 2 m</t>
  </si>
  <si>
    <t>720900584</t>
  </si>
  <si>
    <t>1067036273</t>
  </si>
  <si>
    <t>44,323+325,037-243,083</t>
  </si>
  <si>
    <t>1421324742</t>
  </si>
  <si>
    <t>126,277*2 "Přepočtené koeficientem množství</t>
  </si>
  <si>
    <t>-2145199901</t>
  </si>
  <si>
    <t>"zemina výkopu - zásypy vedení" 123,12+44,323+325,037-0,075-35,798-106,762</t>
  </si>
  <si>
    <t>1431101652</t>
  </si>
  <si>
    <t>349,845-106,762</t>
  </si>
  <si>
    <t>-1266400469</t>
  </si>
  <si>
    <t>"vedení vodovodní délka*plocha řezu" 316,8*0,337</t>
  </si>
  <si>
    <t>-1888479511</t>
  </si>
  <si>
    <t>106,762*2 'Přepočtené koeficientem množství</t>
  </si>
  <si>
    <t>1285532238</t>
  </si>
  <si>
    <t>"vedení vodovodní délka*plocha řezu" 316,8*0,113</t>
  </si>
  <si>
    <t>1508619002</t>
  </si>
  <si>
    <t>"hydranty šířka*délka*výška*počet"0,5*0,5*0,15*2</t>
  </si>
  <si>
    <t>850311811</t>
  </si>
  <si>
    <t>Bourání stávajícího potrubí z trub litinových DN 150</t>
  </si>
  <si>
    <t>280061510</t>
  </si>
  <si>
    <t>"stávající vedení" 200</t>
  </si>
  <si>
    <t>857242122</t>
  </si>
  <si>
    <t>Montáž litinových tvarovek jednoosých přírubových otevřený výkop DN 80</t>
  </si>
  <si>
    <t>-1384129311</t>
  </si>
  <si>
    <t>55251255</t>
  </si>
  <si>
    <t>koleno patkové 90° příruba PN 10-16 DN 75/příruba DN 80</t>
  </si>
  <si>
    <t>-828516497</t>
  </si>
  <si>
    <t>"vodovodní vedení  V2"2</t>
  </si>
  <si>
    <t>857262122</t>
  </si>
  <si>
    <t>Montáž litinových tvarovek jednoosých přírubových otevřený výkop DN 100</t>
  </si>
  <si>
    <t>-600590538</t>
  </si>
  <si>
    <t>55253967</t>
  </si>
  <si>
    <t>koleno přírubové z tvárné litiny,práškový epoxid tl 250µm FFK-kus DN 100-11,25°</t>
  </si>
  <si>
    <t>-2092913433</t>
  </si>
  <si>
    <t>"vodovodní vedení V2"1</t>
  </si>
  <si>
    <t>55259815</t>
  </si>
  <si>
    <t>přechod přírubový tvárná litina dl 200mm DN 100/80</t>
  </si>
  <si>
    <t>717698318</t>
  </si>
  <si>
    <t>"vodovodní vedení  V2"1</t>
  </si>
  <si>
    <t>31951004</t>
  </si>
  <si>
    <t>potrubní spojka jištěná proti posuvu hrdlo-příruba DN 100</t>
  </si>
  <si>
    <t>676093483</t>
  </si>
  <si>
    <t>857264122</t>
  </si>
  <si>
    <t>Montáž litinových tvarovek odbočných přírubových otevřený výkop DN 100</t>
  </si>
  <si>
    <t>-1703041752</t>
  </si>
  <si>
    <t>55253516</t>
  </si>
  <si>
    <t>tvarovka přírubová litinová vodovodní s přírubovou odbočkou PN10/16 T-kus DN 100/100</t>
  </si>
  <si>
    <t>-1635368256</t>
  </si>
  <si>
    <t>"vodovodní vedení  V2/V4"1</t>
  </si>
  <si>
    <t>55253745</t>
  </si>
  <si>
    <t>tvarovka hrdlová s přírubovou odbočkou z tvárné litiny,práškový epoxid tl 250µm MMA-kus DN 100/80</t>
  </si>
  <si>
    <t>-497561256</t>
  </si>
  <si>
    <t>871161941</t>
  </si>
  <si>
    <t>Výměna potrubí z PE100 SDR 11 otevřený výkop svařovaných na tupo D 32 x 3,0 mm</t>
  </si>
  <si>
    <t>332364880</t>
  </si>
  <si>
    <t>28613170</t>
  </si>
  <si>
    <t>trubka vodovodní PE100 SDR11 se signalizační vrstvou 32x3,0mm</t>
  </si>
  <si>
    <t>-1260693317</t>
  </si>
  <si>
    <t>871211941</t>
  </si>
  <si>
    <t>Výměna potrubí z PE100 SDR 11 otevřený výkop svařovaných na tupo D 63 x 5,8 mm</t>
  </si>
  <si>
    <t>957392745</t>
  </si>
  <si>
    <t>28613173</t>
  </si>
  <si>
    <t>trubka vodovodní PE100 SDR11 se signalizační vrstvou 63x5,8mm</t>
  </si>
  <si>
    <t>1507682538</t>
  </si>
  <si>
    <t>871251141</t>
  </si>
  <si>
    <t>Montáž potrubí z PE100 SDR 11 otevřený výkop svařovaných na tupo D 110 x 10,0 mm</t>
  </si>
  <si>
    <t>127583548</t>
  </si>
  <si>
    <t>28613557</t>
  </si>
  <si>
    <t>potrubí dvouvrstvé PE100 RC SDR11 110x10,0 dl 12m</t>
  </si>
  <si>
    <t>29404774</t>
  </si>
  <si>
    <t>316,8*1,015 'Přepočtené koeficientem množství</t>
  </si>
  <si>
    <t>877161901</t>
  </si>
  <si>
    <t>Výměna elektrospojek na vodovodním potrubí z PE trub d 32</t>
  </si>
  <si>
    <t>-513724724</t>
  </si>
  <si>
    <t>28616780</t>
  </si>
  <si>
    <t>spojka přímá pro PEX trubky D 32mmx5/4"</t>
  </si>
  <si>
    <t>1443957186</t>
  </si>
  <si>
    <t>31951000.R</t>
  </si>
  <si>
    <t>univerzální spojka PE - ocel PN 16 Fi 32x27-34 mm</t>
  </si>
  <si>
    <t>1823349182</t>
  </si>
  <si>
    <t>Poznámka k položce:
svěrná spojka; opakovaně použitá materiál - index ceny 0,2, max. počet 7 OC přípojek v úseku</t>
  </si>
  <si>
    <t>877241901</t>
  </si>
  <si>
    <t>Výměna elektrospojek na vodovodním potrubí z PE trub d 90</t>
  </si>
  <si>
    <t>-265025683</t>
  </si>
  <si>
    <t>28615974</t>
  </si>
  <si>
    <t>elektrospojka SDR11 PE 100 PN16 D 90mm</t>
  </si>
  <si>
    <t>-557414920</t>
  </si>
  <si>
    <t>28653135</t>
  </si>
  <si>
    <t>nákružek lemový PE 100 SDR11 90mm</t>
  </si>
  <si>
    <t>1684590493</t>
  </si>
  <si>
    <t>28654368</t>
  </si>
  <si>
    <t>příruba volná k lemovému nákružku z polypropylénu 90</t>
  </si>
  <si>
    <t>-1749902443</t>
  </si>
  <si>
    <t>28614977</t>
  </si>
  <si>
    <t>elektroredukce PE 100 PN16 D 90-63mm</t>
  </si>
  <si>
    <t>-2135981269</t>
  </si>
  <si>
    <t>43</t>
  </si>
  <si>
    <t>28613129</t>
  </si>
  <si>
    <t>trubka vodovodní PE100 RC PN 10 SDR17 90x5,4mm</t>
  </si>
  <si>
    <t>1796110279</t>
  </si>
  <si>
    <t>44</t>
  </si>
  <si>
    <t>877251101</t>
  </si>
  <si>
    <t>Montáž elektrospojek na vodovodním potrubí z PE trub d 110</t>
  </si>
  <si>
    <t>1223965189</t>
  </si>
  <si>
    <t>45</t>
  </si>
  <si>
    <t>28615975</t>
  </si>
  <si>
    <t>elektrospojka SDR11 PE 100 PN16 D 110mm</t>
  </si>
  <si>
    <t>-1368199398</t>
  </si>
  <si>
    <t>46</t>
  </si>
  <si>
    <t>28653136</t>
  </si>
  <si>
    <t>nákružek lemový PE 100 SDR11 110mm</t>
  </si>
  <si>
    <t>370966735</t>
  </si>
  <si>
    <t>"vodovodní vedení  V2"3</t>
  </si>
  <si>
    <t>"vodovodní vedení  V4"2</t>
  </si>
  <si>
    <t>47</t>
  </si>
  <si>
    <t>28654410</t>
  </si>
  <si>
    <t>příruba volná k lemovému nákružku z polypropylénu 110</t>
  </si>
  <si>
    <t>-639198406</t>
  </si>
  <si>
    <t>48</t>
  </si>
  <si>
    <t>877251110</t>
  </si>
  <si>
    <t>Montáž elektrokolen 45° na vodovodním potrubí z PE trub d 110</t>
  </si>
  <si>
    <t>-2136492960</t>
  </si>
  <si>
    <t>49</t>
  </si>
  <si>
    <t>28614949</t>
  </si>
  <si>
    <t>elektrokoleno 45° PE 100 PN16 D 110mm</t>
  </si>
  <si>
    <t>384091582</t>
  </si>
  <si>
    <t>Poznámka k položce:
(příp. oblouk +2xel. spojka)</t>
  </si>
  <si>
    <t>"vodovodní vedení  V4"1</t>
  </si>
  <si>
    <t>50</t>
  </si>
  <si>
    <t>877261901.R</t>
  </si>
  <si>
    <t>Výměna tvarovek na vodovodním plastovém potrubí z polyetylenu PE 100 elektrotvarovek SDR 11/PN16 spojek nebo redukcí d 110 - přirážka za 1 spoj elektrotvarovky</t>
  </si>
  <si>
    <t>-2119459411</t>
  </si>
  <si>
    <t>Poznámka k položce:
provizorní vodovod, vč. provizorních přípojek</t>
  </si>
  <si>
    <t>51</t>
  </si>
  <si>
    <t>877261901</t>
  </si>
  <si>
    <t>Výměna elektrospojek na vodovodním potrubí z PE trub d 110</t>
  </si>
  <si>
    <t>529044074</t>
  </si>
  <si>
    <t>52</t>
  </si>
  <si>
    <t>28614977.R</t>
  </si>
  <si>
    <t>elektroredukce PE 100 PN16 D 110-63mm</t>
  </si>
  <si>
    <t>-548514827</t>
  </si>
  <si>
    <t>53</t>
  </si>
  <si>
    <t>28613130</t>
  </si>
  <si>
    <t>trubka vodovodní PE100 RC PN 10 SDR17 110x6,6mm</t>
  </si>
  <si>
    <t>756915837</t>
  </si>
  <si>
    <t>54</t>
  </si>
  <si>
    <t>877321914.R</t>
  </si>
  <si>
    <t>Demontáž a montáž tvarovek odbočných svěrných na vodovodním potrubí z PE trub d 63</t>
  </si>
  <si>
    <t>-1887175906</t>
  </si>
  <si>
    <t>55</t>
  </si>
  <si>
    <t>28616470</t>
  </si>
  <si>
    <t>koleno 90° mosaz pro topení a pitnou vodu 63mm</t>
  </si>
  <si>
    <t>-2108857830</t>
  </si>
  <si>
    <t>56</t>
  </si>
  <si>
    <t>891163911</t>
  </si>
  <si>
    <t>Výměna vodovodního ventilu hlavního pro přípojky DN 25</t>
  </si>
  <si>
    <t>-1312313773</t>
  </si>
  <si>
    <t>57</t>
  </si>
  <si>
    <t>48466561</t>
  </si>
  <si>
    <t>armatura uzavírací kulový kohout se zajištěním 5/4"</t>
  </si>
  <si>
    <t>505201359</t>
  </si>
  <si>
    <t>58</t>
  </si>
  <si>
    <t>891241112</t>
  </si>
  <si>
    <t>Montáž vodovodních šoupátek otevřený výkop DN 80</t>
  </si>
  <si>
    <t>149449434</t>
  </si>
  <si>
    <t>59</t>
  </si>
  <si>
    <t>42221303</t>
  </si>
  <si>
    <t>šoupátko pitná voda litina GGG 50 krátká stavební dl PN10/16 DN 80x180mm</t>
  </si>
  <si>
    <t>-1347074864</t>
  </si>
  <si>
    <t>"vodovodní vedení V2"2</t>
  </si>
  <si>
    <t>60</t>
  </si>
  <si>
    <t>42291073</t>
  </si>
  <si>
    <t>souprava zemní pro šoupátka DN 65-80mm Rd 1,5m</t>
  </si>
  <si>
    <t>1267576627</t>
  </si>
  <si>
    <t>61</t>
  </si>
  <si>
    <t>891247112</t>
  </si>
  <si>
    <t>Montáž hydrantů podzemních DN 80</t>
  </si>
  <si>
    <t>1317626075</t>
  </si>
  <si>
    <t>62</t>
  </si>
  <si>
    <t>42273591</t>
  </si>
  <si>
    <t>hydrant podzemní DN 80 PN 16 jednoduchý uzávěr krycí v 1500mm</t>
  </si>
  <si>
    <t>-2017150725</t>
  </si>
  <si>
    <t>"V2" 2</t>
  </si>
  <si>
    <t>63</t>
  </si>
  <si>
    <t>999900000000</t>
  </si>
  <si>
    <t>drenážní obal k hydrantům</t>
  </si>
  <si>
    <t>563772260</t>
  </si>
  <si>
    <t>64</t>
  </si>
  <si>
    <t>56230636</t>
  </si>
  <si>
    <t>deska podkladová uličního poklopu plastového ventilkového a šoupatového</t>
  </si>
  <si>
    <t>197978057</t>
  </si>
  <si>
    <t>65</t>
  </si>
  <si>
    <t>899401113</t>
  </si>
  <si>
    <t>Osazení poklopů litinových hydrantových</t>
  </si>
  <si>
    <t>-1879228924</t>
  </si>
  <si>
    <t>66</t>
  </si>
  <si>
    <t>56230635</t>
  </si>
  <si>
    <t>poklop uliční hydrantový oválný plastový PA s litinovým víkem</t>
  </si>
  <si>
    <t>1669601122</t>
  </si>
  <si>
    <t>67</t>
  </si>
  <si>
    <t>56230638</t>
  </si>
  <si>
    <t>deska podkladová uličního poklopu plastového hydrantového</t>
  </si>
  <si>
    <t>-444233048</t>
  </si>
  <si>
    <t>68</t>
  </si>
  <si>
    <t>891261112</t>
  </si>
  <si>
    <t>Montáž vodovodních šoupátek otevřený výkop DN 100</t>
  </si>
  <si>
    <t>-279480539</t>
  </si>
  <si>
    <t>69</t>
  </si>
  <si>
    <t>42221304</t>
  </si>
  <si>
    <t>šoupátko pitná voda litina GGG 50 krátká stavební dl PN10/16 DN 100x190mm</t>
  </si>
  <si>
    <t>-762963668</t>
  </si>
  <si>
    <t>70</t>
  </si>
  <si>
    <t>42291080</t>
  </si>
  <si>
    <t>souprava zemní pro šoupátka DN 100-150m Rd 2,0m</t>
  </si>
  <si>
    <t>1756173224</t>
  </si>
  <si>
    <t>71</t>
  </si>
  <si>
    <t>891269111</t>
  </si>
  <si>
    <t>Montáž navrtávacích pasů na potrubí z jakýchkoli trub DN 100</t>
  </si>
  <si>
    <t>1953771382</t>
  </si>
  <si>
    <t>72</t>
  </si>
  <si>
    <t>42273549</t>
  </si>
  <si>
    <t>pás navrtávací se závitovým výstupem z tvárné litiny pro vodovodní PE a PVC potrubí 110-1”</t>
  </si>
  <si>
    <t>-34522127</t>
  </si>
  <si>
    <t>"vodovodní vedení  V2"10</t>
  </si>
  <si>
    <t>"vodovodní vedení  V4"3</t>
  </si>
  <si>
    <t>73</t>
  </si>
  <si>
    <t>42291057</t>
  </si>
  <si>
    <t>souprava zemní pro navrtávací pas s kohoutem Rd 1,5m</t>
  </si>
  <si>
    <t>1646513293</t>
  </si>
  <si>
    <t>74</t>
  </si>
  <si>
    <t>899401112</t>
  </si>
  <si>
    <t>Osazení poklopů litinových šoupátkových</t>
  </si>
  <si>
    <t>112327943</t>
  </si>
  <si>
    <t>75</t>
  </si>
  <si>
    <t>42291352</t>
  </si>
  <si>
    <t>poklop litinový šoupátkový pro zemní soupravy osazení do terénu a do vozovky</t>
  </si>
  <si>
    <t>2129234456</t>
  </si>
  <si>
    <t>76</t>
  </si>
  <si>
    <t>98716919</t>
  </si>
  <si>
    <t>77</t>
  </si>
  <si>
    <t>899721112</t>
  </si>
  <si>
    <t>Signalizační vodič DN přes 150 mm na potrubí</t>
  </si>
  <si>
    <t>-931777451</t>
  </si>
  <si>
    <t>78</t>
  </si>
  <si>
    <t>-507815699</t>
  </si>
  <si>
    <t>997</t>
  </si>
  <si>
    <t>Přesun sutě</t>
  </si>
  <si>
    <t>79</t>
  </si>
  <si>
    <t>997013111</t>
  </si>
  <si>
    <t>Vnitrostaveništní doprava suti a vybouraných hmot pro budovy v do 6 m s použitím mechanizace</t>
  </si>
  <si>
    <t>574037481</t>
  </si>
  <si>
    <t>80</t>
  </si>
  <si>
    <t>997013501</t>
  </si>
  <si>
    <t>Odvoz suti a vybouraných hmot na skládku nebo meziskládku do 1 km se složením</t>
  </si>
  <si>
    <t>1578931972</t>
  </si>
  <si>
    <t>81</t>
  </si>
  <si>
    <t>997013509</t>
  </si>
  <si>
    <t>Příplatek k odvozu suti a vybouraných hmot na skládku ZKD 1 km přes 1 km</t>
  </si>
  <si>
    <t>-741382107</t>
  </si>
  <si>
    <t>8,8*5 "Přepočtené koeficientem množství</t>
  </si>
  <si>
    <t>82</t>
  </si>
  <si>
    <t>997013631</t>
  </si>
  <si>
    <t>Poplatek za uložení na skládce (skládkovné) stavebního odpadu směsného kód odpadu 17 09 04</t>
  </si>
  <si>
    <t>-1586097948</t>
  </si>
  <si>
    <t>83</t>
  </si>
  <si>
    <t>1582966895</t>
  </si>
  <si>
    <t>PSV</t>
  </si>
  <si>
    <t>Práce a dodávky PSV</t>
  </si>
  <si>
    <t>722</t>
  </si>
  <si>
    <t>Zdravotechnika - vnitřní vodovod</t>
  </si>
  <si>
    <t>84</t>
  </si>
  <si>
    <t>722290237</t>
  </si>
  <si>
    <t>Proplach a dezinfekce vodovodního potrubí DN přes 80 do 200</t>
  </si>
  <si>
    <t>-1677436665</t>
  </si>
  <si>
    <t>85</t>
  </si>
  <si>
    <t>043114000</t>
  </si>
  <si>
    <t>Zkoušky tlakové</t>
  </si>
  <si>
    <t>2121172967</t>
  </si>
  <si>
    <t>86</t>
  </si>
  <si>
    <t>043203003</t>
  </si>
  <si>
    <t>Rozbory celkem</t>
  </si>
  <si>
    <t>-1346109407</t>
  </si>
  <si>
    <t>87</t>
  </si>
  <si>
    <t>044002000</t>
  </si>
  <si>
    <t>Revize</t>
  </si>
  <si>
    <t>-6460734</t>
  </si>
  <si>
    <t>88</t>
  </si>
  <si>
    <t>393520049</t>
  </si>
  <si>
    <t>SO 304 - Přípojky vodovodu</t>
  </si>
  <si>
    <t>-113452006</t>
  </si>
  <si>
    <t>-1365750428</t>
  </si>
  <si>
    <t>132254202</t>
  </si>
  <si>
    <t>Hloubení zapažených rýh š do 2000 mm v hornině třídy těžitelnosti I skupiny 3 objem do 50 m3</t>
  </si>
  <si>
    <t>1028715064</t>
  </si>
  <si>
    <t>"vedení vodovodní přípojek délka*šíře*prům.hloubka rýhy" 46,6*0,9*1,58*0,25</t>
  </si>
  <si>
    <t>132354201</t>
  </si>
  <si>
    <t>Hloubení zapažených rýh š do 2000 mm v hornině třídy těžitelnosti II skupiny 4 objem do 20 m3</t>
  </si>
  <si>
    <t>885961990</t>
  </si>
  <si>
    <t>"vedení vodovodní přípojek délka*šíře*prům.hloubka rýhy" 46,6*0,9*1,58*0,10</t>
  </si>
  <si>
    <t>132454202</t>
  </si>
  <si>
    <t>Hloubení zapažených rýh š do 2000 mm v hornině třídy těžitelnosti II skupiny 5 objem do 50 m3</t>
  </si>
  <si>
    <t>-320421956</t>
  </si>
  <si>
    <t>"vedení vodovodní přípojek délka*šíře*prům.hloubka rýhy" 46,6*0,9*1,58*0,65</t>
  </si>
  <si>
    <t>1174845542</t>
  </si>
  <si>
    <t>"inž.sítě délka*šířka*hloubka"15*0,5*1</t>
  </si>
  <si>
    <t>-851744691</t>
  </si>
  <si>
    <t>"vedení vodovodních přípojek délka*výška"46,6*1,58*2</t>
  </si>
  <si>
    <t>-449036208</t>
  </si>
  <si>
    <t>-1425856513</t>
  </si>
  <si>
    <t>6,627+43,072-31,616</t>
  </si>
  <si>
    <t>-1484580423</t>
  </si>
  <si>
    <t>18,083*2 "Přepočtené koeficientem množství</t>
  </si>
  <si>
    <t>1838950591</t>
  </si>
  <si>
    <t>"zemina výkopu - zásypy vedení" 16,6+6,6+43,1-4,194-13,924</t>
  </si>
  <si>
    <t>221782375</t>
  </si>
  <si>
    <t>48,182-16,566</t>
  </si>
  <si>
    <t>-407611543</t>
  </si>
  <si>
    <t>"vedení vodovodní délka*šířka*výška" 46,6*0,9*0,332</t>
  </si>
  <si>
    <t>-979945506</t>
  </si>
  <si>
    <t>13,924*2 'Přepočtené koeficientem množství</t>
  </si>
  <si>
    <t>-417805586</t>
  </si>
  <si>
    <t>"vedení vodovodní délka*šířka*výška" 46,6*0,9*0,1</t>
  </si>
  <si>
    <t>871161141</t>
  </si>
  <si>
    <t>Montáž potrubí z PE100 SDR 11 otevřený výkop svařovaných na tupo D 32 x 3,0 mm</t>
  </si>
  <si>
    <t>895303591</t>
  </si>
  <si>
    <t>"délka vedení vod. přípojek"5,4+2,3+5,4+2,4+4,7+1,9+2,1+2,9+4+4+6+2,5+3</t>
  </si>
  <si>
    <t>-1876946124</t>
  </si>
  <si>
    <t>46,6*1,015 'Přepočtené koeficientem množství</t>
  </si>
  <si>
    <t>871275811</t>
  </si>
  <si>
    <t>Bourání stávajícího potrubí z PVC nebo PP DN 150</t>
  </si>
  <si>
    <t>1934271293</t>
  </si>
  <si>
    <t>879171111</t>
  </si>
  <si>
    <t>Montáž vodovodní přípojky na potrubí DN 32</t>
  </si>
  <si>
    <t>-1284882834</t>
  </si>
  <si>
    <t>28654346</t>
  </si>
  <si>
    <t>přechodka PPR kov s převlečnou maticí 32x5/4"</t>
  </si>
  <si>
    <t>-2134032213</t>
  </si>
  <si>
    <t>Poznámka k položce:
hrdlo-hrdlo, bude použito dle skutečnosti na stavbě</t>
  </si>
  <si>
    <t>893811163</t>
  </si>
  <si>
    <t>Osazení vodoměrné šachty kruhové z PP samonosné pro běžné zatížení D do 1,2 m hl přes 1,4 do 1,6 m</t>
  </si>
  <si>
    <t>-54631647</t>
  </si>
  <si>
    <t>Poznámka k položce:
výrobek bude konzultován se správcem</t>
  </si>
  <si>
    <t>56230595</t>
  </si>
  <si>
    <t>šachta plastová vodoměrná samonosná kruhová 1,2/1,6m</t>
  </si>
  <si>
    <t>-1789985657</t>
  </si>
  <si>
    <t>-1542254485</t>
  </si>
  <si>
    <t>-327203381</t>
  </si>
  <si>
    <t>-1723603025</t>
  </si>
  <si>
    <t>-340364940</t>
  </si>
  <si>
    <t>1281757824</t>
  </si>
  <si>
    <t>0,195*5 "Přepočtené koeficientem množství</t>
  </si>
  <si>
    <t>1814595318</t>
  </si>
  <si>
    <t>-1679423739</t>
  </si>
  <si>
    <t>722290234</t>
  </si>
  <si>
    <t>Proplach a dezinfekce vodovodního potrubí DN do 80</t>
  </si>
  <si>
    <t>-606670459</t>
  </si>
  <si>
    <t>1373459022</t>
  </si>
  <si>
    <t>-543276348</t>
  </si>
  <si>
    <t>-1382509985</t>
  </si>
  <si>
    <t>SO 305 - Jednotná kanalizace</t>
  </si>
  <si>
    <t xml:space="preserve">    9 - Ostatní konstrukce a práce, bourání</t>
  </si>
  <si>
    <t>115001103</t>
  </si>
  <si>
    <t>Převedení vody potrubím DN přes 150 do 250</t>
  </si>
  <si>
    <t>83428528</t>
  </si>
  <si>
    <t>-407282494</t>
  </si>
  <si>
    <t>-2122603572</t>
  </si>
  <si>
    <t>-1830629258</t>
  </si>
  <si>
    <t>-720130401</t>
  </si>
  <si>
    <t>131251103</t>
  </si>
  <si>
    <t>Hloubení jam nezapažených v hornině třídy těžitelnosti I skupiny 3 objem do 100 m3 strojně</t>
  </si>
  <si>
    <t>1999465098</t>
  </si>
  <si>
    <t>"šachta ŠJ2.5-12 DN 1000 šířka*délka*hloubka"1,6*1,6*(2,56+2,58+2,66+2,72+2,56+2,56+2,56+2,79)</t>
  </si>
  <si>
    <t>"šachta ŠJ4.1 DN 1000 šířka*délka*hloubka"1,6*1,6*2,16</t>
  </si>
  <si>
    <t>132254203</t>
  </si>
  <si>
    <t>Hloubení zapažených rýh š do 2000 mm v hornině třídy těžitelnosti I skupiny 3 objem do 100 m3</t>
  </si>
  <si>
    <t>1145929787</t>
  </si>
  <si>
    <t>"vedení kanalizační plocha profilu*šířka"(734+65+4*2)*1*0,17</t>
  </si>
  <si>
    <t>-1947668316</t>
  </si>
  <si>
    <t>"vedení kanalizační plocha profilu*šířka"(731+65+4*2)*1*0,06</t>
  </si>
  <si>
    <t>132454205</t>
  </si>
  <si>
    <t>Hloubení zapažených rýh š do 2000 mm v hornině třídy těžitelnosti II skupiny 5 objem do 1000 m3</t>
  </si>
  <si>
    <t>-734837687</t>
  </si>
  <si>
    <t>"vedení kanalizační plocha profilu*šířka"(734+65+4*2)*1*0,77</t>
  </si>
  <si>
    <t>-1255683058</t>
  </si>
  <si>
    <t>"inž.sítě délka*šířka*hloubka"17*1*0,5</t>
  </si>
  <si>
    <t>-748399785</t>
  </si>
  <si>
    <t>"vedení kanalizační délka*hloubka" (734+65)*2</t>
  </si>
  <si>
    <t>-131241233</t>
  </si>
  <si>
    <t>580587127</t>
  </si>
  <si>
    <t>48,24+621,39-408,181</t>
  </si>
  <si>
    <t>-1906749816</t>
  </si>
  <si>
    <t>261,449*2 "Přepočtené koeficientem množství</t>
  </si>
  <si>
    <t>-1269138680</t>
  </si>
  <si>
    <t>"zemina výkopu vedení" 137,19+48,24+621,39</t>
  </si>
  <si>
    <t>"-zásypy vedení"-(52,164+151,632)</t>
  </si>
  <si>
    <t>"- vedení"-(3,14*0,15*0,15*324)</t>
  </si>
  <si>
    <t>"zemina výkopu šachty" 59,264</t>
  </si>
  <si>
    <t>"- podkladní desky šachty" -4,05</t>
  </si>
  <si>
    <t>"šachta ŠJ2.1-4 DN 1000"-(3,14*0,65*0,65*(2,56+2,58+2,66+2,72+2,56+2,56+2,56+2,79))</t>
  </si>
  <si>
    <t>"šachta ŠJ3.1-3 DN 1000"-(3,14*0,65*0,65*2,16)</t>
  </si>
  <si>
    <t>1133806514</t>
  </si>
  <si>
    <t>604,635-59,264-137,19</t>
  </si>
  <si>
    <t>-237053121</t>
  </si>
  <si>
    <t>"vedení kanalizační délka*plocha řezu"324*0,468</t>
  </si>
  <si>
    <t>608422646</t>
  </si>
  <si>
    <t>151,632*2 'Přepočtené koeficientem množství</t>
  </si>
  <si>
    <t>1956262131</t>
  </si>
  <si>
    <t>"vedení kanalizační délka*plocha řezu" 324*0,161</t>
  </si>
  <si>
    <t>1551952200</t>
  </si>
  <si>
    <t>"šachty šířka*délka*výška*počet" 1,5*1,5*0,2*9</t>
  </si>
  <si>
    <t>810391811</t>
  </si>
  <si>
    <t>Bourání stávajícího potrubí z betonu DN přes 200 do 400</t>
  </si>
  <si>
    <t>557043488</t>
  </si>
  <si>
    <t>"vedení stávající" 228</t>
  </si>
  <si>
    <t>871370320</t>
  </si>
  <si>
    <t>Montáž kanalizačního potrubí hladkého plnostěnného SN 12 z polypropylenu DN 300</t>
  </si>
  <si>
    <t>1239126395</t>
  </si>
  <si>
    <t>28617028</t>
  </si>
  <si>
    <t>trubka kanalizační PP plnostěnná třívrstvá DN 300x1000mm SN12</t>
  </si>
  <si>
    <t>-1293057755</t>
  </si>
  <si>
    <t>324*1,015 'Přepočtené koeficientem množství</t>
  </si>
  <si>
    <t>877370320</t>
  </si>
  <si>
    <t>Montáž odboček na kanalizačním potrubí z PP nebo tvrdého PVC trub hladkých plnostěnných DN 300</t>
  </si>
  <si>
    <t>557405461</t>
  </si>
  <si>
    <t>28617214</t>
  </si>
  <si>
    <t>odbočka kanalizační PP SN16 45° DN 300/150</t>
  </si>
  <si>
    <t>1091918317</t>
  </si>
  <si>
    <t>Poznámka k položce:
jedna do šachty</t>
  </si>
  <si>
    <t>894138001</t>
  </si>
  <si>
    <t>Příplatek ZKD 0,60 m výšky vstupu na stokách</t>
  </si>
  <si>
    <t>-1066607970</t>
  </si>
  <si>
    <t>1585128052</t>
  </si>
  <si>
    <t>59224061</t>
  </si>
  <si>
    <t>dno betonové šachtové kulaté DN 1000x600, 100x75x15cm</t>
  </si>
  <si>
    <t>-933778608</t>
  </si>
  <si>
    <t>2028349118</t>
  </si>
  <si>
    <t>534017513</t>
  </si>
  <si>
    <t>-1799491882</t>
  </si>
  <si>
    <t>-1211365571</t>
  </si>
  <si>
    <t>-745858511</t>
  </si>
  <si>
    <t>-541786862</t>
  </si>
  <si>
    <t>-995482142</t>
  </si>
  <si>
    <t>-1314376776</t>
  </si>
  <si>
    <t>80697220</t>
  </si>
  <si>
    <t>1776543419</t>
  </si>
  <si>
    <t>899133112</t>
  </si>
  <si>
    <t>Výměna samonivelačního poklopu včetně rámu s použitím plastových vyrovnávacích prvků osazeného na betonové šachtě</t>
  </si>
  <si>
    <t>1242189045</t>
  </si>
  <si>
    <t>1782528014</t>
  </si>
  <si>
    <t>-346930605</t>
  </si>
  <si>
    <t>Ostatní konstrukce a práce, bourání</t>
  </si>
  <si>
    <t>-1208734304</t>
  </si>
  <si>
    <t>1610817345</t>
  </si>
  <si>
    <t>-1615221510</t>
  </si>
  <si>
    <t>72,96*5 "Přepočtené koeficientem množství</t>
  </si>
  <si>
    <t>997221615</t>
  </si>
  <si>
    <t>Poplatek za uložení na skládce (skládkovné) stavebního odpadu betonového kód odpadu 17 01 01</t>
  </si>
  <si>
    <t>1534054903</t>
  </si>
  <si>
    <t>1186942618</t>
  </si>
  <si>
    <t>749505260</t>
  </si>
  <si>
    <t>364860508</t>
  </si>
  <si>
    <t>433377057</t>
  </si>
  <si>
    <t>SO 306 - Přípojky kanalizace</t>
  </si>
  <si>
    <t>1274233972</t>
  </si>
  <si>
    <t>-487457014</t>
  </si>
  <si>
    <t>-701795328</t>
  </si>
  <si>
    <t>131251201</t>
  </si>
  <si>
    <t>Hloubení jam zapažených v hornině třídy těžitelnosti I skupiny 3 objem do 20 m3 strojně</t>
  </si>
  <si>
    <t>1442716713</t>
  </si>
  <si>
    <t>"šachta DN 400 šířka*délka*hloubka*počet"0,6*0,6*2*12</t>
  </si>
  <si>
    <t>132254201</t>
  </si>
  <si>
    <t>Hloubení zapažených rýh š do 2000 mm v hornině třídy těžitelnosti I skupiny 3 objem do 20 m3</t>
  </si>
  <si>
    <t>1383237395</t>
  </si>
  <si>
    <t>"vedení kanalizační přípojky délka*šířka*hloubka"45,8*0,9*2,2*0,18</t>
  </si>
  <si>
    <t>1196771726</t>
  </si>
  <si>
    <t>"vedení kanalizační přípojky délka*šířka*hloubka"45,8*0,9*2,2*0,07</t>
  </si>
  <si>
    <t>-1120703889</t>
  </si>
  <si>
    <t>"vedení kanalizační přípojky délka*šířka*hloubka"45,8*0,9*2,2*0,75</t>
  </si>
  <si>
    <t>2063510649</t>
  </si>
  <si>
    <t>"inž.sítě délka*šířka*hloubka"16*1*0,5</t>
  </si>
  <si>
    <t>2125384498</t>
  </si>
  <si>
    <t>"vedení kanalizační délka*hloubka" 45,8*2,2*2+12*1*2*2</t>
  </si>
  <si>
    <t>1876537102</t>
  </si>
  <si>
    <t>-1700502002</t>
  </si>
  <si>
    <t>6,348+68,013-47,88</t>
  </si>
  <si>
    <t>-1401264371</t>
  </si>
  <si>
    <t>26,481*2 "Přepočtené koeficientem množství</t>
  </si>
  <si>
    <t>1142334441</t>
  </si>
  <si>
    <t>"zemina výkopu vedení" 16,323+6,348+68,013</t>
  </si>
  <si>
    <t>"-zásypy vedení"-(5,588+16,507)</t>
  </si>
  <si>
    <t>"- vedení"-(3,14*0,075*0,075*45,8)</t>
  </si>
  <si>
    <t>"zemina výkopu šachty" 8,64</t>
  </si>
  <si>
    <t>"- podkladní desky šachty" -0,864</t>
  </si>
  <si>
    <t>"šachta DN 425"-(3,14*0,2*0,2*1,8*12)</t>
  </si>
  <si>
    <t>-984475417</t>
  </si>
  <si>
    <t>72,843-8,64-16,323</t>
  </si>
  <si>
    <t>-1624653708</t>
  </si>
  <si>
    <t>"vedení kanalizační délka*plocha řezu" 45,6*0,362</t>
  </si>
  <si>
    <t>-1575436674</t>
  </si>
  <si>
    <t>16,507*2 'Přepočtené koeficientem množství</t>
  </si>
  <si>
    <t>1252941288</t>
  </si>
  <si>
    <t>"vedení kanalizační délka*plocha řezu" 45,8*0,122</t>
  </si>
  <si>
    <t>1758879419</t>
  </si>
  <si>
    <t>"šachty šířka*délka*výška*počet" 0,6*0,6*0,2*12</t>
  </si>
  <si>
    <t>810351811</t>
  </si>
  <si>
    <t>Bourání stávajícího potrubí z betonu DN do 200</t>
  </si>
  <si>
    <t>-324902043</t>
  </si>
  <si>
    <t>871310320</t>
  </si>
  <si>
    <t>Montáž kanalizačního potrubí hladkého plnostěnného SN 12 z polypropylenu DN 150</t>
  </si>
  <si>
    <t>375300155</t>
  </si>
  <si>
    <t>"vední kan. přípojek délka"3,3+4,4+3,3+4,5+4,7+3,9+4,8+2,2+2,2+3,4+5,2+3,9</t>
  </si>
  <si>
    <t>28617025</t>
  </si>
  <si>
    <t>trubka kanalizační PP plnostěnná třívrstvá DN 150x1000mm SN12</t>
  </si>
  <si>
    <t>1833587598</t>
  </si>
  <si>
    <t>45,8*1,015 'Přepočtené koeficientem množství</t>
  </si>
  <si>
    <t>877310310</t>
  </si>
  <si>
    <t>Montáž kolen na kanalizačním potrubí z PP nebo tvrdého PVC trub hladkých plnostěnných DN 150</t>
  </si>
  <si>
    <t>-527610832</t>
  </si>
  <si>
    <t>28617182</t>
  </si>
  <si>
    <t>koleno kanalizační PP SN16 45° DN 150</t>
  </si>
  <si>
    <t>-740471581</t>
  </si>
  <si>
    <t>877310330</t>
  </si>
  <si>
    <t>Montáž spojek na kanalizačním potrubí z PP nebo tvrdého PVC trub hladkých plnostěnných DN 150</t>
  </si>
  <si>
    <t>1815730549</t>
  </si>
  <si>
    <t>28612016</t>
  </si>
  <si>
    <t>přechod kanalizační PP KG na kameninové hrdlo DN 160</t>
  </si>
  <si>
    <t>-505499393</t>
  </si>
  <si>
    <t>894811135</t>
  </si>
  <si>
    <t>Revizní šachta z PVC typ přímý, DN 400/160 tlak 12,5 t hl od 1860 do 2230 mm</t>
  </si>
  <si>
    <t>787319567</t>
  </si>
  <si>
    <t>2092201435</t>
  </si>
  <si>
    <t>197044962</t>
  </si>
  <si>
    <t>-651484769</t>
  </si>
  <si>
    <t>475792582</t>
  </si>
  <si>
    <t>8,28*5 "Přepočtené koeficientem množství</t>
  </si>
  <si>
    <t>396242795</t>
  </si>
  <si>
    <t>1231888645</t>
  </si>
  <si>
    <t>-141522300</t>
  </si>
  <si>
    <t>-1714854306</t>
  </si>
  <si>
    <t>17-2021-4.2 - Rekonstrukce místních komunikací v sídlišti K Hradišťku v Dačicích-IV. Etapa-komunikace</t>
  </si>
  <si>
    <t>SO 101.4 - OZ Svobodova</t>
  </si>
  <si>
    <t xml:space="preserve">    2 - Zakládání</t>
  </si>
  <si>
    <t xml:space="preserve">    5 - Komunikace pozemní</t>
  </si>
  <si>
    <t>113106183</t>
  </si>
  <si>
    <t>Rozebrání dlažeb vozovek z velkých kostek s ložem z kameniva strojně pl do 50 m2</t>
  </si>
  <si>
    <t>1422761438</t>
  </si>
  <si>
    <t>"plocha dle bilance zem. prací - sjezdy"  35,57</t>
  </si>
  <si>
    <t>113107165</t>
  </si>
  <si>
    <t>Odstranění podkladu z kameniva drceného tl přes 400 do 500 mm strojně pl přes 50 do 200 m2</t>
  </si>
  <si>
    <t>-1231025624</t>
  </si>
  <si>
    <t>"plocha dle bilance zem. prací - sjezdy" 163,55</t>
  </si>
  <si>
    <t>113107223</t>
  </si>
  <si>
    <t>Odstranění podkladu z kameniva drceného tl přes 200 do 300 mm strojně pl přes 200 m2</t>
  </si>
  <si>
    <t>1069247721</t>
  </si>
  <si>
    <t>"plocha dle bilance zem. prací - vozovka" 1938,6</t>
  </si>
  <si>
    <t>"plocha dočasné vozovky rozšířené o 30%" 27*1,30</t>
  </si>
  <si>
    <t>"plocha dočasné vozovky rozšířené o 15%" 27*1,15</t>
  </si>
  <si>
    <t>113107321</t>
  </si>
  <si>
    <t>Odstranění podkladu z kameniva drceného tl do 100 mm strojně pl do 50 m2</t>
  </si>
  <si>
    <t>-1633548121</t>
  </si>
  <si>
    <t>113107322</t>
  </si>
  <si>
    <t>Odstranění podkladu z kameniva drceného tl přes 100 do 200 mm strojně pl do 50 m2</t>
  </si>
  <si>
    <t>-115362445</t>
  </si>
  <si>
    <t>113107343</t>
  </si>
  <si>
    <t>Odstranění podkladu živičného tl přes 100 do 150 mm strojně pl do 50 m2</t>
  </si>
  <si>
    <t>515761798</t>
  </si>
  <si>
    <t>"plocha dočasné vozovky rozšířené o 8%" 27*1,08</t>
  </si>
  <si>
    <t>113154234</t>
  </si>
  <si>
    <t>Frézování živičného krytu tl 100 mm pruh š přes 1 do 2 m pl přes 500 do 1000 m2 bez překážek v trase</t>
  </si>
  <si>
    <t>-1720519710</t>
  </si>
  <si>
    <t>"plocha dle bilance zem. prací" 990,13</t>
  </si>
  <si>
    <t>113201112</t>
  </si>
  <si>
    <t>Vytrhání obrub silničních ležatých</t>
  </si>
  <si>
    <t>-517718272</t>
  </si>
  <si>
    <t>"dle bilance zemních prací" 1043,16</t>
  </si>
  <si>
    <t>121151123</t>
  </si>
  <si>
    <t>Sejmutí ornice plochy přes 500 m2 tl vrstvy do 200 mm strojně</t>
  </si>
  <si>
    <t>-2058968213</t>
  </si>
  <si>
    <t>"plocha dle bilance zem. prací" 1169,50</t>
  </si>
  <si>
    <t>122351106</t>
  </si>
  <si>
    <t>Odkopávky a prokopávky nezapažené v hornině třídy těžitelnosti II skupiny 4 objem do 5000 m3 strojně</t>
  </si>
  <si>
    <t>1689038671</t>
  </si>
  <si>
    <t>"dle bilance zemních prací" 290,94</t>
  </si>
  <si>
    <t>"dle bilance zemních prací + rozšíření 30% - sanace podloží asf.vozovky z 50%*hloubka výkopu"2200,13*1,30*0,5</t>
  </si>
  <si>
    <t>"dle bilance zemních prací  + rozšíření 30%- sanace podloží dlaž. vozovky  50%*hloubka výkopu"245,96*1,30*0,3</t>
  </si>
  <si>
    <t>129001101</t>
  </si>
  <si>
    <t>Příplatek za ztížení odkopávky nebo prokopávky v blízkosti inženýrských sítí</t>
  </si>
  <si>
    <t>1612992477</t>
  </si>
  <si>
    <t>"vedení kanalizace délka*hloubka*šířka" 1123*1*0,5</t>
  </si>
  <si>
    <t>"vedení vodovod délka*hloubka*šířka"752*1*0,5</t>
  </si>
  <si>
    <t>"vedení plynovod délka*hloubka*šířka"354*1*0,5</t>
  </si>
  <si>
    <t>"vedení NN délka*hloubka*šířka"124*1*0,5</t>
  </si>
  <si>
    <t>"vedení sděl. délka*hloubka*šířka"306*1*0,5</t>
  </si>
  <si>
    <t>162351103</t>
  </si>
  <si>
    <t>Vodorovné přemístění přes 50 do 500 m výkopku/sypaniny z horniny třídy těžitelnosti I skupiny 1 až 3</t>
  </si>
  <si>
    <t>351291694</t>
  </si>
  <si>
    <t>"ornice uložená na deponii" 33,99*2</t>
  </si>
  <si>
    <t>"zemina výkopu uložená na deponii" 22,52*2</t>
  </si>
  <si>
    <t>162651112</t>
  </si>
  <si>
    <t>Vodorovné přemístění přes 4 000 do 5000 m výkopku/sypaniny z horniny třídy těžitelnosti I skupiny 1 až 3</t>
  </si>
  <si>
    <t>-766717565</t>
  </si>
  <si>
    <t>"ornice" 175,42-33,99</t>
  </si>
  <si>
    <t>"zemina výkopu"1816,949-22,52</t>
  </si>
  <si>
    <t>167151102</t>
  </si>
  <si>
    <t>Nakládání výkopku z hornin třídy těžitelnosti II skupiny 4 a 5 do 100 m3</t>
  </si>
  <si>
    <t>-1301842809</t>
  </si>
  <si>
    <t>"zemina násypů a ornice"22,52+33,99</t>
  </si>
  <si>
    <t>1550912941</t>
  </si>
  <si>
    <t>1935,859*2 "Přepočtené koeficientem množství</t>
  </si>
  <si>
    <t>171152101</t>
  </si>
  <si>
    <t>Uložení sypaniny z hornin soudržných do násypů zhutněných silnic a dálnic</t>
  </si>
  <si>
    <t>-924316789</t>
  </si>
  <si>
    <t>"dle bilance zemních prací" 22,52</t>
  </si>
  <si>
    <t>181152302</t>
  </si>
  <si>
    <t>Úprava pláně pro silnice a dálnice v zářezech se zhutněním</t>
  </si>
  <si>
    <t>-133205854</t>
  </si>
  <si>
    <t>"plocha asf. vozovka rozšířená o 30%" (400,34+367,06+445,75)*1,30</t>
  </si>
  <si>
    <t>Mezisoučet</t>
  </si>
  <si>
    <t>"plocha dlaž. vozovka rozšířená o 30%" (58,08+27,22+17,83+15,29+16,66+25,63+22,29+1,54+5,29)*1,30</t>
  </si>
  <si>
    <t>"plocha dlaž. vozovka rozšířená o 30%" (14,89+11,41+1,46+31,14)*1,30</t>
  </si>
  <si>
    <t>"plocha sjezdy rozšířená o 30%" (16,48+10,15+12,83+8,46+14,52+12,65+8,79+8,46+9,59+8,46)*1,30</t>
  </si>
  <si>
    <t>"plocha sjezdy rozšířená o 30%" (4,91+12,55+7,61+5,89+6,91+7+8,57+5,38+8+10,40)*1,30</t>
  </si>
  <si>
    <t>"plocha zvýšené vozovky rozšířené o 30%" (184,25+179,30+181,78)*1,30</t>
  </si>
  <si>
    <t>"plocha parkov. zálivu rozšířené o 30%" (59,50+13,25+24+38,75+16,88)*1,30</t>
  </si>
  <si>
    <t>"plocha parkov. zálivu rozšířené o 30%" (36,49+48)*1,30</t>
  </si>
  <si>
    <t>181351103</t>
  </si>
  <si>
    <t>Rozprostření ornice tl vrstvy do 200 mm pl přes 100 do 500 m2 v rovině nebo ve svahu do 1:5 strojně</t>
  </si>
  <si>
    <t>362065721</t>
  </si>
  <si>
    <t>"dle bilance zemních prací" 226,660</t>
  </si>
  <si>
    <t>Zakládání</t>
  </si>
  <si>
    <t>211971110</t>
  </si>
  <si>
    <t>Zřízení opláštění žeber nebo trativodů geotextilií v rýze nebo zářezu sklonu do 1:2</t>
  </si>
  <si>
    <t>943960600</t>
  </si>
  <si>
    <t>"drenáž délka*šířka*výška" 310*0,4*3</t>
  </si>
  <si>
    <t>69311080</t>
  </si>
  <si>
    <t>geotextilie netkaná separační, ochranná, filtrační, drenážní PES 200g/m2</t>
  </si>
  <si>
    <t>-1633523598</t>
  </si>
  <si>
    <t>372*1,1845 'Přepočtené koeficientem množství</t>
  </si>
  <si>
    <t>212752402</t>
  </si>
  <si>
    <t>Trativod z drenážních trubek korugovaných PE-HD SN 8 perforace 360° včetně lože otevřený výkop DN 150 pro liniové stavby</t>
  </si>
  <si>
    <t>-1898978660</t>
  </si>
  <si>
    <t>"délka drenáže" 310</t>
  </si>
  <si>
    <t>279311116</t>
  </si>
  <si>
    <t>Postupné podbetonování základového zdiva prostým betonem tř. C 25/30</t>
  </si>
  <si>
    <t>-1063898292</t>
  </si>
  <si>
    <t>Komunikace pozemní</t>
  </si>
  <si>
    <t>561121112</t>
  </si>
  <si>
    <t>Podklad z mechanicky zpevněné zeminy MZ tl 200 mm</t>
  </si>
  <si>
    <t>-273601127</t>
  </si>
  <si>
    <t>"dle bilance zemních prací + rozšíření 30% - sanace podloží asf.vozovky z 50%"2200,13*1,30</t>
  </si>
  <si>
    <t>"dle bilance zemních prací  + rozšíření 30%- sanace podloží dlaž. vozovky  50%"245,96*1,30</t>
  </si>
  <si>
    <t>58344197</t>
  </si>
  <si>
    <t>štěrkodrť frakce 0/63</t>
  </si>
  <si>
    <t>1881429265</t>
  </si>
  <si>
    <t>"plocha sanace podloží asf.vozovky*výška násypu" 2860,17*0,5</t>
  </si>
  <si>
    <t>"plocha sanace podloží dlaž. vozovky*výška násypu" 319,75*0,3</t>
  </si>
  <si>
    <t>1526,01*2,2 'Přepočtené koeficientem množství</t>
  </si>
  <si>
    <t>564851111</t>
  </si>
  <si>
    <t>Podklad ze štěrkodrtě ŠD plochy přes 100 m2 tl 150 mm</t>
  </si>
  <si>
    <t>-1029337400</t>
  </si>
  <si>
    <t>"plocha parkov. zálivu rozšířené o 15%" (59,50+13,25+24+38,75+16,88)*1,15</t>
  </si>
  <si>
    <t>"plocha parkov. zálivu rozšířené o 15%" (36,49+48)*1,15</t>
  </si>
  <si>
    <t>564861111</t>
  </si>
  <si>
    <t>Podklad ze štěrkodrtě ŠD plochy přes 100 m2 tl 200 mm</t>
  </si>
  <si>
    <t>1064305620</t>
  </si>
  <si>
    <t>-196993468</t>
  </si>
  <si>
    <t>Poznámka k položce:
třídy B; frakce 32-63; Edef2 ≧ 60 MPa</t>
  </si>
  <si>
    <t>564871111</t>
  </si>
  <si>
    <t>Podklad ze štěrkodrtě ŠD plochy přes 100 m2 tl 250 mm</t>
  </si>
  <si>
    <t>-1559908602</t>
  </si>
  <si>
    <t>567122111</t>
  </si>
  <si>
    <t>Podklad ze směsi stmelené cementem SC C 8/10 (KSC I) tl 120 mm</t>
  </si>
  <si>
    <t>-1787508146</t>
  </si>
  <si>
    <t>"plocha asf. vozovka rozšířená o 15%" (400,34+367,06+445,75)*1,15</t>
  </si>
  <si>
    <t>567132111</t>
  </si>
  <si>
    <t>Podklad ze směsi stmelené cementem SC C 8/10 (KSC I) tl 160 mm</t>
  </si>
  <si>
    <t>-547195230</t>
  </si>
  <si>
    <t>"plocha dlaž. vozovka rozšířená o 15%" (58,08+27,22+17,83+15,29+16,66+25,63+22,29+1,54+5,29)*1,15</t>
  </si>
  <si>
    <t>"plocha dlaž. vozovka rozšířená o 15%" (14,89+11,41+1,46+31,14)*1,15</t>
  </si>
  <si>
    <t>"plocha sjezdy rozšířená o 15%" (16,48+10,15+12,83+8,46+14,52+12,65+8,79+8,46+9,59+8,46)*1,15</t>
  </si>
  <si>
    <t>"plocha sjezdy rozšířená o 15%" (4,91+12,55+7,61+5,89+6,91+7+8,57+5,38+8+10,40)*1,15</t>
  </si>
  <si>
    <t>"plocha zvýšené vozovky rozšířené o 30%" (184,25+179,30+181,78)*1,15</t>
  </si>
  <si>
    <t>573191111</t>
  </si>
  <si>
    <t>Postřik infiltrační kationaktivní emulzí v množství 1 kg/m2</t>
  </si>
  <si>
    <t>1558024885</t>
  </si>
  <si>
    <t>565145111</t>
  </si>
  <si>
    <t>Asfaltový beton vrstva podkladní ACP 16 (obalované kamenivo OKS) tl 60 mm š do 3 m</t>
  </si>
  <si>
    <t>-187278565</t>
  </si>
  <si>
    <t>"plocha asf. vozovka rozšířená o 8%" (400,34+367,06+445,75)*1,08</t>
  </si>
  <si>
    <t>573231108</t>
  </si>
  <si>
    <t>Postřik živičný spojovací ze silniční emulze v množství 0,50 kg/m2</t>
  </si>
  <si>
    <t>1084479310</t>
  </si>
  <si>
    <t>577134111</t>
  </si>
  <si>
    <t>Asfaltový beton vrstva obrusná ACO 11 (ABS) tř. I tl 40 mm š do 3 m z nemodifikovaného asfaltu</t>
  </si>
  <si>
    <t>-1701178259</t>
  </si>
  <si>
    <t>"plocha asf. vozovka" (400,34+367,06+445,75)</t>
  </si>
  <si>
    <t>596212213</t>
  </si>
  <si>
    <t>Kladení zámkové dlažby pozemních komunikací ručně tl 80 mm skupiny A pl přes 300 m2</t>
  </si>
  <si>
    <t>1549096641</t>
  </si>
  <si>
    <t>"plocha dlaž. vozovka" (58,08+27,22+17,83+15,29+16,66+25,63+22,29+1,54+5,29)</t>
  </si>
  <si>
    <t>"plocha dlaž. vozovka" (14,89+11,41+1,46+31,14)</t>
  </si>
  <si>
    <t>"plocha sjezdy" (16,48+10,15+12,83+8,46+14,52+12,65+8,79+8,46+9,59+8,46)</t>
  </si>
  <si>
    <t>"plocha sjezdy" (4,91+12,55+7,61+5,89+6,91+7+8,57+5,38+8+10,40)</t>
  </si>
  <si>
    <t>"plocha zvýšené vozovky" (184,25+179,30+181,78)</t>
  </si>
  <si>
    <t>59245213</t>
  </si>
  <si>
    <t>dlažba zámková tvaru I 196x161x80mm přírodní</t>
  </si>
  <si>
    <t>761754012</t>
  </si>
  <si>
    <t>Poznámka k položce:
Spotřeba: 36 kus/m2</t>
  </si>
  <si>
    <t>436,34*1,01 'Přepočtené koeficientem množství</t>
  </si>
  <si>
    <t>59245005</t>
  </si>
  <si>
    <t>dlažba tvar obdélník betonová 200x100x80mm barevná</t>
  </si>
  <si>
    <t>1187778643</t>
  </si>
  <si>
    <t>545,33*1,01 'Přepočtené koeficientem množství</t>
  </si>
  <si>
    <t>596412213</t>
  </si>
  <si>
    <t>Kladení dlažby z vegetačních tvárnic pozemních komunikací tl 80 mm pl přes 300 m2</t>
  </si>
  <si>
    <t>1496043319</t>
  </si>
  <si>
    <t>59245038</t>
  </si>
  <si>
    <t>dlažba plošná betonová vegetační 300x160x80mm přírodní</t>
  </si>
  <si>
    <t>763557737</t>
  </si>
  <si>
    <t>307,931*1,01 'Přepočtené koeficientem množství</t>
  </si>
  <si>
    <t>914111111</t>
  </si>
  <si>
    <t>Montáž svislé dopravní značky do velikosti 1 m2 objímkami na sloupek nebo konzolu</t>
  </si>
  <si>
    <t>1140533872</t>
  </si>
  <si>
    <t>"IP 12+O1" 2</t>
  </si>
  <si>
    <t>40445647</t>
  </si>
  <si>
    <t>dodatkové tabulky E1, E2a,b , E6, E9, E10 E12c, E17 500x500mm</t>
  </si>
  <si>
    <t>-1208595545</t>
  </si>
  <si>
    <t>"dodatkové tabulky 01"1</t>
  </si>
  <si>
    <t>40445625</t>
  </si>
  <si>
    <t>informativní značky provozní IP8, IP9, IP11-IP13 500x700mm</t>
  </si>
  <si>
    <t>-1337614277</t>
  </si>
  <si>
    <t>914511112</t>
  </si>
  <si>
    <t>Montáž sloupku dopravních značek délky do 3,5 m s betonovým základem a patkou D 60 mm</t>
  </si>
  <si>
    <t>-785478582</t>
  </si>
  <si>
    <t>40445225</t>
  </si>
  <si>
    <t>sloupek pro dopravní značku Zn D 60mm v 3,5m</t>
  </si>
  <si>
    <t>1042151851</t>
  </si>
  <si>
    <t>40445240</t>
  </si>
  <si>
    <t>patka pro sloupek Al D 60mm</t>
  </si>
  <si>
    <t>694609601</t>
  </si>
  <si>
    <t>915211112</t>
  </si>
  <si>
    <t>Vodorovné dopravní značení dělící čáry souvislé š 125 mm retroreflexní bílý plast</t>
  </si>
  <si>
    <t>-96232502</t>
  </si>
  <si>
    <t>"značení park. stání délka*počet" 2*34</t>
  </si>
  <si>
    <t>915231112</t>
  </si>
  <si>
    <t>Vodorovné dopravní značení přechody pro chodce, šipky, symboly retroreflexní bílý plast</t>
  </si>
  <si>
    <t>307025314</t>
  </si>
  <si>
    <t>"V10f rozměr*počet"(0,8*1)*1</t>
  </si>
  <si>
    <t>916131213</t>
  </si>
  <si>
    <t>Osazení silničního obrubníku betonového stojatého s boční opěrou do lože z betonu prostého</t>
  </si>
  <si>
    <t>189558784</t>
  </si>
  <si>
    <t>"délka obrubníku"208,74+197,17+125,62+116,46+26+24+26,81+45,41+40,59+39,75+76,11+46,24</t>
  </si>
  <si>
    <t>59217031</t>
  </si>
  <si>
    <t>obrubník betonový silniční 1000x150x250mm</t>
  </si>
  <si>
    <t>-1488957670</t>
  </si>
  <si>
    <t>"délka obrubníku"208,74+197,17-26-24+26,81+45,41+76,11+46,24</t>
  </si>
  <si>
    <t>550,48*1,02 'Přepočtené koeficientem množství</t>
  </si>
  <si>
    <t>59217030</t>
  </si>
  <si>
    <t>obrubník betonový silniční přechodový 1000x150x150-250mm</t>
  </si>
  <si>
    <t>-1837085374</t>
  </si>
  <si>
    <t>"délka obrubníku"26+24</t>
  </si>
  <si>
    <t>50*1,02 'Přepočtené koeficientem množství</t>
  </si>
  <si>
    <t>59217029</t>
  </si>
  <si>
    <t>obrubník betonový silniční nájezdový 1000x150x150mm</t>
  </si>
  <si>
    <t>518727249</t>
  </si>
  <si>
    <t>"délka obrubníku" 125,62+116,46+40,59+39,75</t>
  </si>
  <si>
    <t>322,42*1,02 'Přepočtené koeficientem množství</t>
  </si>
  <si>
    <t>916231213</t>
  </si>
  <si>
    <t>Osazení chodníkového obrubníku betonového stojatého s boční opěrou do lože z betonu prostého</t>
  </si>
  <si>
    <t>1462677028</t>
  </si>
  <si>
    <t>"délka obrubníku"57,60+185,47</t>
  </si>
  <si>
    <t>59217018</t>
  </si>
  <si>
    <t>obrubník betonový chodníkový 1000x80x200mm</t>
  </si>
  <si>
    <t>-602441239</t>
  </si>
  <si>
    <t>243,07*1,02 'Přepočtené koeficientem množství</t>
  </si>
  <si>
    <t>919726123</t>
  </si>
  <si>
    <t>Geotextilie pro ochranu, separaci a filtraci netkaná měrná hm přes 300 do 500 g/m2</t>
  </si>
  <si>
    <t>883286738</t>
  </si>
  <si>
    <t>"plocha parkov. zálivu rozšířené o 8%" (59,50+13,25+24+38,75+16,88)*1,08</t>
  </si>
  <si>
    <t>"plocha parkov. zálivu rozšířené o 8%" (36,49+48)*1,08</t>
  </si>
  <si>
    <t>255,819*1,1 "Přepočtené koeficientem množství</t>
  </si>
  <si>
    <t>919726203</t>
  </si>
  <si>
    <t>Geotextilie pro vyztužení, separaci a filtraci tkaná z PP podélná pevnost v tahu přes 50 do 80 kN/m</t>
  </si>
  <si>
    <t>1654762936</t>
  </si>
  <si>
    <t>3161,197*1,1 "Přepočtené koeficientem množství</t>
  </si>
  <si>
    <t>961022311</t>
  </si>
  <si>
    <t>Bourání základů ze zdiva smíšeného</t>
  </si>
  <si>
    <t>-1940136594</t>
  </si>
  <si>
    <t>966006132</t>
  </si>
  <si>
    <t>Odstranění značek dopravních nebo orientačních se sloupky s betonovými patkami</t>
  </si>
  <si>
    <t>-68073748</t>
  </si>
  <si>
    <t>"P6"1</t>
  </si>
  <si>
    <t>"P2"1</t>
  </si>
  <si>
    <t>"A1a"1</t>
  </si>
  <si>
    <t>997221571</t>
  </si>
  <si>
    <t>Vodorovná doprava vybouraných hmot do 1 km</t>
  </si>
  <si>
    <t>873141782</t>
  </si>
  <si>
    <t>997221579</t>
  </si>
  <si>
    <t>Příplatek ZKD 1 km u vodorovné dopravy vybouraných hmot</t>
  </si>
  <si>
    <t>-389598640</t>
  </si>
  <si>
    <t>1577,92*3 "Přepočtené koeficientem množství</t>
  </si>
  <si>
    <t>1168902997</t>
  </si>
  <si>
    <t>"dlažba" 14,833</t>
  </si>
  <si>
    <t>"obrubníky" 302,516</t>
  </si>
  <si>
    <t>997221645</t>
  </si>
  <si>
    <t>Poplatek za uložení na skládce (skládkovné) odpadu asfaltového bez dehtu kód odpadu 17 03 02</t>
  </si>
  <si>
    <t>-805147788</t>
  </si>
  <si>
    <t>"asfalt"253,473+9,215</t>
  </si>
  <si>
    <t>997221655</t>
  </si>
  <si>
    <t>1893546947</t>
  </si>
  <si>
    <t>"zemina" 10,315+122,663+882,09+6,047</t>
  </si>
  <si>
    <t>998225111</t>
  </si>
  <si>
    <t>Přesun hmot pro pozemní komunikace s krytem z kamene, monolitickým betonovým nebo živičným</t>
  </si>
  <si>
    <t>845094874</t>
  </si>
  <si>
    <t>998225191</t>
  </si>
  <si>
    <t>Příplatek k přesunu hmot pro pozemní komunikace s krytem z kamene, živičným, betonovým do 1000 m</t>
  </si>
  <si>
    <t>-1706409001</t>
  </si>
  <si>
    <t>SO 101.4- B - OZ Svobodova</t>
  </si>
  <si>
    <t>1241010479</t>
  </si>
  <si>
    <t>"plocha dle bilance zem. prací - sjezdy"  7</t>
  </si>
  <si>
    <t>113106271</t>
  </si>
  <si>
    <t>Rozebrání dlažeb vozovek ze zámkové dlažby s ložem z kameniva strojně pl přes 50 do 200 m2</t>
  </si>
  <si>
    <t>-1036465108</t>
  </si>
  <si>
    <t>"plocha dle bilance zem. prací - sjezdy"  113</t>
  </si>
  <si>
    <t>113107161</t>
  </si>
  <si>
    <t>Odstranění podkladu z kameniva drceného tl do 100 mm strojně pl přes 50 do 200 m2</t>
  </si>
  <si>
    <t>779892960</t>
  </si>
  <si>
    <t>"plocha dle bilance zem. prací - sjezdy"  14,9</t>
  </si>
  <si>
    <t>"plocha dle bilance zem. prací - předláždění" 113</t>
  </si>
  <si>
    <t>-191277648</t>
  </si>
  <si>
    <t>"plocha dle bilance zem. prací - vozovka"220,84</t>
  </si>
  <si>
    <t>1134074271</t>
  </si>
  <si>
    <t>113107325</t>
  </si>
  <si>
    <t>Odstranění podkladu z kameniva drceného tl přes 400 do 500 mm strojně pl do 50 m2</t>
  </si>
  <si>
    <t>-1178344030</t>
  </si>
  <si>
    <t>"plocha dle bilance zem. prací - sjezdy"  21,63</t>
  </si>
  <si>
    <t>113107330</t>
  </si>
  <si>
    <t>Odstranění podkladu z betonu prostého tl do 100 mm strojně pl do 50 m2</t>
  </si>
  <si>
    <t>294546408</t>
  </si>
  <si>
    <t>"plocha dle bilance zem. prací - sjezdy"7,9</t>
  </si>
  <si>
    <t>113154122</t>
  </si>
  <si>
    <t>Frézování živičného krytu tl 40 mm pruh š přes 0,5 do 1 m pl do 500 m2 bez překážek v trase</t>
  </si>
  <si>
    <t>-2014273897</t>
  </si>
  <si>
    <t>"plocha dle bilance zem. prací" 159,63</t>
  </si>
  <si>
    <t>121151103</t>
  </si>
  <si>
    <t>Sejmutí ornice plochy do 100 m2 tl vrstvy do 200 mm strojně</t>
  </si>
  <si>
    <t>1322736579</t>
  </si>
  <si>
    <t>"plocha dle bilance zem. prací" 72,27</t>
  </si>
  <si>
    <t>122351104</t>
  </si>
  <si>
    <t>Odkopávky a prokopávky nezapažené v hornině třídy těžitelnosti II skupiny 4 objem do 500 m3 strojně</t>
  </si>
  <si>
    <t>-60839426</t>
  </si>
  <si>
    <t>"dle bilance zemních prací"45,14</t>
  </si>
  <si>
    <t>"dle bilance zemních prací + rozšíření 30% - sanace podloží asf.vozovky z 50%*hloubka výkopu"203,54*1,30*0,5</t>
  </si>
  <si>
    <t>"dle bilance zemních prací  + rozšíření 30%- sanace podloží dlaž. vozovky  50%*hloubka výkopu"113,1*1,30*0,3</t>
  </si>
  <si>
    <t>-523646777</t>
  </si>
  <si>
    <t>"vedení kanalizace délka*hloubka*šířka" 46*1*0,5</t>
  </si>
  <si>
    <t>"vedení vodovod délka*hloubka*šířka"92*1*0,5</t>
  </si>
  <si>
    <t>"vedení sděl.délka*hloubka*šířka"46*1*0,5</t>
  </si>
  <si>
    <t>134769957</t>
  </si>
  <si>
    <t>"ornice uložená na deponii" 6,68*2</t>
  </si>
  <si>
    <t>"zemina výkopu uložená na deponii" 3,48*2</t>
  </si>
  <si>
    <t>-1546872343</t>
  </si>
  <si>
    <t>"ornice" 10,84-6,68</t>
  </si>
  <si>
    <t>"zemina výkopu" 221,50-3,48</t>
  </si>
  <si>
    <t>-1487979433</t>
  </si>
  <si>
    <t>"zemina násypů a ornice"6,68+3,48</t>
  </si>
  <si>
    <t>-998416915</t>
  </si>
  <si>
    <t>222,18*2 "Přepočtené koeficientem množství</t>
  </si>
  <si>
    <t>1867017945</t>
  </si>
  <si>
    <t>"dle bilance zemních prací" 3,48</t>
  </si>
  <si>
    <t>-244805848</t>
  </si>
  <si>
    <t>"plocha asf. vozovka rozšířená o 30%" 125,89*1,30</t>
  </si>
  <si>
    <t>"plocha dlaž. vozovka rozšířená o 30%" (2,71+0,93+4,52+5,58)*1,30+(6,83+2,62)*1,30+(30,68+16,43+17,83)*1,30</t>
  </si>
  <si>
    <t>"plocha vozovky prvky pro nevidomé rozšířené  o 30%" (6,21+7,9)*1,30</t>
  </si>
  <si>
    <t>"plocha sjezdy rozšířená o 30%" (7,93+10,25+22,80)*1,30</t>
  </si>
  <si>
    <t>"plocha parkov. zálivu rozšířené o 30%"36,67*1,30</t>
  </si>
  <si>
    <t>"plocha TDO rozšířené o 30%" 2,16*1,30</t>
  </si>
  <si>
    <t>181351003</t>
  </si>
  <si>
    <t>Rozprostření ornice tl vrstvy do 200 mm pl do 100 m2 v rovině nebo ve svahu do 1:5 strojně</t>
  </si>
  <si>
    <t>2014081285</t>
  </si>
  <si>
    <t>"dle bilance zemních prací" 44,53</t>
  </si>
  <si>
    <t>1023905504</t>
  </si>
  <si>
    <t>"drenáž délka*šířka*výška" 60*0,4*3</t>
  </si>
  <si>
    <t>1384697884</t>
  </si>
  <si>
    <t>72*1,1845 'Přepočtené koeficientem množství</t>
  </si>
  <si>
    <t>1373253909</t>
  </si>
  <si>
    <t>"délka drenáže" 60</t>
  </si>
  <si>
    <t>821080566</t>
  </si>
  <si>
    <t>-1999461521</t>
  </si>
  <si>
    <t>"dle bilance zemních prací + rozšíření 30% - sanace podloží asf.vozovky z 50%"203,54*1,30</t>
  </si>
  <si>
    <t>"dle bilance zemních prací  + rozšíření 30%- sanace podloží dlaž. vozovky  50%"113,1*1,30</t>
  </si>
  <si>
    <t>-812403464</t>
  </si>
  <si>
    <t>"plocha sanace podloží asf.vozovky*výška násypu" 264,6*0,5</t>
  </si>
  <si>
    <t>"plocha sanace podloží dlaž. vozovky*výška násypu" 147,03*0,3</t>
  </si>
  <si>
    <t>176,409*2,2 'Přepočtené koeficientem množství</t>
  </si>
  <si>
    <t>1246523442</t>
  </si>
  <si>
    <t>"plocha parkov. zálivu rozšířené o 15%"36,67*1,15</t>
  </si>
  <si>
    <t>-259205316</t>
  </si>
  <si>
    <t>-1824851678</t>
  </si>
  <si>
    <t>135198542</t>
  </si>
  <si>
    <t>915874679</t>
  </si>
  <si>
    <t>"plocha asf. vozovka rozšířená o 15%" 125,89*1,15</t>
  </si>
  <si>
    <t>2017470609</t>
  </si>
  <si>
    <t>"plocha dlaž. vozovka rozšířená o 15%" (2,71+0,93+4,52+5,58)*1,15+(6,83+2,62)*1,15+(30,68+16,43+17,83)*1,15</t>
  </si>
  <si>
    <t>"plocha vozovky prvky pro nevidomé rozšířené o 15%" (6,21+7,9)*1,15</t>
  </si>
  <si>
    <t>"plocha sjezdy rozšířená o 15%" (7,93+10,25+22,80)*1,15</t>
  </si>
  <si>
    <t>-2099502772</t>
  </si>
  <si>
    <t>1373991295</t>
  </si>
  <si>
    <t>-1944053468</t>
  </si>
  <si>
    <t>"plocha asf. vozovka rozšířená o 8%" 125,89*1,08</t>
  </si>
  <si>
    <t>-1780108644</t>
  </si>
  <si>
    <t>"plocha asf. vozovky" 125,89</t>
  </si>
  <si>
    <t>961244104</t>
  </si>
  <si>
    <t>"plocha dlaž. vozovka" (2,71+0,93+4,52+5,58)+(6,83+2,62)+(30,68+16,43+17,83)</t>
  </si>
  <si>
    <t>"plocha vozovky prvky pro nevidomé" (6,21+7,9)</t>
  </si>
  <si>
    <t>"plocha předlářdění" 35,14</t>
  </si>
  <si>
    <t>"plocha sjezdy" (7,93+10,25+22,80)</t>
  </si>
  <si>
    <t>915268215</t>
  </si>
  <si>
    <t>129,11*1,01 'Přepočtené koeficientem množství</t>
  </si>
  <si>
    <t>59245226</t>
  </si>
  <si>
    <t>dlažba tvar obdélník betonová pro nevidomé 200x100x80mm barevná</t>
  </si>
  <si>
    <t>-1512024977</t>
  </si>
  <si>
    <t>14,11*1,01 'Přepočtené koeficientem množství</t>
  </si>
  <si>
    <t>596412210</t>
  </si>
  <si>
    <t>Kladení dlažby z vegetačních tvárnic pozemních komunikací tl 80 mm pl do 50 m2</t>
  </si>
  <si>
    <t>1624065802</t>
  </si>
  <si>
    <t>"plocha parkov. zálivu"36,67</t>
  </si>
  <si>
    <t>"plocha TDO" 2,16</t>
  </si>
  <si>
    <t>-1566119681</t>
  </si>
  <si>
    <t>36,67*1,01 'Přepočtené koeficientem množství</t>
  </si>
  <si>
    <t>59246016</t>
  </si>
  <si>
    <t>dlažba plošná betonová vegetační 600x400x80mm</t>
  </si>
  <si>
    <t>1825730580</t>
  </si>
  <si>
    <t>2,16*1,03 'Přepočtené koeficientem množství</t>
  </si>
  <si>
    <t>-1862185828</t>
  </si>
  <si>
    <t>"IZ5a" 1</t>
  </si>
  <si>
    <t>"IZ5b" 1</t>
  </si>
  <si>
    <t>40445654</t>
  </si>
  <si>
    <t>informativní značky zónové IZ5 1000x750mm</t>
  </si>
  <si>
    <t>-1387101353</t>
  </si>
  <si>
    <t>1934292273</t>
  </si>
  <si>
    <t>2023559650</t>
  </si>
  <si>
    <t>1829128483</t>
  </si>
  <si>
    <t>1621761156</t>
  </si>
  <si>
    <t>"značení park. stání délka*počet" 2*4</t>
  </si>
  <si>
    <t>-603812812</t>
  </si>
  <si>
    <t>"délka obrubníku"10,46+7,5+20,02+21,91+6+8,87+14,19+2,92+20,13+19,76+4,87+2</t>
  </si>
  <si>
    <t>-1493221307</t>
  </si>
  <si>
    <t>"délka obrubníku"10,46+7,5+8,87+20,13+4,87-6-2</t>
  </si>
  <si>
    <t>43,83*1,02 'Přepočtené koeficientem množství</t>
  </si>
  <si>
    <t>335801676</t>
  </si>
  <si>
    <t>"délka obrubníku"6+2</t>
  </si>
  <si>
    <t>8*1,02 'Přepočtené koeficientem množství</t>
  </si>
  <si>
    <t>-1484381200</t>
  </si>
  <si>
    <t>"délka obrubníku" 20,02+21,91+8,87+14,19+2,92+19,76</t>
  </si>
  <si>
    <t>87,67*1,02 'Přepočtené koeficientem množství</t>
  </si>
  <si>
    <t>-2105061768</t>
  </si>
  <si>
    <t>"délka obrubníku"23,56+23,15</t>
  </si>
  <si>
    <t>1926586384</t>
  </si>
  <si>
    <t>"délka obrubníku" 23,56+23,15</t>
  </si>
  <si>
    <t>46,71*1,02 'Přepočtené koeficientem množství</t>
  </si>
  <si>
    <t>1425529004</t>
  </si>
  <si>
    <t>"plocha parkov. zálivu rozšířené o 8%"36,67*1,08</t>
  </si>
  <si>
    <t>"plocha TDO rozšířené o 8%" 2,16*1,08</t>
  </si>
  <si>
    <t>41,937*1,1 "Přepočtené koeficientem množství</t>
  </si>
  <si>
    <t>1508991755</t>
  </si>
  <si>
    <t>400,322*1,1 "Přepočtené koeficientem množství</t>
  </si>
  <si>
    <t>-40121728</t>
  </si>
  <si>
    <t>69409948</t>
  </si>
  <si>
    <t>"P4"1</t>
  </si>
  <si>
    <t>"B4"1</t>
  </si>
  <si>
    <t>-1326834006</t>
  </si>
  <si>
    <t>-727494721</t>
  </si>
  <si>
    <t>194,726*3 "Přepočtené koeficientem množství</t>
  </si>
  <si>
    <t>1950874367</t>
  </si>
  <si>
    <t>"dlažba" 33,335+2,92</t>
  </si>
  <si>
    <t>1287202700</t>
  </si>
  <si>
    <t>"asfalt" 16,44</t>
  </si>
  <si>
    <t>1979113607</t>
  </si>
  <si>
    <t>"zemina" 21,74+4,32+16,22+1,9+97,17</t>
  </si>
  <si>
    <t>1855139750</t>
  </si>
  <si>
    <t>-431895593</t>
  </si>
  <si>
    <t>SO 301 - Odvodnění komunikace</t>
  </si>
  <si>
    <t>131251202</t>
  </si>
  <si>
    <t>Hloubení jam zapažených v hornině třídy těžitelnosti I skupiny 3 objem do 50 m3 strojně</t>
  </si>
  <si>
    <t>-491392419</t>
  </si>
  <si>
    <t>"Svobodova ul. vpusti šířka*délka*hloubka"0,85*0,85*(2,08+2,13+2,13+2,11+2,25+2,37+2,35+2,1+2,13+2,03+2,11+2+1,66)</t>
  </si>
  <si>
    <t>132251252</t>
  </si>
  <si>
    <t>Hloubení rýh nezapažených š do 2000 mm v hornině třídy těžitelnosti I skupiny 3 objem do 50 m3 strojně</t>
  </si>
  <si>
    <t>571380140</t>
  </si>
  <si>
    <t>"vedení kanalizačních přípojek délka*šířka*hloubka" 25,1*0,8*1,4</t>
  </si>
  <si>
    <t>46444450</t>
  </si>
  <si>
    <t>"Svobodova ul. vpusti šířka*délka*hloubka"0,85*4*(2,08+2,13+2,13+2,11+2,25+2,37+2,35+2,1+2,13+2,03+2,11+2+1,66)</t>
  </si>
  <si>
    <t>-380164869</t>
  </si>
  <si>
    <t>1741580141</t>
  </si>
  <si>
    <t>"zemina výkopů-zásyp" (19,833+28,112)-36,613</t>
  </si>
  <si>
    <t>171201231</t>
  </si>
  <si>
    <t>Poplatek za uložení zeminy a kamení na recyklační skládce (skládkovné) kód odpadu 17 05 04</t>
  </si>
  <si>
    <t>727179014</t>
  </si>
  <si>
    <t>11,332*2 "Přepočtené koeficientem množství</t>
  </si>
  <si>
    <t>-965579250</t>
  </si>
  <si>
    <t>"zemina výkopu- zásypy vedení" 28,112-(2,008+8,593)</t>
  </si>
  <si>
    <t>"zemina výkopu- zásypy šachty" 19,833-0,731</t>
  </si>
  <si>
    <t>1234905083</t>
  </si>
  <si>
    <t>"vedení kanalizační přípojky délka*šířka*výška"(25,1*0,8*(0,15+0,3))-(3,14*0,075*0,075*25,1)</t>
  </si>
  <si>
    <t>845523048</t>
  </si>
  <si>
    <t>8,593*2 'Přepočtené koeficientem množství</t>
  </si>
  <si>
    <t>-314079112</t>
  </si>
  <si>
    <t>"vedení kanalizační přípojky délka*šířka*výška" 25,1*0,8*0,10</t>
  </si>
  <si>
    <t>452112122</t>
  </si>
  <si>
    <t>Osazení betonových prstenců nebo rámů v přes 100 do 200 mm pod poklopy a mříže</t>
  </si>
  <si>
    <t>1515546840</t>
  </si>
  <si>
    <t>59223864</t>
  </si>
  <si>
    <t>prstenec pro uliční vpusť vyrovnávací betonový 390x60x130mm</t>
  </si>
  <si>
    <t>2063470071</t>
  </si>
  <si>
    <t>-1717812149</t>
  </si>
  <si>
    <t>"vpusti uliční délka*šířka*výška*počet" 0,75*0,75*0,10*13</t>
  </si>
  <si>
    <t>871310310</t>
  </si>
  <si>
    <t>Montáž kanalizačního potrubí hladkého plnostěnného SN 10 z polypropylenu DN 150</t>
  </si>
  <si>
    <t>1535344186</t>
  </si>
  <si>
    <t>"vedení kanalizační přípojky délka"25,1</t>
  </si>
  <si>
    <t>28617003</t>
  </si>
  <si>
    <t>trubka kanalizační PP plnostěnná třívrstvá DN 150x1000mm SN10</t>
  </si>
  <si>
    <t>1435160627</t>
  </si>
  <si>
    <t>25,1*1,015 'Přepočtené koeficientem množství</t>
  </si>
  <si>
    <t>-1193590919</t>
  </si>
  <si>
    <t>28611361</t>
  </si>
  <si>
    <t>koleno kanalizační PVC KG 160x45°</t>
  </si>
  <si>
    <t>-1099649222</t>
  </si>
  <si>
    <t>Poznámka k položce:
viz. D.II. 2 tabulka přípojek</t>
  </si>
  <si>
    <t>895941302</t>
  </si>
  <si>
    <t>Osazení vpusti uliční DN 450 z betonových dílců dno s kalištěm</t>
  </si>
  <si>
    <t>2025170600</t>
  </si>
  <si>
    <t>59223852</t>
  </si>
  <si>
    <t>dno pro uliční vpusť s kalovou prohlubní betonové 450x300x50mm</t>
  </si>
  <si>
    <t>-731968821</t>
  </si>
  <si>
    <t>895941331</t>
  </si>
  <si>
    <t>Osazení vpusti uliční DN 450 z betonových dílců skruž průběžná s výtokem</t>
  </si>
  <si>
    <t>99399394</t>
  </si>
  <si>
    <t>59223854</t>
  </si>
  <si>
    <t>skruž betonová s odtokem 150mm PVC pro uliční vpusť 450x350x50mm</t>
  </si>
  <si>
    <t>1393858553</t>
  </si>
  <si>
    <t>895941322</t>
  </si>
  <si>
    <t>Osazení vpusti uliční DN 450 z betonových dílců skruž středová 295 mm</t>
  </si>
  <si>
    <t>1279200438</t>
  </si>
  <si>
    <t>59223862</t>
  </si>
  <si>
    <t>skruž betonová středová pro uliční vpusť 450x295x50mm</t>
  </si>
  <si>
    <t>-1567811839</t>
  </si>
  <si>
    <t>895941314</t>
  </si>
  <si>
    <t>Osazení vpusti uliční DN 450 z betonových dílců skruž horní 570 mm</t>
  </si>
  <si>
    <t>1658942412</t>
  </si>
  <si>
    <t>59223858</t>
  </si>
  <si>
    <t>skruž betonová horní pro uliční vpusť 450x570x50mm</t>
  </si>
  <si>
    <t>-891472993</t>
  </si>
  <si>
    <t>899204112</t>
  </si>
  <si>
    <t>Osazení mříží litinových včetně rámů a košů na bahno pro třídu zatížení D400, E600</t>
  </si>
  <si>
    <t>-121521129</t>
  </si>
  <si>
    <t>28661787</t>
  </si>
  <si>
    <t>mříž šachtová dešťová litinová DN 425 pro třídu zatížení D400 čtverec</t>
  </si>
  <si>
    <t>227083027</t>
  </si>
  <si>
    <t>28661784</t>
  </si>
  <si>
    <t>revizní šachty D 400-kalový koš pro D 315</t>
  </si>
  <si>
    <t>-485264482</t>
  </si>
  <si>
    <t>899721111</t>
  </si>
  <si>
    <t>Signalizační vodič DN do 150 mm na potrubí</t>
  </si>
  <si>
    <t>-1702367993</t>
  </si>
  <si>
    <t>-1681951970</t>
  </si>
  <si>
    <t>1285601581</t>
  </si>
  <si>
    <t>998276124</t>
  </si>
  <si>
    <t>Příplatek k přesunu hmot pro trubní vedení z trub z plastických hmot za zvětšený přesun do 500 m</t>
  </si>
  <si>
    <t>-1394493866</t>
  </si>
  <si>
    <t>-386801259</t>
  </si>
  <si>
    <t>-2029917174</t>
  </si>
  <si>
    <t>-722615424</t>
  </si>
  <si>
    <t>262719432</t>
  </si>
  <si>
    <t>SO 401 - Veřejné osvětlení</t>
  </si>
  <si>
    <t xml:space="preserve">    741 - Elektroinstalace - silnoproud</t>
  </si>
  <si>
    <t xml:space="preserve">    742 - Elektroinstalace - slaboproud</t>
  </si>
  <si>
    <t>M - Práce a dodávky M</t>
  </si>
  <si>
    <t xml:space="preserve">    21-M - Elektromontáže</t>
  </si>
  <si>
    <t xml:space="preserve">      998 - Přesun hmot</t>
  </si>
  <si>
    <t>HZS - Hodinové zúčtovací sazby</t>
  </si>
  <si>
    <t>-1414537301</t>
  </si>
  <si>
    <t>"stožár"1*1*1*10</t>
  </si>
  <si>
    <t>132351104</t>
  </si>
  <si>
    <t>Hloubení rýh nezapažených š do 800 mm v hornině třídy těžitelnosti II skupiny 4 objem přes 100 m3 strojně</t>
  </si>
  <si>
    <t>1334794195</t>
  </si>
  <si>
    <t>"délka*šířka*hloubka vedení"330*0,4*1</t>
  </si>
  <si>
    <t>1526524637</t>
  </si>
  <si>
    <t>"zemina výkopu- zásyp" 10+132-79,2</t>
  </si>
  <si>
    <t>434754199</t>
  </si>
  <si>
    <t>62,8*2 "Přepočtené koeficientem množství</t>
  </si>
  <si>
    <t>174101101</t>
  </si>
  <si>
    <t>84870980</t>
  </si>
  <si>
    <t>"délka*šířka*výška zásypu" 330*0,4*0,6</t>
  </si>
  <si>
    <t>311966429</t>
  </si>
  <si>
    <t>"délka*šířka*výška zásypu" 330*0,4*0,4</t>
  </si>
  <si>
    <t>58331200</t>
  </si>
  <si>
    <t>štěrkopísek netříděný</t>
  </si>
  <si>
    <t>1670214842</t>
  </si>
  <si>
    <t>52,8*2 'Přepočtené koeficientem množství</t>
  </si>
  <si>
    <t>275313611</t>
  </si>
  <si>
    <t>Základové patky z betonu tř. C 16/20</t>
  </si>
  <si>
    <t>-918067978</t>
  </si>
  <si>
    <t>-1079331547</t>
  </si>
  <si>
    <t>945421110</t>
  </si>
  <si>
    <t>Hydraulická zvedací plošina na automobilovém podvozku výška zdvihu do 18 m včetně obsluhy</t>
  </si>
  <si>
    <t>-790715087</t>
  </si>
  <si>
    <t>741</t>
  </si>
  <si>
    <t>Elektroinstalace - silnoproud</t>
  </si>
  <si>
    <t>741110302</t>
  </si>
  <si>
    <t>Montáž trubka ochranná do krabic plastová tuhá D přes 40 do 90 mm uložená pevně</t>
  </si>
  <si>
    <t>-38617459</t>
  </si>
  <si>
    <t>34571361</t>
  </si>
  <si>
    <t>trubka elektroinstalační HDPE tuhá dvouplášťová korugovaná D 41/50mm</t>
  </si>
  <si>
    <t>118175694</t>
  </si>
  <si>
    <t>350*1,05 'Přepočtené koeficientem množství</t>
  </si>
  <si>
    <t>741110304</t>
  </si>
  <si>
    <t>Montáž trubka ochranná do krabic plastová tuhá D přes 133 do 152 mm uložená pevně</t>
  </si>
  <si>
    <t>-281687366</t>
  </si>
  <si>
    <t>28611140</t>
  </si>
  <si>
    <t>trubka kanalizační PVC DN 250x1000mm SN4</t>
  </si>
  <si>
    <t>-62563306</t>
  </si>
  <si>
    <t>10*1,05 'Přepočtené koeficientem množství</t>
  </si>
  <si>
    <t>741122611</t>
  </si>
  <si>
    <t>Montáž kabel Cu plný kulatý žíla 3x1,5 až 6 mm2 uložený pevně (např. CYKY)</t>
  </si>
  <si>
    <t>-1525793143</t>
  </si>
  <si>
    <t>34111030</t>
  </si>
  <si>
    <t>kabel instalační jádro Cu plné izolace PVC plášť PVC 450/750V (CYKY) 3x1,5mm2</t>
  </si>
  <si>
    <t>325157684</t>
  </si>
  <si>
    <t>Poznámka k položce:
CYKY, průměr kabelu 8,6mm</t>
  </si>
  <si>
    <t>60*1,15 'Přepočtené koeficientem množství</t>
  </si>
  <si>
    <t>741123225</t>
  </si>
  <si>
    <t>Montáž kabel Al plný nebo laněný kulatý žíla 4x25 mm2 uložený volně (např. AYKY)</t>
  </si>
  <si>
    <t>963128874</t>
  </si>
  <si>
    <t>34113120</t>
  </si>
  <si>
    <t>kabel silový jádro Al izolace PVC plášť PVC 0,6/1kV (1-AYKY) 4x25mm2</t>
  </si>
  <si>
    <t>-344242103</t>
  </si>
  <si>
    <t>Poznámka k položce:
1-AYKY, průměr kabelu 23mm</t>
  </si>
  <si>
    <t>370*1,15 'Přepočtené koeficientem množství</t>
  </si>
  <si>
    <t>741130021</t>
  </si>
  <si>
    <t>Ukončení vodič izolovaný do 2,5 mm2 na svorkovnici</t>
  </si>
  <si>
    <t>-2142163898</t>
  </si>
  <si>
    <t>741130026</t>
  </si>
  <si>
    <t>Ukončení vodič izolovaný do 25 mm2 na svorkovnici</t>
  </si>
  <si>
    <t>1194471181</t>
  </si>
  <si>
    <t>741127156</t>
  </si>
  <si>
    <t>Montáž přípojnicový rozvod Al průmyslový upevňovací část - ocelový stožár</t>
  </si>
  <si>
    <t>-1925698400</t>
  </si>
  <si>
    <t>31674131</t>
  </si>
  <si>
    <t>výzbroj stožárová SV</t>
  </si>
  <si>
    <t>1404126934</t>
  </si>
  <si>
    <t>741136002</t>
  </si>
  <si>
    <t>Propojení kabel celoplastový spojkou venkovní smršťovací do 1 kV 4x25-35 mm2</t>
  </si>
  <si>
    <t>-2017802011</t>
  </si>
  <si>
    <t>35436029</t>
  </si>
  <si>
    <t>spojka kabelová smršťovaná přímá do 1kV 91ahsc-35 3-4ž.x6-35mm</t>
  </si>
  <si>
    <t>-1399383463</t>
  </si>
  <si>
    <t>741210001</t>
  </si>
  <si>
    <t>Montáž rozvodnice oceloplechová nebo plastová běžná do 20 kg</t>
  </si>
  <si>
    <t>1449618391</t>
  </si>
  <si>
    <t>1136641</t>
  </si>
  <si>
    <t>stožárová svorkovnice SR</t>
  </si>
  <si>
    <t>1904462324</t>
  </si>
  <si>
    <t>741372833</t>
  </si>
  <si>
    <t>Demontáž svítidla průmyslového výbojkového venkovního na stožáru přes 3 m bez zachování funkčnosti</t>
  </si>
  <si>
    <t>-35354505</t>
  </si>
  <si>
    <t>741373002</t>
  </si>
  <si>
    <t>Montáž svítidlo výbojkové průmyslové stropní na výložník</t>
  </si>
  <si>
    <t>-2120005123</t>
  </si>
  <si>
    <t>34774200</t>
  </si>
  <si>
    <t>žárovka LED uliční E40/38W</t>
  </si>
  <si>
    <t>-420620519</t>
  </si>
  <si>
    <t>741910514</t>
  </si>
  <si>
    <t>Montáž se zhotovením konstrukce pro upevnění přístrojů přes 50 do 100 kg</t>
  </si>
  <si>
    <t>-23080052</t>
  </si>
  <si>
    <t>31674113</t>
  </si>
  <si>
    <t>stožár osvětlovací uliční Pz 159/133/114 v 6,2m</t>
  </si>
  <si>
    <t>776762268</t>
  </si>
  <si>
    <t>741410021</t>
  </si>
  <si>
    <t>Montáž vodič uzemňovací pásek průřezu do 120 mm2 v městské zástavbě v zemi</t>
  </si>
  <si>
    <t>-992950784</t>
  </si>
  <si>
    <t>35442062</t>
  </si>
  <si>
    <t>pás zemnící 30x4mm FeZn</t>
  </si>
  <si>
    <t>kg</t>
  </si>
  <si>
    <t>-1793269771</t>
  </si>
  <si>
    <t>"délka*hmotnost kg/1bm" 350*0,95</t>
  </si>
  <si>
    <t>741810001</t>
  </si>
  <si>
    <t>Celková prohlídka elektrického rozvodu a zařízení do 100 000,- Kč</t>
  </si>
  <si>
    <t>360538999</t>
  </si>
  <si>
    <t>741810002</t>
  </si>
  <si>
    <t>Celková prohlídka elektrického rozvodu a zařízení přes 100 000 do 500 000,- Kč</t>
  </si>
  <si>
    <t>742255506</t>
  </si>
  <si>
    <t>741820101</t>
  </si>
  <si>
    <t>Měření izolačního stavu svítidel</t>
  </si>
  <si>
    <t>soubor</t>
  </si>
  <si>
    <t>306305433</t>
  </si>
  <si>
    <t>998741102</t>
  </si>
  <si>
    <t>Přesun hmot tonážní pro silnoproud v objektech v přes 6 do 12 m</t>
  </si>
  <si>
    <t>-339016210</t>
  </si>
  <si>
    <t>998741193</t>
  </si>
  <si>
    <t>Příplatek k přesunu hmot tonážní 741 za zvětšený přesun do 500 m</t>
  </si>
  <si>
    <t>-247876819</t>
  </si>
  <si>
    <t>742</t>
  </si>
  <si>
    <t>Elektroinstalace - slaboproud</t>
  </si>
  <si>
    <t>742122001.R</t>
  </si>
  <si>
    <t>Napojení nového rozvodu VO ve stávající lampě či rozvaděči, včetně seřízení a uvedení do provozu</t>
  </si>
  <si>
    <t>-803292973</t>
  </si>
  <si>
    <t>Práce a dodávky M</t>
  </si>
  <si>
    <t>21-M</t>
  </si>
  <si>
    <t>Elektromontáže</t>
  </si>
  <si>
    <t>218204011</t>
  </si>
  <si>
    <t>Demontáž stožárů osvětlení ocelových samostatně stojících délky do 12 m</t>
  </si>
  <si>
    <t>1651365054</t>
  </si>
  <si>
    <t>1836825179</t>
  </si>
  <si>
    <t>190488131</t>
  </si>
  <si>
    <t>HZS</t>
  </si>
  <si>
    <t>Hodinové zúčtovací sazby</t>
  </si>
  <si>
    <t>HZS2231</t>
  </si>
  <si>
    <t>Hodinová zúčtovací sazba elektrikář</t>
  </si>
  <si>
    <t>512</t>
  </si>
  <si>
    <t>-775574924</t>
  </si>
  <si>
    <t>676358165</t>
  </si>
  <si>
    <t>SO 402 - Chráničky pro metropolitní sítě</t>
  </si>
  <si>
    <t xml:space="preserve">    22-M - Montáže technologických zařízení pro dopravní stavby</t>
  </si>
  <si>
    <t xml:space="preserve">    46-M - Zemní práce při extr.mont.pracích</t>
  </si>
  <si>
    <t>132026385</t>
  </si>
  <si>
    <t>"délka*šířka*hloubka vedení"120*0,4*0,6</t>
  </si>
  <si>
    <t>-1749320804</t>
  </si>
  <si>
    <t>"zemina výkopu- zásyp" 28,8-9,6</t>
  </si>
  <si>
    <t>980502898</t>
  </si>
  <si>
    <t>19,2*2 "Přepočtené koeficientem množství</t>
  </si>
  <si>
    <t>342134782</t>
  </si>
  <si>
    <t>"délka*šířka*výška zásypu" 120*0,4*0,2</t>
  </si>
  <si>
    <t>-756626474</t>
  </si>
  <si>
    <t>"délka*šířka*výška zásypu"120*0,4*0,4</t>
  </si>
  <si>
    <t>-815031589</t>
  </si>
  <si>
    <t>19,2*2 'Přepočtené koeficientem množství</t>
  </si>
  <si>
    <t>1495136612</t>
  </si>
  <si>
    <t>-1893461768</t>
  </si>
  <si>
    <t>-538335194</t>
  </si>
  <si>
    <t>-1658076320</t>
  </si>
  <si>
    <t>-756772257</t>
  </si>
  <si>
    <t>820*1,05 "Přepočtené koeficientem množství</t>
  </si>
  <si>
    <t>861*1,05 'Přepočtené koeficientem množství</t>
  </si>
  <si>
    <t>998741101</t>
  </si>
  <si>
    <t>Přesun hmot tonážní pro silnoproud v objektech v do 6 m</t>
  </si>
  <si>
    <t>1632904396</t>
  </si>
  <si>
    <t>111082263</t>
  </si>
  <si>
    <t>22-M</t>
  </si>
  <si>
    <t>Montáže technologických zařízení pro dopravní stavby</t>
  </si>
  <si>
    <t>220182036</t>
  </si>
  <si>
    <t>Zafukování mikrotrubičky HDPE do trubky samostatně</t>
  </si>
  <si>
    <t>1315077895</t>
  </si>
  <si>
    <t>34571827</t>
  </si>
  <si>
    <t>mikrotrubička HDPE zemní zodolněná vnitřní lubrikační vrstva D 10/6mm</t>
  </si>
  <si>
    <t>1321435075</t>
  </si>
  <si>
    <t>746*1,05 'Přepočtené koeficientem množství</t>
  </si>
  <si>
    <t>46-M</t>
  </si>
  <si>
    <t>Zemní práce při extr.mont.pracích</t>
  </si>
  <si>
    <t>460841112</t>
  </si>
  <si>
    <t>Osazení kabelové komory z dílu HDPE plochy do 1 m2 hl přes 0,5 do 0,7 m pro běžné zatížení</t>
  </si>
  <si>
    <t>936737865</t>
  </si>
  <si>
    <t>34573218.R</t>
  </si>
  <si>
    <t>komora kabelová z PP s PP víkem 580x580x600 mm, nosnost 40 t, bez zamykání, nosnost víka 1250 kg</t>
  </si>
  <si>
    <t>810024529</t>
  </si>
  <si>
    <t>HZS2232</t>
  </si>
  <si>
    <t>Hodinová zúčtovací sazba elektrikář odborný</t>
  </si>
  <si>
    <t>-1053785714</t>
  </si>
  <si>
    <t>-683480012</t>
  </si>
  <si>
    <t>SO 801 - Kácení, výsadba a vegetační úpravy</t>
  </si>
  <si>
    <t>181151331</t>
  </si>
  <si>
    <t>Plošná úprava terénu přes 500 m2 zemina skupiny 1 až 4 nerovnosti přes 150 do 200 mm v rovinně a svahu do 1:5</t>
  </si>
  <si>
    <t>320209705</t>
  </si>
  <si>
    <t>"plocha zeleně OZ Svobodova" 11,45+13,56+4,79+13,87+6,75+18,12+1,53+8,52+11,13+2,4+19,53+0,27+5,84+7,96+2,22+18,33+6,26+13,47+141,92</t>
  </si>
  <si>
    <t>"plocha zeleně OZ Svobodova" 21,31+21,55+11,02+8,82+17,73+6,31+12,64+15,61+3,02+6,69+1,7+6,64</t>
  </si>
  <si>
    <t>"plocha zeleně OZ Svobodova B" 3,98+2,59+7,64+9,68+16,14+5,59+38,45+10,73</t>
  </si>
  <si>
    <t>181411131</t>
  </si>
  <si>
    <t>Založení parkového trávníku výsevem pl do 1000 m2 v rovině a ve svahu do 1:5</t>
  </si>
  <si>
    <t>-1302733</t>
  </si>
  <si>
    <t>00572410</t>
  </si>
  <si>
    <t>osivo směs travní parková</t>
  </si>
  <si>
    <t>746019408</t>
  </si>
  <si>
    <t>535,76*0,02 'Přepočtené koeficientem množství</t>
  </si>
  <si>
    <t>183101221</t>
  </si>
  <si>
    <t>Jamky pro výsadbu s výměnou 50 % půdy zeminy skupiny 1 až 4 obj přes 0,4 do 1 m3 v rovině a svahu do 1:5</t>
  </si>
  <si>
    <t>1248988812</t>
  </si>
  <si>
    <t>10321100</t>
  </si>
  <si>
    <t>zahradní substrát pro výsadbu VL</t>
  </si>
  <si>
    <t>-247069573</t>
  </si>
  <si>
    <t>1*1*0,6*0,50*18</t>
  </si>
  <si>
    <t>58154421</t>
  </si>
  <si>
    <t>písek křemičitý sušený pytlovaný 1/2mm</t>
  </si>
  <si>
    <t>-2095317910</t>
  </si>
  <si>
    <t>1*1*0,6*0,25*18</t>
  </si>
  <si>
    <t>2,7*1,6 "Přepočtené koeficientem množství</t>
  </si>
  <si>
    <t>183402131</t>
  </si>
  <si>
    <t>Rozrušení půdy souvislé pl přes 500 m2 hl přes 50 do 150 mm v rovině a svahu do 1:5</t>
  </si>
  <si>
    <t>-626834735</t>
  </si>
  <si>
    <t>183403153</t>
  </si>
  <si>
    <t>Obdělání půdy hrabáním v rovině a svahu do 1:5</t>
  </si>
  <si>
    <t>1461144928</t>
  </si>
  <si>
    <t>184102112</t>
  </si>
  <si>
    <t>Výsadba dřeviny s balem D přes 0,2 do 0,3 m do jamky se zalitím v rovině a svahu do 1:5</t>
  </si>
  <si>
    <t>-699525511</t>
  </si>
  <si>
    <t>02650300R02</t>
  </si>
  <si>
    <t>javor babyka /Acer campestre/ 20-50cm</t>
  </si>
  <si>
    <t>93731270</t>
  </si>
  <si>
    <t>02652026R04</t>
  </si>
  <si>
    <t>habr obecný /Carpinus betulus/ 80-100cm</t>
  </si>
  <si>
    <t>-764735323</t>
  </si>
  <si>
    <t>02652026R05</t>
  </si>
  <si>
    <t>tis červený /Taxus baccata/ 60-80cm</t>
  </si>
  <si>
    <t>1094414093</t>
  </si>
  <si>
    <t>02652026R06</t>
  </si>
  <si>
    <t>bez hroznatý /Sambucus racemosa/ 20-30cm</t>
  </si>
  <si>
    <t>-1531815460</t>
  </si>
  <si>
    <t>184215133</t>
  </si>
  <si>
    <t>Ukotvení kmene dřevin v rovině nebo na svahu do 1:5 třemi kůly D do 0,1 m dl přes 2 do 3 m</t>
  </si>
  <si>
    <t>-1452420892</t>
  </si>
  <si>
    <t>60591255</t>
  </si>
  <si>
    <t>kůl vyvazovací dřevěný impregnovaný D 8cm dl 2,5m</t>
  </si>
  <si>
    <t>45971667</t>
  </si>
  <si>
    <t>184215412</t>
  </si>
  <si>
    <t>Zhotovení závlahové mísy dřevin D přes 0,5 do 1,0 m v rovině nebo na svahu do 1:5</t>
  </si>
  <si>
    <t>-1267734602</t>
  </si>
  <si>
    <t>10391100</t>
  </si>
  <si>
    <t>kůra mulčovací VL</t>
  </si>
  <si>
    <t>1302789510</t>
  </si>
  <si>
    <t>1*3,14*18*0,12</t>
  </si>
  <si>
    <t>6,782*0,103 "Přepočtené koeficientem množství</t>
  </si>
  <si>
    <t>185802113</t>
  </si>
  <si>
    <t>Hnojení půdy umělým hnojivem na široko v rovině a svahu do 1:5</t>
  </si>
  <si>
    <t>-938228638</t>
  </si>
  <si>
    <t>25191155</t>
  </si>
  <si>
    <t>hnojivo průmyslové</t>
  </si>
  <si>
    <t>-2038594897</t>
  </si>
  <si>
    <t>"trávník" 0,25*540</t>
  </si>
  <si>
    <t>185851121</t>
  </si>
  <si>
    <t>Dovoz vody pro zálivku rostlin za vzdálenost do 1000 m</t>
  </si>
  <si>
    <t>-128960114</t>
  </si>
  <si>
    <t>"plocha" 535/1000</t>
  </si>
  <si>
    <t>"výsadba"18/2</t>
  </si>
  <si>
    <t>9,535*3 "Přepočtené koeficientem množství</t>
  </si>
  <si>
    <t>185851129</t>
  </si>
  <si>
    <t>Příplatek k dovozu vody pro zálivku rostlin do 1000 m ZKD 1000 m</t>
  </si>
  <si>
    <t>-1918579454</t>
  </si>
  <si>
    <t>28,605*2 "Přepočtené koeficientem množství</t>
  </si>
  <si>
    <t>231</t>
  </si>
  <si>
    <t>Povýsadbová péče - 48 měsíců</t>
  </si>
  <si>
    <t>72279943</t>
  </si>
  <si>
    <t>Poznámka k položce:
Po dobu 3 let bude zajišťována povýsadbová péče dodavatelskou firmou. Nově založeným výsadbám je nutno zajistit udržovací a rozvojovou péči. Založené záhonové výsadby a kořenovou mísu stromů a keřů je nezbytné odplevelovat, namulčovaný povrch se nekypří. Současně je nutné odstranit suché a poškozené části rostlin a výmladky z podnoží. Součástí péče je kontrola funkční účinnosti ukotvení a ochrany před slunečním zářením a kontrola napadení chorobami a škůdci. Je-li potřeba zavlažovat, musí se množství zálivkové vody přizpůsobit stavu výsadby. Především listnaté stromy vyžadují v následujících 3letech po výsadbě v období sucha vydatnou zálivku. Jejich kořenový systém není ještě dostatečně vyvinutý a mohlo by dojít k uschnutí stromku. Při provádění řezu je nutno dbát na druhové zvláštnosti a na přirozené růstové formy rostlin. Místa řezu s průměrem nad 3 cm je nutno ošetřit.
Povýsadbová údržba stromů
1. rok po výsadbě
• zálivka dle potřeby v období sucha - cca 15 x za rok 150 l na 1 strom při každé zálivce v období IV. – IX.
• udržení bezplevelných mis - min. 5x vypletí, okopávka, příp. doplnění kůry (mulče) V. – IX.
• oprava kotvení a úvazků - průběžně během roku opravit poškozené kolíky a příčky, opravit a kontrolovat uvázání stromů úvazkem (musí držet strom, ale nesmí ho zaškrco-vat, jak sílí kmen)
• přihnojení – po druhém roce je vhodné přihnojit obvyklou dávkou dusíkatého hnojiva v IV., a kombinovaného hnojiva v VI.
• ošetření mechanického poškození - okamžitě po poškození seříznout ránu a zatřít stro-movým balzámem či alespoň latexovou barvou s přidáním vhodného širokospektrálního fungicidu
2. rok po výsadbě - totéž jako 1. rok
3. rok po výsadbě - totéž jako 1. rok, zálivku je možné omezit na 8 zásahů v době sucha. Na konci 3. roku se odstraní kotvení stromů. Je nutné zajistit výchovný řez.
Povýsadbová údržba keřových skupin
1. rok po výsadbě
• zálivka v období sucha - 8 – 10x během vegetace v dávce cca 15 l /m2 nebo rostlinu. Upozornění – povrch mulče (kůry) se zdá být stále suchý. Pro určení, zda půda je suchá je třeba odhrábnout mulč a posoudit zavlažení zeminy! IV. – IX. 
• udržení bezplevelnosti - min. 5x vypletí, okopávka, příp. doplnění kůry (mulče) – V. – IX.
• přihnojení – po druhém roce je vhodné přihnojit obvyklou dávkou dusíkatého hnojiva v IV., a kombinovaného hnojiva v VI.
• řez - u keřů, které vyhnaly extrémně dlouhé jednoleté výhony je vhodné je v III. za-střihnout o 1/3 – 1/2 délky tak, aby zůstal zachován přirozený tvar keře (v různých výš-kách)
2. rok po výsadbě - totéž jako 1. rok
3. rok po výsadbě - totéž jako 1. rok, zálivku je možné omezit na 3-5 zásahů v době velkého sucha.</t>
  </si>
  <si>
    <t>998231311</t>
  </si>
  <si>
    <t>Přesun hmot pro sadovnické a krajinářské úpravy vodorovně do 5000 m</t>
  </si>
  <si>
    <t>593139830</t>
  </si>
  <si>
    <t>VON - Vedlejší a ostatní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</si>
  <si>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</si>
  <si>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</si>
  <si>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</si>
  <si>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VRN5 - Finanční náklady</t>
  </si>
  <si>
    <t xml:space="preserve">    VRN7 - Provozní vlivy</t>
  </si>
  <si>
    <t>938908411</t>
  </si>
  <si>
    <t>Čištění vozovek splachováním vodou povrchu podkladu nebo krytu živičného, betonového nebo dlážděného</t>
  </si>
  <si>
    <t>CS ÚRS 2020 01</t>
  </si>
  <si>
    <t>2114119646</t>
  </si>
  <si>
    <t>Poznámka k položce:
Čištění bude prováděno při znečištění přiléhlých komunikací.</t>
  </si>
  <si>
    <t>VRN1</t>
  </si>
  <si>
    <t>Průzkumné, geodetické a projektové práce</t>
  </si>
  <si>
    <t>010001000.1</t>
  </si>
  <si>
    <t>Průzkumné práce - náklady na geotechnický, hydrogeologický průzkum</t>
  </si>
  <si>
    <t>9531038</t>
  </si>
  <si>
    <t>Poznámka k položce:
Součástí položky je zejména:
- náklady na geotechnický, hydrogeologický průzkum.</t>
  </si>
  <si>
    <t>010001000.2</t>
  </si>
  <si>
    <t xml:space="preserve">Průzkumné práce - náklady korozní průzkum </t>
  </si>
  <si>
    <t>1339405448</t>
  </si>
  <si>
    <t>Poznámka k položce:
Součástí položky je zejména:
- náklady korozní průzkum.</t>
  </si>
  <si>
    <t>010001000.3</t>
  </si>
  <si>
    <t>Průzkumné práce - náklady na geotechnicý průzkum materiálových nalezišť (zemníků)</t>
  </si>
  <si>
    <t>-443312231</t>
  </si>
  <si>
    <t>Poznámka k položce:
Součástí položky je zejména:
- náklady na geotechnicý průzkum materiálových nalezišť (zemníků).</t>
  </si>
  <si>
    <t>012103000</t>
  </si>
  <si>
    <t xml:space="preserve">Geodetické práce před výstavbou </t>
  </si>
  <si>
    <t>940449896</t>
  </si>
  <si>
    <t>Poznámka k položce:
Veškeré geodetické činnosti spojené s vytýčením stavebních objektů, inženýrských objektů a inženýrských sítí (vč. úhrady za jejich vytýčení). Geodetické vytýčení staveniště v terénu před zahájením stavebních prací (směrově, výškově).</t>
  </si>
  <si>
    <t>012203000</t>
  </si>
  <si>
    <t>Geodetické práce při provádění stavby</t>
  </si>
  <si>
    <t>-1160748663</t>
  </si>
  <si>
    <t>Poznámka k položce:
Veškeré geodetické činnosti spojené s vytýčením stavebních objektů, inženýrských objektů a inženýrských sítí při provádění stavby.</t>
  </si>
  <si>
    <t>012303000</t>
  </si>
  <si>
    <t xml:space="preserve">Geodetické práce po výstavbě </t>
  </si>
  <si>
    <t>614976378</t>
  </si>
  <si>
    <t>Poznámka k položce:
Veškeré geodetické činnosti spojené se zdokumentováním skutečného provedení stavby stavebních objektů, inženýrských objektů a inženýrských sítí. Geodetické zaměření provést ve III. třídě přesnosti ve formátu .dgn V7 (Microstation). Výstupy za jednotlivé sítě budou v samostatných souborech (různí spráci sítí jednotlivých sítí) + ke každé síti bude ještě tištěný formát ve 3 paré.</t>
  </si>
  <si>
    <t>012403000</t>
  </si>
  <si>
    <t>Kartografické práce</t>
  </si>
  <si>
    <t>-1746355809</t>
  </si>
  <si>
    <t>Poznámka k položce:
Vypracování geometrického plánu pro katastrální úřad.</t>
  </si>
  <si>
    <t>013254000</t>
  </si>
  <si>
    <t>Dokumentace skutečného provedení stavby</t>
  </si>
  <si>
    <t>1233116988</t>
  </si>
  <si>
    <t>Poznámka k položce:
Vyhotovení dokumentace skutečného provedení stavby v rozsahu a podrobnosti dle zadávací dokumentace. Dodavatel provádí tyto projekční práce průběžně po celou dobu realizace stavby - 4 vyhotovení v tištěné podobě a 1 vyhotovení v el. podobě na CD.</t>
  </si>
  <si>
    <t>013274000</t>
  </si>
  <si>
    <t>Pasportizace objektu před započetím prací</t>
  </si>
  <si>
    <t>585768712</t>
  </si>
  <si>
    <t>Poznámka k položce:
Před zahájením stavby provede zhotovitel pasportizaci nemovitostí, vč. fotografické dokumentace.</t>
  </si>
  <si>
    <t>013294000</t>
  </si>
  <si>
    <t>Ostatní dokumentace doklady pro kolaudaci</t>
  </si>
  <si>
    <t>1587032937</t>
  </si>
  <si>
    <t>Poznámka k položce:
Veškeré jiné administrativní a správní úkony vyplývající ze zadávací dokumentace veřejné zakázky nutné k řádnému dokončení  a předání díla.</t>
  </si>
  <si>
    <t>VRN2</t>
  </si>
  <si>
    <t>Příprava staveniště</t>
  </si>
  <si>
    <t>020001000</t>
  </si>
  <si>
    <t>-1791829623</t>
  </si>
  <si>
    <t>Poznámka k položce:
Položka obsahuje zejména:
-  pasportizace stávajících objektů komunikací (objízdných tras).</t>
  </si>
  <si>
    <t>022002000</t>
  </si>
  <si>
    <t xml:space="preserve">Ochrana stávajících inženýrských sítí před poškozením </t>
  </si>
  <si>
    <t>-1205259482</t>
  </si>
  <si>
    <t>Poznámka k položce:
Součástí položky jsou:
- náklady na zajištění vytýčení jednotlivých sítí od správců sítí         
- popřípadě náklady na koordinaci přeložení či ochrany sítí se správci jednotlivých sítí 
- náklady na zřízení ochrany dřevin.</t>
  </si>
  <si>
    <t>VRN3</t>
  </si>
  <si>
    <t>Zařízení staveniště</t>
  </si>
  <si>
    <t>031203000</t>
  </si>
  <si>
    <t>Terénní úpravy pro zařízení staveniště</t>
  </si>
  <si>
    <t>-1822973406</t>
  </si>
  <si>
    <t>Poznámka k položce:
Součástí položky je zejména:  
- vybudování zpevněné plochy pro zařízení staveniště.</t>
  </si>
  <si>
    <t>032103000</t>
  </si>
  <si>
    <t>Zařízení staveniště - náklady na vybavení staveniště</t>
  </si>
  <si>
    <t>-657858175</t>
  </si>
  <si>
    <t>Poznámka k položce:
Součástí položky je zejména: 
- náklady na stavební buňky (kanceláře, stavební sklady, mobilní WC atd.)                                 
- náklady na provoz a údržbu staveniště (připojení energií, pravidelný úklid apod.)    
- zřízení provozorních komunikací (lávky, můstky, zábrany atd.)
 - kontejnery na odpad
- skládky na staveništi (vyhrazení, přesun apod.).</t>
  </si>
  <si>
    <t>033103000</t>
  </si>
  <si>
    <t>Zařízení staveniště - připojení energií a spotřeba ener. pro zařízení staveniště</t>
  </si>
  <si>
    <t>1736082088</t>
  </si>
  <si>
    <t>Poznámka k položce:
Součástí položky jsou zejména náklady na:
- připojení jednotlivých energií (voda, elektrika, WIFI apod.)
- energie jako takové.</t>
  </si>
  <si>
    <t>034103000</t>
  </si>
  <si>
    <t>Zařízení staveniště - zabezpečení staveniště</t>
  </si>
  <si>
    <t>201980328</t>
  </si>
  <si>
    <t>Poznámka k položce:
Součástí položky jsou zejména náklady na:
- oplocení staveniště a ohrazení prováděných objektů
- ochranna okolních pozemků
- dopravní značení staveniště
-  osvětlení staveniště
-  informační tabule apod.</t>
  </si>
  <si>
    <t>035103001</t>
  </si>
  <si>
    <t>Zařízení staveniště - pronájem ploch</t>
  </si>
  <si>
    <t>-722907941</t>
  </si>
  <si>
    <t>Poznámka k položce:
Součástí položky jsou zejména náklady na:
-  nájem ploch či objektů pro staveniště.</t>
  </si>
  <si>
    <t>039103000</t>
  </si>
  <si>
    <t>Zařízení staveniště -  zrušení zařízení staveniště</t>
  </si>
  <si>
    <t>-1944132046</t>
  </si>
  <si>
    <t>Poznámka k položce:
Součástí položky jsou zejména náklady na: 
- rozebrání, bourání a odvoz zařízení staveniště
- úpravu terénu po staveništi.</t>
  </si>
  <si>
    <t>042503000</t>
  </si>
  <si>
    <t>Plán BOZP na staveništi</t>
  </si>
  <si>
    <t>-2079828198</t>
  </si>
  <si>
    <t>Poznámka k položce:
Součástí položky jsou zejména náklady na: 
- vypracování plánu BOZP dodavatelem stavby
- koordinace s pracovníkem BOZP investora.</t>
  </si>
  <si>
    <t>043103000R00</t>
  </si>
  <si>
    <t>Zkoušky bez rozlišení - zkouška modulu přetvárnosti</t>
  </si>
  <si>
    <t>1760593569</t>
  </si>
  <si>
    <t>Poznámka k položce:
Jedná se o kontrolní zkoušku pro potřebu objednatele. Povinné zkoušky k jednotlivýcm konstrukčním vrstvám, včetně zemního tělesa komunikace v rozsahu dle platných ČSN. ČSN jsou zahrnuty v příslušných položkách.</t>
  </si>
  <si>
    <t>043103000R01</t>
  </si>
  <si>
    <t>Zkoušky bez rozlišení - zkouška míry zhutnění</t>
  </si>
  <si>
    <t>-616442968</t>
  </si>
  <si>
    <t>Poznámka k položce:
Jedná se o kontrolní zkoušku pro potřebu objednatele. Povinné zkoušky k jednotlivým konstrukčním vrstvám, včetně zemního tělesa komunikace v rozsahu dle platných ČSN. ČSN jsou zahrnuty v příslušných položkách.</t>
  </si>
  <si>
    <t>043103000R02</t>
  </si>
  <si>
    <t>Zkoušky bez rozlišení - zkouška vlhkosti</t>
  </si>
  <si>
    <t>1375897529</t>
  </si>
  <si>
    <t>043103000R03</t>
  </si>
  <si>
    <t>Zkoušky bez rozlišení - zkouška únosnosti zemní pláně</t>
  </si>
  <si>
    <t>4492392</t>
  </si>
  <si>
    <t>043103000R04</t>
  </si>
  <si>
    <t>Zkoušky bez rozlišení - zkouška nivelační</t>
  </si>
  <si>
    <t>-1707927285</t>
  </si>
  <si>
    <t>VRN5</t>
  </si>
  <si>
    <t>Finanční náklady</t>
  </si>
  <si>
    <t>051002000</t>
  </si>
  <si>
    <t>Pojistné</t>
  </si>
  <si>
    <t>-1153835697</t>
  </si>
  <si>
    <t>Poznámka k položce:
Součástí položky je zejména:  
- pojištění dodavatele a pojištění díla</t>
  </si>
  <si>
    <t>VRN7</t>
  </si>
  <si>
    <t>Provozní vlivy</t>
  </si>
  <si>
    <t>071203000</t>
  </si>
  <si>
    <t>Provoz dalšího subjektu</t>
  </si>
  <si>
    <t>42107032</t>
  </si>
  <si>
    <t>Poznámka k položce:
Součástí položky jsou zejména náklady na: 
- zajištění vjezdu místních obyvatel
- zajištění vjezdu IZS
- zajištění dočasné autobusové zastávky apod
- zajištění asistence správce sítí.</t>
  </si>
  <si>
    <t>072103001</t>
  </si>
  <si>
    <t>Projednání DIO a zajištění DIR komunikace II.a III. třídy</t>
  </si>
  <si>
    <t>580435936</t>
  </si>
  <si>
    <t>Poznámka k položce:
Součástí položky jsou zejména náklady na: 
- zpracování realizačního DIO
- zajištění vydání všech potřebných rozhodnutí a stanovení pro přechodnou úpravu provozu na pozemních komunikacích dle zpracované PD a dle vyjádření dotčených orgánů.  
Stavba je rozdělena na  4 etap realizace díla - viz. C4 - etapizace výstavby.</t>
  </si>
  <si>
    <t>072103011</t>
  </si>
  <si>
    <t>Zajištění DIO komunikace II. a III. třídy - jednoduché el. vedení</t>
  </si>
  <si>
    <t>2139570272</t>
  </si>
  <si>
    <t>Poznámka k položce:
Součástí položky jsou zejména náklady na: 
- montáž, pronájem  a demontáž dočasných dopravních značek kompletních.
Stavba je rozdělena na  4 etap realizace díla - viz. C4 - etapizace výstavby.
4. etapa - SO 101 OZ Svobodova, jižní část (od ul. Jana Žižky), včetně sítí technické    infrastruktury a vegetačních úprav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</si>
</sst>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2" xfId="0" applyNumberFormat="1" applyFont="1" applyBorder="1" applyAlignment="1">
      <alignment/>
    </xf>
    <xf numFmtId="166" fontId="34" fillId="0" borderId="1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9" fillId="0" borderId="0" xfId="0" applyFont="1" applyAlignment="1">
      <alignment vertical="top" wrapText="1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19</v>
      </c>
      <c r="AK7" s="31" t="s">
        <v>20</v>
      </c>
      <c r="AN7" s="26" t="s">
        <v>21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22</v>
      </c>
      <c r="K8" s="26" t="s">
        <v>23</v>
      </c>
      <c r="AK8" s="31" t="s">
        <v>24</v>
      </c>
      <c r="AN8" s="32" t="s">
        <v>25</v>
      </c>
      <c r="AR8" s="21"/>
      <c r="BE8" s="30"/>
      <c r="BS8" s="18" t="s">
        <v>6</v>
      </c>
    </row>
    <row r="9" spans="2:71" s="1" customFormat="1" ht="29.25" customHeight="1">
      <c r="B9" s="21"/>
      <c r="D9" s="25" t="s">
        <v>26</v>
      </c>
      <c r="K9" s="33" t="s">
        <v>27</v>
      </c>
      <c r="AK9" s="25" t="s">
        <v>28</v>
      </c>
      <c r="AN9" s="33" t="s">
        <v>29</v>
      </c>
      <c r="AR9" s="21"/>
      <c r="BE9" s="30"/>
      <c r="BS9" s="18" t="s">
        <v>6</v>
      </c>
    </row>
    <row r="10" spans="2:71" s="1" customFormat="1" ht="12" customHeight="1">
      <c r="B10" s="21"/>
      <c r="D10" s="31" t="s">
        <v>30</v>
      </c>
      <c r="AK10" s="31" t="s">
        <v>31</v>
      </c>
      <c r="AN10" s="26" t="s">
        <v>32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33</v>
      </c>
      <c r="AK11" s="31" t="s">
        <v>34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35</v>
      </c>
      <c r="AK13" s="31" t="s">
        <v>31</v>
      </c>
      <c r="AN13" s="34" t="s">
        <v>36</v>
      </c>
      <c r="AR13" s="21"/>
      <c r="BE13" s="30"/>
      <c r="BS13" s="18" t="s">
        <v>6</v>
      </c>
    </row>
    <row r="14" spans="2:71" ht="12">
      <c r="B14" s="21"/>
      <c r="E14" s="34" t="s">
        <v>36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1" t="s">
        <v>34</v>
      </c>
      <c r="AN14" s="34" t="s">
        <v>36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37</v>
      </c>
      <c r="AK16" s="31" t="s">
        <v>31</v>
      </c>
      <c r="AN16" s="26" t="s">
        <v>38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39</v>
      </c>
      <c r="AK17" s="31" t="s">
        <v>34</v>
      </c>
      <c r="AN17" s="26" t="s">
        <v>1</v>
      </c>
      <c r="AR17" s="21"/>
      <c r="BE17" s="30"/>
      <c r="BS17" s="18" t="s">
        <v>40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41</v>
      </c>
      <c r="AK19" s="31" t="s">
        <v>31</v>
      </c>
      <c r="AN19" s="26" t="s">
        <v>38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42</v>
      </c>
      <c r="AK20" s="31" t="s">
        <v>34</v>
      </c>
      <c r="AN20" s="26" t="s">
        <v>1</v>
      </c>
      <c r="AR20" s="21"/>
      <c r="BE20" s="30"/>
      <c r="BS20" s="18" t="s">
        <v>40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43</v>
      </c>
      <c r="AR22" s="21"/>
      <c r="BE22" s="30"/>
    </row>
    <row r="23" spans="2:57" s="1" customFormat="1" ht="16.5" customHeight="1">
      <c r="B23" s="21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1"/>
      <c r="BE25" s="30"/>
    </row>
    <row r="26" spans="1:57" s="2" customFormat="1" ht="25.9" customHeight="1">
      <c r="A26" s="38"/>
      <c r="B26" s="39"/>
      <c r="C26" s="38"/>
      <c r="D26" s="40" t="s">
        <v>44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0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0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47</v>
      </c>
      <c r="AL28" s="43"/>
      <c r="AM28" s="43"/>
      <c r="AN28" s="43"/>
      <c r="AO28" s="43"/>
      <c r="AP28" s="38"/>
      <c r="AQ28" s="38"/>
      <c r="AR28" s="39"/>
      <c r="BE28" s="30"/>
    </row>
    <row r="29" spans="1:57" s="3" customFormat="1" ht="14.4" customHeight="1">
      <c r="A29" s="3"/>
      <c r="B29" s="44"/>
      <c r="C29" s="3"/>
      <c r="D29" s="31" t="s">
        <v>48</v>
      </c>
      <c r="E29" s="3"/>
      <c r="F29" s="31" t="s">
        <v>49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1" t="s">
        <v>50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1" t="s">
        <v>51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1" t="s">
        <v>52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1" t="s">
        <v>53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47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0"/>
    </row>
    <row r="35" spans="1:57" s="2" customFormat="1" ht="25.9" customHeight="1">
      <c r="A35" s="38"/>
      <c r="B35" s="39"/>
      <c r="C35" s="48"/>
      <c r="D35" s="49" t="s">
        <v>54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55</v>
      </c>
      <c r="U35" s="50"/>
      <c r="V35" s="50"/>
      <c r="W35" s="50"/>
      <c r="X35" s="52" t="s">
        <v>56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5"/>
      <c r="D49" s="56" t="s">
        <v>57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58</v>
      </c>
      <c r="AI49" s="57"/>
      <c r="AJ49" s="57"/>
      <c r="AK49" s="57"/>
      <c r="AL49" s="57"/>
      <c r="AM49" s="57"/>
      <c r="AN49" s="57"/>
      <c r="AO49" s="57"/>
      <c r="AR49" s="55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8"/>
      <c r="B60" s="39"/>
      <c r="C60" s="38"/>
      <c r="D60" s="58" t="s">
        <v>59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8" t="s">
        <v>60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8" t="s">
        <v>59</v>
      </c>
      <c r="AI60" s="41"/>
      <c r="AJ60" s="41"/>
      <c r="AK60" s="41"/>
      <c r="AL60" s="41"/>
      <c r="AM60" s="58" t="s">
        <v>60</v>
      </c>
      <c r="AN60" s="41"/>
      <c r="AO60" s="41"/>
      <c r="AP60" s="38"/>
      <c r="AQ60" s="38"/>
      <c r="AR60" s="39"/>
      <c r="BE60" s="38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8"/>
      <c r="B64" s="39"/>
      <c r="C64" s="38"/>
      <c r="D64" s="56" t="s">
        <v>61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62</v>
      </c>
      <c r="AI64" s="59"/>
      <c r="AJ64" s="59"/>
      <c r="AK64" s="59"/>
      <c r="AL64" s="59"/>
      <c r="AM64" s="59"/>
      <c r="AN64" s="59"/>
      <c r="AO64" s="59"/>
      <c r="AP64" s="38"/>
      <c r="AQ64" s="38"/>
      <c r="AR64" s="39"/>
      <c r="BE64" s="38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8"/>
      <c r="B75" s="39"/>
      <c r="C75" s="38"/>
      <c r="D75" s="58" t="s">
        <v>59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8" t="s">
        <v>60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8" t="s">
        <v>59</v>
      </c>
      <c r="AI75" s="41"/>
      <c r="AJ75" s="41"/>
      <c r="AK75" s="41"/>
      <c r="AL75" s="41"/>
      <c r="AM75" s="58" t="s">
        <v>60</v>
      </c>
      <c r="AN75" s="41"/>
      <c r="AO75" s="41"/>
      <c r="AP75" s="38"/>
      <c r="AQ75" s="38"/>
      <c r="AR75" s="39"/>
      <c r="BE75" s="38"/>
    </row>
    <row r="76" spans="1:57" s="2" customFormat="1" ht="12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pans="1:57" s="2" customFormat="1" ht="6.95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8"/>
    </row>
    <row r="81" spans="1:57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8"/>
    </row>
    <row r="82" spans="1:57" s="2" customFormat="1" ht="24.95" customHeight="1">
      <c r="A82" s="38"/>
      <c r="B82" s="39"/>
      <c r="C82" s="22" t="s">
        <v>63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pans="1:57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pans="1:57" s="4" customFormat="1" ht="12" customHeight="1">
      <c r="A84" s="4"/>
      <c r="B84" s="64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18-2023-4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pans="1:57" s="5" customFormat="1" ht="36.95" customHeight="1">
      <c r="A85" s="5"/>
      <c r="B85" s="65"/>
      <c r="C85" s="66" t="s">
        <v>16</v>
      </c>
      <c r="D85" s="5"/>
      <c r="E85" s="5"/>
      <c r="F85" s="5"/>
      <c r="G85" s="5"/>
      <c r="H85" s="5"/>
      <c r="I85" s="5"/>
      <c r="J85" s="5"/>
      <c r="K85" s="5"/>
      <c r="L85" s="67" t="str">
        <f>K6</f>
        <v>Rekonstrukce místních komunikací v sídlišti K Hradišťku v Dačicích - IV. Etapa - aktualizace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pans="1:57" s="2" customFormat="1" ht="6.95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pans="1:57" s="2" customFormat="1" ht="12" customHeight="1">
      <c r="A87" s="38"/>
      <c r="B87" s="39"/>
      <c r="C87" s="31" t="s">
        <v>22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>Dačice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24</v>
      </c>
      <c r="AJ87" s="38"/>
      <c r="AK87" s="38"/>
      <c r="AL87" s="38"/>
      <c r="AM87" s="69" t="str">
        <f>IF(AN8="","",AN8)</f>
        <v>6. 8. 2021</v>
      </c>
      <c r="AN87" s="69"/>
      <c r="AO87" s="38"/>
      <c r="AP87" s="38"/>
      <c r="AQ87" s="38"/>
      <c r="AR87" s="39"/>
      <c r="BE87" s="38"/>
    </row>
    <row r="88" spans="1:57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pans="1:57" s="2" customFormat="1" ht="25.65" customHeight="1">
      <c r="A89" s="38"/>
      <c r="B89" s="39"/>
      <c r="C89" s="31" t="s">
        <v>30</v>
      </c>
      <c r="D89" s="38"/>
      <c r="E89" s="38"/>
      <c r="F89" s="38"/>
      <c r="G89" s="38"/>
      <c r="H89" s="38"/>
      <c r="I89" s="38"/>
      <c r="J89" s="38"/>
      <c r="K89" s="38"/>
      <c r="L89" s="4" t="str">
        <f>IF(E11="","",E11)</f>
        <v>Město Dačice, Krajířova 27, 380 13 Dačice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37</v>
      </c>
      <c r="AJ89" s="38"/>
      <c r="AK89" s="38"/>
      <c r="AL89" s="38"/>
      <c r="AM89" s="70" t="str">
        <f>IF(E17="","",E17)</f>
        <v>Ing. arch. Martin Jirovský Ph.D., MBA</v>
      </c>
      <c r="AN89" s="4"/>
      <c r="AO89" s="4"/>
      <c r="AP89" s="4"/>
      <c r="AQ89" s="38"/>
      <c r="AR89" s="39"/>
      <c r="AS89" s="71" t="s">
        <v>64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8"/>
    </row>
    <row r="90" spans="1:57" s="2" customFormat="1" ht="25.65" customHeight="1">
      <c r="A90" s="38"/>
      <c r="B90" s="39"/>
      <c r="C90" s="31" t="s">
        <v>35</v>
      </c>
      <c r="D90" s="38"/>
      <c r="E90" s="38"/>
      <c r="F90" s="38"/>
      <c r="G90" s="38"/>
      <c r="H90" s="38"/>
      <c r="I90" s="38"/>
      <c r="J90" s="38"/>
      <c r="K90" s="38"/>
      <c r="L90" s="4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41</v>
      </c>
      <c r="AJ90" s="38"/>
      <c r="AK90" s="38"/>
      <c r="AL90" s="38"/>
      <c r="AM90" s="70" t="str">
        <f>IF(E20="","",E20)</f>
        <v>Centrum služeb Staré město; Petra Stejskalová</v>
      </c>
      <c r="AN90" s="4"/>
      <c r="AO90" s="4"/>
      <c r="AP90" s="4"/>
      <c r="AQ90" s="38"/>
      <c r="AR90" s="39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8"/>
    </row>
    <row r="91" spans="1:57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8"/>
    </row>
    <row r="92" spans="1:57" s="2" customFormat="1" ht="29.25" customHeight="1">
      <c r="A92" s="38"/>
      <c r="B92" s="39"/>
      <c r="C92" s="79" t="s">
        <v>65</v>
      </c>
      <c r="D92" s="80"/>
      <c r="E92" s="80"/>
      <c r="F92" s="80"/>
      <c r="G92" s="80"/>
      <c r="H92" s="81"/>
      <c r="I92" s="82" t="s">
        <v>66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67</v>
      </c>
      <c r="AH92" s="80"/>
      <c r="AI92" s="80"/>
      <c r="AJ92" s="80"/>
      <c r="AK92" s="80"/>
      <c r="AL92" s="80"/>
      <c r="AM92" s="80"/>
      <c r="AN92" s="82" t="s">
        <v>68</v>
      </c>
      <c r="AO92" s="80"/>
      <c r="AP92" s="84"/>
      <c r="AQ92" s="85" t="s">
        <v>69</v>
      </c>
      <c r="AR92" s="39"/>
      <c r="AS92" s="86" t="s">
        <v>70</v>
      </c>
      <c r="AT92" s="87" t="s">
        <v>71</v>
      </c>
      <c r="AU92" s="87" t="s">
        <v>72</v>
      </c>
      <c r="AV92" s="87" t="s">
        <v>73</v>
      </c>
      <c r="AW92" s="87" t="s">
        <v>74</v>
      </c>
      <c r="AX92" s="87" t="s">
        <v>75</v>
      </c>
      <c r="AY92" s="87" t="s">
        <v>76</v>
      </c>
      <c r="AZ92" s="87" t="s">
        <v>77</v>
      </c>
      <c r="BA92" s="87" t="s">
        <v>78</v>
      </c>
      <c r="BB92" s="87" t="s">
        <v>79</v>
      </c>
      <c r="BC92" s="87" t="s">
        <v>80</v>
      </c>
      <c r="BD92" s="88" t="s">
        <v>81</v>
      </c>
      <c r="BE92" s="38"/>
    </row>
    <row r="93" spans="1:57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8"/>
    </row>
    <row r="94" spans="1:90" s="6" customFormat="1" ht="32.4" customHeight="1">
      <c r="A94" s="6"/>
      <c r="B94" s="92"/>
      <c r="C94" s="93" t="s">
        <v>82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ROUND(AG95+AG101+AG108,2)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ROUND(AS95+AS101+AS108,2)</f>
        <v>0</v>
      </c>
      <c r="AT94" s="99">
        <f>ROUND(SUM(AV94:AW94),2)</f>
        <v>0</v>
      </c>
      <c r="AU94" s="100">
        <f>ROUND(AU95+AU101+AU108,5)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ROUND(AZ95+AZ101+AZ108,2)</f>
        <v>0</v>
      </c>
      <c r="BA94" s="99">
        <f>ROUND(BA95+BA101+BA108,2)</f>
        <v>0</v>
      </c>
      <c r="BB94" s="99">
        <f>ROUND(BB95+BB101+BB108,2)</f>
        <v>0</v>
      </c>
      <c r="BC94" s="99">
        <f>ROUND(BC95+BC101+BC108,2)</f>
        <v>0</v>
      </c>
      <c r="BD94" s="101">
        <f>ROUND(BD95+BD101+BD108,2)</f>
        <v>0</v>
      </c>
      <c r="BE94" s="6"/>
      <c r="BS94" s="102" t="s">
        <v>83</v>
      </c>
      <c r="BT94" s="102" t="s">
        <v>84</v>
      </c>
      <c r="BU94" s="103" t="s">
        <v>85</v>
      </c>
      <c r="BV94" s="102" t="s">
        <v>86</v>
      </c>
      <c r="BW94" s="102" t="s">
        <v>4</v>
      </c>
      <c r="BX94" s="102" t="s">
        <v>87</v>
      </c>
      <c r="CL94" s="102" t="s">
        <v>19</v>
      </c>
    </row>
    <row r="95" spans="1:91" s="7" customFormat="1" ht="37.5" customHeight="1">
      <c r="A95" s="7"/>
      <c r="B95" s="104"/>
      <c r="C95" s="105"/>
      <c r="D95" s="106" t="s">
        <v>88</v>
      </c>
      <c r="E95" s="106"/>
      <c r="F95" s="106"/>
      <c r="G95" s="106"/>
      <c r="H95" s="106"/>
      <c r="I95" s="107"/>
      <c r="J95" s="106" t="s">
        <v>89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ROUND(SUM(AG96:AG100),2)</f>
        <v>0</v>
      </c>
      <c r="AH95" s="107"/>
      <c r="AI95" s="107"/>
      <c r="AJ95" s="107"/>
      <c r="AK95" s="107"/>
      <c r="AL95" s="107"/>
      <c r="AM95" s="107"/>
      <c r="AN95" s="109">
        <f>SUM(AG95,AT95)</f>
        <v>0</v>
      </c>
      <c r="AO95" s="107"/>
      <c r="AP95" s="107"/>
      <c r="AQ95" s="110" t="s">
        <v>90</v>
      </c>
      <c r="AR95" s="104"/>
      <c r="AS95" s="111">
        <f>ROUND(SUM(AS96:AS100),2)</f>
        <v>0</v>
      </c>
      <c r="AT95" s="112">
        <f>ROUND(SUM(AV95:AW95),2)</f>
        <v>0</v>
      </c>
      <c r="AU95" s="113">
        <f>ROUND(SUM(AU96:AU100),5)</f>
        <v>0</v>
      </c>
      <c r="AV95" s="112">
        <f>ROUND(AZ95*L29,2)</f>
        <v>0</v>
      </c>
      <c r="AW95" s="112">
        <f>ROUND(BA95*L30,2)</f>
        <v>0</v>
      </c>
      <c r="AX95" s="112">
        <f>ROUND(BB95*L29,2)</f>
        <v>0</v>
      </c>
      <c r="AY95" s="112">
        <f>ROUND(BC95*L30,2)</f>
        <v>0</v>
      </c>
      <c r="AZ95" s="112">
        <f>ROUND(SUM(AZ96:AZ100),2)</f>
        <v>0</v>
      </c>
      <c r="BA95" s="112">
        <f>ROUND(SUM(BA96:BA100),2)</f>
        <v>0</v>
      </c>
      <c r="BB95" s="112">
        <f>ROUND(SUM(BB96:BB100),2)</f>
        <v>0</v>
      </c>
      <c r="BC95" s="112">
        <f>ROUND(SUM(BC96:BC100),2)</f>
        <v>0</v>
      </c>
      <c r="BD95" s="114">
        <f>ROUND(SUM(BD96:BD100),2)</f>
        <v>0</v>
      </c>
      <c r="BE95" s="7"/>
      <c r="BS95" s="115" t="s">
        <v>83</v>
      </c>
      <c r="BT95" s="115" t="s">
        <v>91</v>
      </c>
      <c r="BU95" s="115" t="s">
        <v>85</v>
      </c>
      <c r="BV95" s="115" t="s">
        <v>86</v>
      </c>
      <c r="BW95" s="115" t="s">
        <v>92</v>
      </c>
      <c r="BX95" s="115" t="s">
        <v>4</v>
      </c>
      <c r="CL95" s="115" t="s">
        <v>19</v>
      </c>
      <c r="CM95" s="115" t="s">
        <v>21</v>
      </c>
    </row>
    <row r="96" spans="1:90" s="4" customFormat="1" ht="16.5" customHeight="1">
      <c r="A96" s="116" t="s">
        <v>93</v>
      </c>
      <c r="B96" s="64"/>
      <c r="C96" s="10"/>
      <c r="D96" s="10"/>
      <c r="E96" s="117" t="s">
        <v>94</v>
      </c>
      <c r="F96" s="117"/>
      <c r="G96" s="117"/>
      <c r="H96" s="117"/>
      <c r="I96" s="117"/>
      <c r="J96" s="10"/>
      <c r="K96" s="117" t="s">
        <v>95</v>
      </c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8">
        <f>'SO 302 - Dešťová kanalizace'!J32</f>
        <v>0</v>
      </c>
      <c r="AH96" s="10"/>
      <c r="AI96" s="10"/>
      <c r="AJ96" s="10"/>
      <c r="AK96" s="10"/>
      <c r="AL96" s="10"/>
      <c r="AM96" s="10"/>
      <c r="AN96" s="118">
        <f>SUM(AG96,AT96)</f>
        <v>0</v>
      </c>
      <c r="AO96" s="10"/>
      <c r="AP96" s="10"/>
      <c r="AQ96" s="119" t="s">
        <v>96</v>
      </c>
      <c r="AR96" s="64"/>
      <c r="AS96" s="120">
        <v>0</v>
      </c>
      <c r="AT96" s="121">
        <f>ROUND(SUM(AV96:AW96),2)</f>
        <v>0</v>
      </c>
      <c r="AU96" s="122">
        <f>'SO 302 - Dešťová kanalizace'!P128</f>
        <v>0</v>
      </c>
      <c r="AV96" s="121">
        <f>'SO 302 - Dešťová kanalizace'!J35</f>
        <v>0</v>
      </c>
      <c r="AW96" s="121">
        <f>'SO 302 - Dešťová kanalizace'!J36</f>
        <v>0</v>
      </c>
      <c r="AX96" s="121">
        <f>'SO 302 - Dešťová kanalizace'!J37</f>
        <v>0</v>
      </c>
      <c r="AY96" s="121">
        <f>'SO 302 - Dešťová kanalizace'!J38</f>
        <v>0</v>
      </c>
      <c r="AZ96" s="121">
        <f>'SO 302 - Dešťová kanalizace'!F35</f>
        <v>0</v>
      </c>
      <c r="BA96" s="121">
        <f>'SO 302 - Dešťová kanalizace'!F36</f>
        <v>0</v>
      </c>
      <c r="BB96" s="121">
        <f>'SO 302 - Dešťová kanalizace'!F37</f>
        <v>0</v>
      </c>
      <c r="BC96" s="121">
        <f>'SO 302 - Dešťová kanalizace'!F38</f>
        <v>0</v>
      </c>
      <c r="BD96" s="123">
        <f>'SO 302 - Dešťová kanalizace'!F39</f>
        <v>0</v>
      </c>
      <c r="BE96" s="4"/>
      <c r="BT96" s="26" t="s">
        <v>21</v>
      </c>
      <c r="BV96" s="26" t="s">
        <v>86</v>
      </c>
      <c r="BW96" s="26" t="s">
        <v>97</v>
      </c>
      <c r="BX96" s="26" t="s">
        <v>92</v>
      </c>
      <c r="CL96" s="26" t="s">
        <v>19</v>
      </c>
    </row>
    <row r="97" spans="1:90" s="4" customFormat="1" ht="16.5" customHeight="1">
      <c r="A97" s="116" t="s">
        <v>93</v>
      </c>
      <c r="B97" s="64"/>
      <c r="C97" s="10"/>
      <c r="D97" s="10"/>
      <c r="E97" s="117" t="s">
        <v>98</v>
      </c>
      <c r="F97" s="117"/>
      <c r="G97" s="117"/>
      <c r="H97" s="117"/>
      <c r="I97" s="117"/>
      <c r="J97" s="10"/>
      <c r="K97" s="117" t="s">
        <v>99</v>
      </c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8">
        <f>'SO 303 - Vodovodní řad'!J32</f>
        <v>0</v>
      </c>
      <c r="AH97" s="10"/>
      <c r="AI97" s="10"/>
      <c r="AJ97" s="10"/>
      <c r="AK97" s="10"/>
      <c r="AL97" s="10"/>
      <c r="AM97" s="10"/>
      <c r="AN97" s="118">
        <f>SUM(AG97,AT97)</f>
        <v>0</v>
      </c>
      <c r="AO97" s="10"/>
      <c r="AP97" s="10"/>
      <c r="AQ97" s="119" t="s">
        <v>96</v>
      </c>
      <c r="AR97" s="64"/>
      <c r="AS97" s="120">
        <v>0</v>
      </c>
      <c r="AT97" s="121">
        <f>ROUND(SUM(AV97:AW97),2)</f>
        <v>0</v>
      </c>
      <c r="AU97" s="122">
        <f>'SO 303 - Vodovodní řad'!P131</f>
        <v>0</v>
      </c>
      <c r="AV97" s="121">
        <f>'SO 303 - Vodovodní řad'!J35</f>
        <v>0</v>
      </c>
      <c r="AW97" s="121">
        <f>'SO 303 - Vodovodní řad'!J36</f>
        <v>0</v>
      </c>
      <c r="AX97" s="121">
        <f>'SO 303 - Vodovodní řad'!J37</f>
        <v>0</v>
      </c>
      <c r="AY97" s="121">
        <f>'SO 303 - Vodovodní řad'!J38</f>
        <v>0</v>
      </c>
      <c r="AZ97" s="121">
        <f>'SO 303 - Vodovodní řad'!F35</f>
        <v>0</v>
      </c>
      <c r="BA97" s="121">
        <f>'SO 303 - Vodovodní řad'!F36</f>
        <v>0</v>
      </c>
      <c r="BB97" s="121">
        <f>'SO 303 - Vodovodní řad'!F37</f>
        <v>0</v>
      </c>
      <c r="BC97" s="121">
        <f>'SO 303 - Vodovodní řad'!F38</f>
        <v>0</v>
      </c>
      <c r="BD97" s="123">
        <f>'SO 303 - Vodovodní řad'!F39</f>
        <v>0</v>
      </c>
      <c r="BE97" s="4"/>
      <c r="BT97" s="26" t="s">
        <v>21</v>
      </c>
      <c r="BV97" s="26" t="s">
        <v>86</v>
      </c>
      <c r="BW97" s="26" t="s">
        <v>100</v>
      </c>
      <c r="BX97" s="26" t="s">
        <v>92</v>
      </c>
      <c r="CL97" s="26" t="s">
        <v>19</v>
      </c>
    </row>
    <row r="98" spans="1:90" s="4" customFormat="1" ht="16.5" customHeight="1">
      <c r="A98" s="116" t="s">
        <v>93</v>
      </c>
      <c r="B98" s="64"/>
      <c r="C98" s="10"/>
      <c r="D98" s="10"/>
      <c r="E98" s="117" t="s">
        <v>101</v>
      </c>
      <c r="F98" s="117"/>
      <c r="G98" s="117"/>
      <c r="H98" s="117"/>
      <c r="I98" s="117"/>
      <c r="J98" s="10"/>
      <c r="K98" s="117" t="s">
        <v>102</v>
      </c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8">
        <f>'SO 304 - Přípojky vodovodu'!J32</f>
        <v>0</v>
      </c>
      <c r="AH98" s="10"/>
      <c r="AI98" s="10"/>
      <c r="AJ98" s="10"/>
      <c r="AK98" s="10"/>
      <c r="AL98" s="10"/>
      <c r="AM98" s="10"/>
      <c r="AN98" s="118">
        <f>SUM(AG98,AT98)</f>
        <v>0</v>
      </c>
      <c r="AO98" s="10"/>
      <c r="AP98" s="10"/>
      <c r="AQ98" s="119" t="s">
        <v>96</v>
      </c>
      <c r="AR98" s="64"/>
      <c r="AS98" s="120">
        <v>0</v>
      </c>
      <c r="AT98" s="121">
        <f>ROUND(SUM(AV98:AW98),2)</f>
        <v>0</v>
      </c>
      <c r="AU98" s="122">
        <f>'SO 304 - Přípojky vodovodu'!P131</f>
        <v>0</v>
      </c>
      <c r="AV98" s="121">
        <f>'SO 304 - Přípojky vodovodu'!J35</f>
        <v>0</v>
      </c>
      <c r="AW98" s="121">
        <f>'SO 304 - Přípojky vodovodu'!J36</f>
        <v>0</v>
      </c>
      <c r="AX98" s="121">
        <f>'SO 304 - Přípojky vodovodu'!J37</f>
        <v>0</v>
      </c>
      <c r="AY98" s="121">
        <f>'SO 304 - Přípojky vodovodu'!J38</f>
        <v>0</v>
      </c>
      <c r="AZ98" s="121">
        <f>'SO 304 - Přípojky vodovodu'!F35</f>
        <v>0</v>
      </c>
      <c r="BA98" s="121">
        <f>'SO 304 - Přípojky vodovodu'!F36</f>
        <v>0</v>
      </c>
      <c r="BB98" s="121">
        <f>'SO 304 - Přípojky vodovodu'!F37</f>
        <v>0</v>
      </c>
      <c r="BC98" s="121">
        <f>'SO 304 - Přípojky vodovodu'!F38</f>
        <v>0</v>
      </c>
      <c r="BD98" s="123">
        <f>'SO 304 - Přípojky vodovodu'!F39</f>
        <v>0</v>
      </c>
      <c r="BE98" s="4"/>
      <c r="BT98" s="26" t="s">
        <v>21</v>
      </c>
      <c r="BV98" s="26" t="s">
        <v>86</v>
      </c>
      <c r="BW98" s="26" t="s">
        <v>103</v>
      </c>
      <c r="BX98" s="26" t="s">
        <v>92</v>
      </c>
      <c r="CL98" s="26" t="s">
        <v>19</v>
      </c>
    </row>
    <row r="99" spans="1:90" s="4" customFormat="1" ht="16.5" customHeight="1">
      <c r="A99" s="116" t="s">
        <v>93</v>
      </c>
      <c r="B99" s="64"/>
      <c r="C99" s="10"/>
      <c r="D99" s="10"/>
      <c r="E99" s="117" t="s">
        <v>104</v>
      </c>
      <c r="F99" s="117"/>
      <c r="G99" s="117"/>
      <c r="H99" s="117"/>
      <c r="I99" s="117"/>
      <c r="J99" s="10"/>
      <c r="K99" s="117" t="s">
        <v>105</v>
      </c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8">
        <f>'SO 305 - Jednotná kanalizace'!J32</f>
        <v>0</v>
      </c>
      <c r="AH99" s="10"/>
      <c r="AI99" s="10"/>
      <c r="AJ99" s="10"/>
      <c r="AK99" s="10"/>
      <c r="AL99" s="10"/>
      <c r="AM99" s="10"/>
      <c r="AN99" s="118">
        <f>SUM(AG99,AT99)</f>
        <v>0</v>
      </c>
      <c r="AO99" s="10"/>
      <c r="AP99" s="10"/>
      <c r="AQ99" s="119" t="s">
        <v>96</v>
      </c>
      <c r="AR99" s="64"/>
      <c r="AS99" s="120">
        <v>0</v>
      </c>
      <c r="AT99" s="121">
        <f>ROUND(SUM(AV99:AW99),2)</f>
        <v>0</v>
      </c>
      <c r="AU99" s="122">
        <f>'SO 305 - Jednotná kanalizace'!P130</f>
        <v>0</v>
      </c>
      <c r="AV99" s="121">
        <f>'SO 305 - Jednotná kanalizace'!J35</f>
        <v>0</v>
      </c>
      <c r="AW99" s="121">
        <f>'SO 305 - Jednotná kanalizace'!J36</f>
        <v>0</v>
      </c>
      <c r="AX99" s="121">
        <f>'SO 305 - Jednotná kanalizace'!J37</f>
        <v>0</v>
      </c>
      <c r="AY99" s="121">
        <f>'SO 305 - Jednotná kanalizace'!J38</f>
        <v>0</v>
      </c>
      <c r="AZ99" s="121">
        <f>'SO 305 - Jednotná kanalizace'!F35</f>
        <v>0</v>
      </c>
      <c r="BA99" s="121">
        <f>'SO 305 - Jednotná kanalizace'!F36</f>
        <v>0</v>
      </c>
      <c r="BB99" s="121">
        <f>'SO 305 - Jednotná kanalizace'!F37</f>
        <v>0</v>
      </c>
      <c r="BC99" s="121">
        <f>'SO 305 - Jednotná kanalizace'!F38</f>
        <v>0</v>
      </c>
      <c r="BD99" s="123">
        <f>'SO 305 - Jednotná kanalizace'!F39</f>
        <v>0</v>
      </c>
      <c r="BE99" s="4"/>
      <c r="BT99" s="26" t="s">
        <v>21</v>
      </c>
      <c r="BV99" s="26" t="s">
        <v>86</v>
      </c>
      <c r="BW99" s="26" t="s">
        <v>106</v>
      </c>
      <c r="BX99" s="26" t="s">
        <v>92</v>
      </c>
      <c r="CL99" s="26" t="s">
        <v>19</v>
      </c>
    </row>
    <row r="100" spans="1:90" s="4" customFormat="1" ht="16.5" customHeight="1">
      <c r="A100" s="116" t="s">
        <v>93</v>
      </c>
      <c r="B100" s="64"/>
      <c r="C100" s="10"/>
      <c r="D100" s="10"/>
      <c r="E100" s="117" t="s">
        <v>107</v>
      </c>
      <c r="F100" s="117"/>
      <c r="G100" s="117"/>
      <c r="H100" s="117"/>
      <c r="I100" s="117"/>
      <c r="J100" s="10"/>
      <c r="K100" s="117" t="s">
        <v>108</v>
      </c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8">
        <f>'SO 306 - Přípojky kanalizace'!J32</f>
        <v>0</v>
      </c>
      <c r="AH100" s="10"/>
      <c r="AI100" s="10"/>
      <c r="AJ100" s="10"/>
      <c r="AK100" s="10"/>
      <c r="AL100" s="10"/>
      <c r="AM100" s="10"/>
      <c r="AN100" s="118">
        <f>SUM(AG100,AT100)</f>
        <v>0</v>
      </c>
      <c r="AO100" s="10"/>
      <c r="AP100" s="10"/>
      <c r="AQ100" s="119" t="s">
        <v>96</v>
      </c>
      <c r="AR100" s="64"/>
      <c r="AS100" s="120">
        <v>0</v>
      </c>
      <c r="AT100" s="121">
        <f>ROUND(SUM(AV100:AW100),2)</f>
        <v>0</v>
      </c>
      <c r="AU100" s="122">
        <f>'SO 306 - Přípojky kanalizace'!P129</f>
        <v>0</v>
      </c>
      <c r="AV100" s="121">
        <f>'SO 306 - Přípojky kanalizace'!J35</f>
        <v>0</v>
      </c>
      <c r="AW100" s="121">
        <f>'SO 306 - Přípojky kanalizace'!J36</f>
        <v>0</v>
      </c>
      <c r="AX100" s="121">
        <f>'SO 306 - Přípojky kanalizace'!J37</f>
        <v>0</v>
      </c>
      <c r="AY100" s="121">
        <f>'SO 306 - Přípojky kanalizace'!J38</f>
        <v>0</v>
      </c>
      <c r="AZ100" s="121">
        <f>'SO 306 - Přípojky kanalizace'!F35</f>
        <v>0</v>
      </c>
      <c r="BA100" s="121">
        <f>'SO 306 - Přípojky kanalizace'!F36</f>
        <v>0</v>
      </c>
      <c r="BB100" s="121">
        <f>'SO 306 - Přípojky kanalizace'!F37</f>
        <v>0</v>
      </c>
      <c r="BC100" s="121">
        <f>'SO 306 - Přípojky kanalizace'!F38</f>
        <v>0</v>
      </c>
      <c r="BD100" s="123">
        <f>'SO 306 - Přípojky kanalizace'!F39</f>
        <v>0</v>
      </c>
      <c r="BE100" s="4"/>
      <c r="BT100" s="26" t="s">
        <v>21</v>
      </c>
      <c r="BV100" s="26" t="s">
        <v>86</v>
      </c>
      <c r="BW100" s="26" t="s">
        <v>109</v>
      </c>
      <c r="BX100" s="26" t="s">
        <v>92</v>
      </c>
      <c r="CL100" s="26" t="s">
        <v>19</v>
      </c>
    </row>
    <row r="101" spans="1:91" s="7" customFormat="1" ht="37.5" customHeight="1">
      <c r="A101" s="7"/>
      <c r="B101" s="104"/>
      <c r="C101" s="105"/>
      <c r="D101" s="106" t="s">
        <v>110</v>
      </c>
      <c r="E101" s="106"/>
      <c r="F101" s="106"/>
      <c r="G101" s="106"/>
      <c r="H101" s="106"/>
      <c r="I101" s="107"/>
      <c r="J101" s="106" t="s">
        <v>111</v>
      </c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8">
        <f>ROUND(SUM(AG102:AG107),2)</f>
        <v>0</v>
      </c>
      <c r="AH101" s="107"/>
      <c r="AI101" s="107"/>
      <c r="AJ101" s="107"/>
      <c r="AK101" s="107"/>
      <c r="AL101" s="107"/>
      <c r="AM101" s="107"/>
      <c r="AN101" s="109">
        <f>SUM(AG101,AT101)</f>
        <v>0</v>
      </c>
      <c r="AO101" s="107"/>
      <c r="AP101" s="107"/>
      <c r="AQ101" s="110" t="s">
        <v>90</v>
      </c>
      <c r="AR101" s="104"/>
      <c r="AS101" s="111">
        <f>ROUND(SUM(AS102:AS107),2)</f>
        <v>0</v>
      </c>
      <c r="AT101" s="112">
        <f>ROUND(SUM(AV101:AW101),2)</f>
        <v>0</v>
      </c>
      <c r="AU101" s="113">
        <f>ROUND(SUM(AU102:AU107),5)</f>
        <v>0</v>
      </c>
      <c r="AV101" s="112">
        <f>ROUND(AZ101*L29,2)</f>
        <v>0</v>
      </c>
      <c r="AW101" s="112">
        <f>ROUND(BA101*L30,2)</f>
        <v>0</v>
      </c>
      <c r="AX101" s="112">
        <f>ROUND(BB101*L29,2)</f>
        <v>0</v>
      </c>
      <c r="AY101" s="112">
        <f>ROUND(BC101*L30,2)</f>
        <v>0</v>
      </c>
      <c r="AZ101" s="112">
        <f>ROUND(SUM(AZ102:AZ107),2)</f>
        <v>0</v>
      </c>
      <c r="BA101" s="112">
        <f>ROUND(SUM(BA102:BA107),2)</f>
        <v>0</v>
      </c>
      <c r="BB101" s="112">
        <f>ROUND(SUM(BB102:BB107),2)</f>
        <v>0</v>
      </c>
      <c r="BC101" s="112">
        <f>ROUND(SUM(BC102:BC107),2)</f>
        <v>0</v>
      </c>
      <c r="BD101" s="114">
        <f>ROUND(SUM(BD102:BD107),2)</f>
        <v>0</v>
      </c>
      <c r="BE101" s="7"/>
      <c r="BS101" s="115" t="s">
        <v>83</v>
      </c>
      <c r="BT101" s="115" t="s">
        <v>91</v>
      </c>
      <c r="BU101" s="115" t="s">
        <v>85</v>
      </c>
      <c r="BV101" s="115" t="s">
        <v>86</v>
      </c>
      <c r="BW101" s="115" t="s">
        <v>112</v>
      </c>
      <c r="BX101" s="115" t="s">
        <v>4</v>
      </c>
      <c r="CL101" s="115" t="s">
        <v>19</v>
      </c>
      <c r="CM101" s="115" t="s">
        <v>21</v>
      </c>
    </row>
    <row r="102" spans="1:90" s="4" customFormat="1" ht="23.25" customHeight="1">
      <c r="A102" s="116" t="s">
        <v>93</v>
      </c>
      <c r="B102" s="64"/>
      <c r="C102" s="10"/>
      <c r="D102" s="10"/>
      <c r="E102" s="117" t="s">
        <v>113</v>
      </c>
      <c r="F102" s="117"/>
      <c r="G102" s="117"/>
      <c r="H102" s="117"/>
      <c r="I102" s="117"/>
      <c r="J102" s="10"/>
      <c r="K102" s="117" t="s">
        <v>114</v>
      </c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8">
        <f>'SO 101.4 - OZ Svobodova'!J32</f>
        <v>0</v>
      </c>
      <c r="AH102" s="10"/>
      <c r="AI102" s="10"/>
      <c r="AJ102" s="10"/>
      <c r="AK102" s="10"/>
      <c r="AL102" s="10"/>
      <c r="AM102" s="10"/>
      <c r="AN102" s="118">
        <f>SUM(AG102,AT102)</f>
        <v>0</v>
      </c>
      <c r="AO102" s="10"/>
      <c r="AP102" s="10"/>
      <c r="AQ102" s="119" t="s">
        <v>96</v>
      </c>
      <c r="AR102" s="64"/>
      <c r="AS102" s="120">
        <v>0</v>
      </c>
      <c r="AT102" s="121">
        <f>ROUND(SUM(AV102:AW102),2)</f>
        <v>0</v>
      </c>
      <c r="AU102" s="122">
        <f>'SO 101.4 - OZ Svobodova'!P127</f>
        <v>0</v>
      </c>
      <c r="AV102" s="121">
        <f>'SO 101.4 - OZ Svobodova'!J35</f>
        <v>0</v>
      </c>
      <c r="AW102" s="121">
        <f>'SO 101.4 - OZ Svobodova'!J36</f>
        <v>0</v>
      </c>
      <c r="AX102" s="121">
        <f>'SO 101.4 - OZ Svobodova'!J37</f>
        <v>0</v>
      </c>
      <c r="AY102" s="121">
        <f>'SO 101.4 - OZ Svobodova'!J38</f>
        <v>0</v>
      </c>
      <c r="AZ102" s="121">
        <f>'SO 101.4 - OZ Svobodova'!F35</f>
        <v>0</v>
      </c>
      <c r="BA102" s="121">
        <f>'SO 101.4 - OZ Svobodova'!F36</f>
        <v>0</v>
      </c>
      <c r="BB102" s="121">
        <f>'SO 101.4 - OZ Svobodova'!F37</f>
        <v>0</v>
      </c>
      <c r="BC102" s="121">
        <f>'SO 101.4 - OZ Svobodova'!F38</f>
        <v>0</v>
      </c>
      <c r="BD102" s="123">
        <f>'SO 101.4 - OZ Svobodova'!F39</f>
        <v>0</v>
      </c>
      <c r="BE102" s="4"/>
      <c r="BT102" s="26" t="s">
        <v>21</v>
      </c>
      <c r="BV102" s="26" t="s">
        <v>86</v>
      </c>
      <c r="BW102" s="26" t="s">
        <v>115</v>
      </c>
      <c r="BX102" s="26" t="s">
        <v>112</v>
      </c>
      <c r="CL102" s="26" t="s">
        <v>116</v>
      </c>
    </row>
    <row r="103" spans="1:90" s="4" customFormat="1" ht="23.25" customHeight="1">
      <c r="A103" s="116" t="s">
        <v>93</v>
      </c>
      <c r="B103" s="64"/>
      <c r="C103" s="10"/>
      <c r="D103" s="10"/>
      <c r="E103" s="117" t="s">
        <v>117</v>
      </c>
      <c r="F103" s="117"/>
      <c r="G103" s="117"/>
      <c r="H103" s="117"/>
      <c r="I103" s="117"/>
      <c r="J103" s="10"/>
      <c r="K103" s="117" t="s">
        <v>114</v>
      </c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8">
        <f>'SO 101.4- B - OZ Svobodova'!J32</f>
        <v>0</v>
      </c>
      <c r="AH103" s="10"/>
      <c r="AI103" s="10"/>
      <c r="AJ103" s="10"/>
      <c r="AK103" s="10"/>
      <c r="AL103" s="10"/>
      <c r="AM103" s="10"/>
      <c r="AN103" s="118">
        <f>SUM(AG103,AT103)</f>
        <v>0</v>
      </c>
      <c r="AO103" s="10"/>
      <c r="AP103" s="10"/>
      <c r="AQ103" s="119" t="s">
        <v>96</v>
      </c>
      <c r="AR103" s="64"/>
      <c r="AS103" s="120">
        <v>0</v>
      </c>
      <c r="AT103" s="121">
        <f>ROUND(SUM(AV103:AW103),2)</f>
        <v>0</v>
      </c>
      <c r="AU103" s="122">
        <f>'SO 101.4- B - OZ Svobodova'!P127</f>
        <v>0</v>
      </c>
      <c r="AV103" s="121">
        <f>'SO 101.4- B - OZ Svobodova'!J35</f>
        <v>0</v>
      </c>
      <c r="AW103" s="121">
        <f>'SO 101.4- B - OZ Svobodova'!J36</f>
        <v>0</v>
      </c>
      <c r="AX103" s="121">
        <f>'SO 101.4- B - OZ Svobodova'!J37</f>
        <v>0</v>
      </c>
      <c r="AY103" s="121">
        <f>'SO 101.4- B - OZ Svobodova'!J38</f>
        <v>0</v>
      </c>
      <c r="AZ103" s="121">
        <f>'SO 101.4- B - OZ Svobodova'!F35</f>
        <v>0</v>
      </c>
      <c r="BA103" s="121">
        <f>'SO 101.4- B - OZ Svobodova'!F36</f>
        <v>0</v>
      </c>
      <c r="BB103" s="121">
        <f>'SO 101.4- B - OZ Svobodova'!F37</f>
        <v>0</v>
      </c>
      <c r="BC103" s="121">
        <f>'SO 101.4- B - OZ Svobodova'!F38</f>
        <v>0</v>
      </c>
      <c r="BD103" s="123">
        <f>'SO 101.4- B - OZ Svobodova'!F39</f>
        <v>0</v>
      </c>
      <c r="BE103" s="4"/>
      <c r="BT103" s="26" t="s">
        <v>21</v>
      </c>
      <c r="BV103" s="26" t="s">
        <v>86</v>
      </c>
      <c r="BW103" s="26" t="s">
        <v>118</v>
      </c>
      <c r="BX103" s="26" t="s">
        <v>112</v>
      </c>
      <c r="CL103" s="26" t="s">
        <v>116</v>
      </c>
    </row>
    <row r="104" spans="1:90" s="4" customFormat="1" ht="16.5" customHeight="1">
      <c r="A104" s="116" t="s">
        <v>93</v>
      </c>
      <c r="B104" s="64"/>
      <c r="C104" s="10"/>
      <c r="D104" s="10"/>
      <c r="E104" s="117" t="s">
        <v>119</v>
      </c>
      <c r="F104" s="117"/>
      <c r="G104" s="117"/>
      <c r="H104" s="117"/>
      <c r="I104" s="117"/>
      <c r="J104" s="10"/>
      <c r="K104" s="117" t="s">
        <v>120</v>
      </c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8">
        <f>'SO 301 - Odvodnění komuni...'!J32</f>
        <v>0</v>
      </c>
      <c r="AH104" s="10"/>
      <c r="AI104" s="10"/>
      <c r="AJ104" s="10"/>
      <c r="AK104" s="10"/>
      <c r="AL104" s="10"/>
      <c r="AM104" s="10"/>
      <c r="AN104" s="118">
        <f>SUM(AG104,AT104)</f>
        <v>0</v>
      </c>
      <c r="AO104" s="10"/>
      <c r="AP104" s="10"/>
      <c r="AQ104" s="119" t="s">
        <v>96</v>
      </c>
      <c r="AR104" s="64"/>
      <c r="AS104" s="120">
        <v>0</v>
      </c>
      <c r="AT104" s="121">
        <f>ROUND(SUM(AV104:AW104),2)</f>
        <v>0</v>
      </c>
      <c r="AU104" s="122">
        <f>'SO 301 - Odvodnění komuni...'!P128</f>
        <v>0</v>
      </c>
      <c r="AV104" s="121">
        <f>'SO 301 - Odvodnění komuni...'!J35</f>
        <v>0</v>
      </c>
      <c r="AW104" s="121">
        <f>'SO 301 - Odvodnění komuni...'!J36</f>
        <v>0</v>
      </c>
      <c r="AX104" s="121">
        <f>'SO 301 - Odvodnění komuni...'!J37</f>
        <v>0</v>
      </c>
      <c r="AY104" s="121">
        <f>'SO 301 - Odvodnění komuni...'!J38</f>
        <v>0</v>
      </c>
      <c r="AZ104" s="121">
        <f>'SO 301 - Odvodnění komuni...'!F35</f>
        <v>0</v>
      </c>
      <c r="BA104" s="121">
        <f>'SO 301 - Odvodnění komuni...'!F36</f>
        <v>0</v>
      </c>
      <c r="BB104" s="121">
        <f>'SO 301 - Odvodnění komuni...'!F37</f>
        <v>0</v>
      </c>
      <c r="BC104" s="121">
        <f>'SO 301 - Odvodnění komuni...'!F38</f>
        <v>0</v>
      </c>
      <c r="BD104" s="123">
        <f>'SO 301 - Odvodnění komuni...'!F39</f>
        <v>0</v>
      </c>
      <c r="BE104" s="4"/>
      <c r="BT104" s="26" t="s">
        <v>21</v>
      </c>
      <c r="BV104" s="26" t="s">
        <v>86</v>
      </c>
      <c r="BW104" s="26" t="s">
        <v>121</v>
      </c>
      <c r="BX104" s="26" t="s">
        <v>112</v>
      </c>
      <c r="CL104" s="26" t="s">
        <v>116</v>
      </c>
    </row>
    <row r="105" spans="1:90" s="4" customFormat="1" ht="16.5" customHeight="1">
      <c r="A105" s="116" t="s">
        <v>93</v>
      </c>
      <c r="B105" s="64"/>
      <c r="C105" s="10"/>
      <c r="D105" s="10"/>
      <c r="E105" s="117" t="s">
        <v>122</v>
      </c>
      <c r="F105" s="117"/>
      <c r="G105" s="117"/>
      <c r="H105" s="117"/>
      <c r="I105" s="117"/>
      <c r="J105" s="10"/>
      <c r="K105" s="117" t="s">
        <v>123</v>
      </c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8">
        <f>'SO 401 - Veřejné osvětlení'!J32</f>
        <v>0</v>
      </c>
      <c r="AH105" s="10"/>
      <c r="AI105" s="10"/>
      <c r="AJ105" s="10"/>
      <c r="AK105" s="10"/>
      <c r="AL105" s="10"/>
      <c r="AM105" s="10"/>
      <c r="AN105" s="118">
        <f>SUM(AG105,AT105)</f>
        <v>0</v>
      </c>
      <c r="AO105" s="10"/>
      <c r="AP105" s="10"/>
      <c r="AQ105" s="119" t="s">
        <v>96</v>
      </c>
      <c r="AR105" s="64"/>
      <c r="AS105" s="120">
        <v>0</v>
      </c>
      <c r="AT105" s="121">
        <f>ROUND(SUM(AV105:AW105),2)</f>
        <v>0</v>
      </c>
      <c r="AU105" s="122">
        <f>'SO 401 - Veřejné osvětlení'!P134</f>
        <v>0</v>
      </c>
      <c r="AV105" s="121">
        <f>'SO 401 - Veřejné osvětlení'!J35</f>
        <v>0</v>
      </c>
      <c r="AW105" s="121">
        <f>'SO 401 - Veřejné osvětlení'!J36</f>
        <v>0</v>
      </c>
      <c r="AX105" s="121">
        <f>'SO 401 - Veřejné osvětlení'!J37</f>
        <v>0</v>
      </c>
      <c r="AY105" s="121">
        <f>'SO 401 - Veřejné osvětlení'!J38</f>
        <v>0</v>
      </c>
      <c r="AZ105" s="121">
        <f>'SO 401 - Veřejné osvětlení'!F35</f>
        <v>0</v>
      </c>
      <c r="BA105" s="121">
        <f>'SO 401 - Veřejné osvětlení'!F36</f>
        <v>0</v>
      </c>
      <c r="BB105" s="121">
        <f>'SO 401 - Veřejné osvětlení'!F37</f>
        <v>0</v>
      </c>
      <c r="BC105" s="121">
        <f>'SO 401 - Veřejné osvětlení'!F38</f>
        <v>0</v>
      </c>
      <c r="BD105" s="123">
        <f>'SO 401 - Veřejné osvětlení'!F39</f>
        <v>0</v>
      </c>
      <c r="BE105" s="4"/>
      <c r="BT105" s="26" t="s">
        <v>21</v>
      </c>
      <c r="BV105" s="26" t="s">
        <v>86</v>
      </c>
      <c r="BW105" s="26" t="s">
        <v>124</v>
      </c>
      <c r="BX105" s="26" t="s">
        <v>112</v>
      </c>
      <c r="CL105" s="26" t="s">
        <v>116</v>
      </c>
    </row>
    <row r="106" spans="1:90" s="4" customFormat="1" ht="16.5" customHeight="1">
      <c r="A106" s="116" t="s">
        <v>93</v>
      </c>
      <c r="B106" s="64"/>
      <c r="C106" s="10"/>
      <c r="D106" s="10"/>
      <c r="E106" s="117" t="s">
        <v>125</v>
      </c>
      <c r="F106" s="117"/>
      <c r="G106" s="117"/>
      <c r="H106" s="117"/>
      <c r="I106" s="117"/>
      <c r="J106" s="10"/>
      <c r="K106" s="117" t="s">
        <v>126</v>
      </c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8">
        <f>'SO 402 - Chráničky pro me...'!J32</f>
        <v>0</v>
      </c>
      <c r="AH106" s="10"/>
      <c r="AI106" s="10"/>
      <c r="AJ106" s="10"/>
      <c r="AK106" s="10"/>
      <c r="AL106" s="10"/>
      <c r="AM106" s="10"/>
      <c r="AN106" s="118">
        <f>SUM(AG106,AT106)</f>
        <v>0</v>
      </c>
      <c r="AO106" s="10"/>
      <c r="AP106" s="10"/>
      <c r="AQ106" s="119" t="s">
        <v>96</v>
      </c>
      <c r="AR106" s="64"/>
      <c r="AS106" s="120">
        <v>0</v>
      </c>
      <c r="AT106" s="121">
        <f>ROUND(SUM(AV106:AW106),2)</f>
        <v>0</v>
      </c>
      <c r="AU106" s="122">
        <f>'SO 402 - Chráničky pro me...'!P132</f>
        <v>0</v>
      </c>
      <c r="AV106" s="121">
        <f>'SO 402 - Chráničky pro me...'!J35</f>
        <v>0</v>
      </c>
      <c r="AW106" s="121">
        <f>'SO 402 - Chráničky pro me...'!J36</f>
        <v>0</v>
      </c>
      <c r="AX106" s="121">
        <f>'SO 402 - Chráničky pro me...'!J37</f>
        <v>0</v>
      </c>
      <c r="AY106" s="121">
        <f>'SO 402 - Chráničky pro me...'!J38</f>
        <v>0</v>
      </c>
      <c r="AZ106" s="121">
        <f>'SO 402 - Chráničky pro me...'!F35</f>
        <v>0</v>
      </c>
      <c r="BA106" s="121">
        <f>'SO 402 - Chráničky pro me...'!F36</f>
        <v>0</v>
      </c>
      <c r="BB106" s="121">
        <f>'SO 402 - Chráničky pro me...'!F37</f>
        <v>0</v>
      </c>
      <c r="BC106" s="121">
        <f>'SO 402 - Chráničky pro me...'!F38</f>
        <v>0</v>
      </c>
      <c r="BD106" s="123">
        <f>'SO 402 - Chráničky pro me...'!F39</f>
        <v>0</v>
      </c>
      <c r="BE106" s="4"/>
      <c r="BT106" s="26" t="s">
        <v>21</v>
      </c>
      <c r="BV106" s="26" t="s">
        <v>86</v>
      </c>
      <c r="BW106" s="26" t="s">
        <v>127</v>
      </c>
      <c r="BX106" s="26" t="s">
        <v>112</v>
      </c>
      <c r="CL106" s="26" t="s">
        <v>116</v>
      </c>
    </row>
    <row r="107" spans="1:90" s="4" customFormat="1" ht="16.5" customHeight="1">
      <c r="A107" s="116" t="s">
        <v>93</v>
      </c>
      <c r="B107" s="64"/>
      <c r="C107" s="10"/>
      <c r="D107" s="10"/>
      <c r="E107" s="117" t="s">
        <v>128</v>
      </c>
      <c r="F107" s="117"/>
      <c r="G107" s="117"/>
      <c r="H107" s="117"/>
      <c r="I107" s="117"/>
      <c r="J107" s="10"/>
      <c r="K107" s="117" t="s">
        <v>129</v>
      </c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8">
        <f>'SO 801 - Kácení, výsadba ...'!J32</f>
        <v>0</v>
      </c>
      <c r="AH107" s="10"/>
      <c r="AI107" s="10"/>
      <c r="AJ107" s="10"/>
      <c r="AK107" s="10"/>
      <c r="AL107" s="10"/>
      <c r="AM107" s="10"/>
      <c r="AN107" s="118">
        <f>SUM(AG107,AT107)</f>
        <v>0</v>
      </c>
      <c r="AO107" s="10"/>
      <c r="AP107" s="10"/>
      <c r="AQ107" s="119" t="s">
        <v>96</v>
      </c>
      <c r="AR107" s="64"/>
      <c r="AS107" s="120">
        <v>0</v>
      </c>
      <c r="AT107" s="121">
        <f>ROUND(SUM(AV107:AW107),2)</f>
        <v>0</v>
      </c>
      <c r="AU107" s="122">
        <f>'SO 801 - Kácení, výsadba ...'!P123</f>
        <v>0</v>
      </c>
      <c r="AV107" s="121">
        <f>'SO 801 - Kácení, výsadba ...'!J35</f>
        <v>0</v>
      </c>
      <c r="AW107" s="121">
        <f>'SO 801 - Kácení, výsadba ...'!J36</f>
        <v>0</v>
      </c>
      <c r="AX107" s="121">
        <f>'SO 801 - Kácení, výsadba ...'!J37</f>
        <v>0</v>
      </c>
      <c r="AY107" s="121">
        <f>'SO 801 - Kácení, výsadba ...'!J38</f>
        <v>0</v>
      </c>
      <c r="AZ107" s="121">
        <f>'SO 801 - Kácení, výsadba ...'!F35</f>
        <v>0</v>
      </c>
      <c r="BA107" s="121">
        <f>'SO 801 - Kácení, výsadba ...'!F36</f>
        <v>0</v>
      </c>
      <c r="BB107" s="121">
        <f>'SO 801 - Kácení, výsadba ...'!F37</f>
        <v>0</v>
      </c>
      <c r="BC107" s="121">
        <f>'SO 801 - Kácení, výsadba ...'!F38</f>
        <v>0</v>
      </c>
      <c r="BD107" s="123">
        <f>'SO 801 - Kácení, výsadba ...'!F39</f>
        <v>0</v>
      </c>
      <c r="BE107" s="4"/>
      <c r="BT107" s="26" t="s">
        <v>21</v>
      </c>
      <c r="BV107" s="26" t="s">
        <v>86</v>
      </c>
      <c r="BW107" s="26" t="s">
        <v>130</v>
      </c>
      <c r="BX107" s="26" t="s">
        <v>112</v>
      </c>
      <c r="CL107" s="26" t="s">
        <v>116</v>
      </c>
    </row>
    <row r="108" spans="1:91" s="7" customFormat="1" ht="16.5" customHeight="1">
      <c r="A108" s="116" t="s">
        <v>93</v>
      </c>
      <c r="B108" s="104"/>
      <c r="C108" s="105"/>
      <c r="D108" s="106" t="s">
        <v>131</v>
      </c>
      <c r="E108" s="106"/>
      <c r="F108" s="106"/>
      <c r="G108" s="106"/>
      <c r="H108" s="106"/>
      <c r="I108" s="107"/>
      <c r="J108" s="106" t="s">
        <v>132</v>
      </c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9">
        <f>'VON - Vedlejší a ostatní ...'!J30</f>
        <v>0</v>
      </c>
      <c r="AH108" s="107"/>
      <c r="AI108" s="107"/>
      <c r="AJ108" s="107"/>
      <c r="AK108" s="107"/>
      <c r="AL108" s="107"/>
      <c r="AM108" s="107"/>
      <c r="AN108" s="109">
        <f>SUM(AG108,AT108)</f>
        <v>0</v>
      </c>
      <c r="AO108" s="107"/>
      <c r="AP108" s="107"/>
      <c r="AQ108" s="110" t="s">
        <v>90</v>
      </c>
      <c r="AR108" s="104"/>
      <c r="AS108" s="124">
        <v>0</v>
      </c>
      <c r="AT108" s="125">
        <f>ROUND(SUM(AV108:AW108),2)</f>
        <v>0</v>
      </c>
      <c r="AU108" s="126">
        <f>'VON - Vedlejší a ostatní ...'!P125</f>
        <v>0</v>
      </c>
      <c r="AV108" s="125">
        <f>'VON - Vedlejší a ostatní ...'!J33</f>
        <v>0</v>
      </c>
      <c r="AW108" s="125">
        <f>'VON - Vedlejší a ostatní ...'!J34</f>
        <v>0</v>
      </c>
      <c r="AX108" s="125">
        <f>'VON - Vedlejší a ostatní ...'!J35</f>
        <v>0</v>
      </c>
      <c r="AY108" s="125">
        <f>'VON - Vedlejší a ostatní ...'!J36</f>
        <v>0</v>
      </c>
      <c r="AZ108" s="125">
        <f>'VON - Vedlejší a ostatní ...'!F33</f>
        <v>0</v>
      </c>
      <c r="BA108" s="125">
        <f>'VON - Vedlejší a ostatní ...'!F34</f>
        <v>0</v>
      </c>
      <c r="BB108" s="125">
        <f>'VON - Vedlejší a ostatní ...'!F35</f>
        <v>0</v>
      </c>
      <c r="BC108" s="125">
        <f>'VON - Vedlejší a ostatní ...'!F36</f>
        <v>0</v>
      </c>
      <c r="BD108" s="127">
        <f>'VON - Vedlejší a ostatní ...'!F37</f>
        <v>0</v>
      </c>
      <c r="BE108" s="7"/>
      <c r="BT108" s="115" t="s">
        <v>91</v>
      </c>
      <c r="BV108" s="115" t="s">
        <v>86</v>
      </c>
      <c r="BW108" s="115" t="s">
        <v>133</v>
      </c>
      <c r="BX108" s="115" t="s">
        <v>4</v>
      </c>
      <c r="CL108" s="115" t="s">
        <v>19</v>
      </c>
      <c r="CM108" s="115" t="s">
        <v>21</v>
      </c>
    </row>
    <row r="109" spans="1:57" s="2" customFormat="1" ht="30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9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s="2" customFormat="1" ht="6.95" customHeight="1">
      <c r="A110" s="38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39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</sheetData>
  <mergeCells count="94">
    <mergeCell ref="C92:G92"/>
    <mergeCell ref="D101:H101"/>
    <mergeCell ref="D95:H95"/>
    <mergeCell ref="E100:I100"/>
    <mergeCell ref="E96:I96"/>
    <mergeCell ref="E104:I104"/>
    <mergeCell ref="E97:I97"/>
    <mergeCell ref="E102:I102"/>
    <mergeCell ref="E98:I98"/>
    <mergeCell ref="E99:I99"/>
    <mergeCell ref="E103:I103"/>
    <mergeCell ref="I92:AF92"/>
    <mergeCell ref="J101:AF101"/>
    <mergeCell ref="J95:AF95"/>
    <mergeCell ref="K102:AF102"/>
    <mergeCell ref="K98:AF98"/>
    <mergeCell ref="K103:AF103"/>
    <mergeCell ref="K100:AF100"/>
    <mergeCell ref="K96:AF96"/>
    <mergeCell ref="K104:AF104"/>
    <mergeCell ref="K99:AF99"/>
    <mergeCell ref="K97:AF97"/>
    <mergeCell ref="L85:AO85"/>
    <mergeCell ref="E105:I105"/>
    <mergeCell ref="K105:AF105"/>
    <mergeCell ref="E106:I106"/>
    <mergeCell ref="K106:AF106"/>
    <mergeCell ref="E107:I107"/>
    <mergeCell ref="K107:AF107"/>
    <mergeCell ref="D108:H108"/>
    <mergeCell ref="J108:AF108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2:AM102"/>
    <mergeCell ref="AG103:AM103"/>
    <mergeCell ref="AG100:AM100"/>
    <mergeCell ref="AG101:AM101"/>
    <mergeCell ref="AG104:AM104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AN99:AP99"/>
    <mergeCell ref="AN104:AP104"/>
    <mergeCell ref="AN103:AP103"/>
    <mergeCell ref="AN92:AP92"/>
    <mergeCell ref="AN102:AP102"/>
    <mergeCell ref="AN95:AP95"/>
    <mergeCell ref="AN100:AP100"/>
    <mergeCell ref="AN96:AP96"/>
    <mergeCell ref="AN97:AP97"/>
    <mergeCell ref="AN101:AP101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6" location="'SO 302 - Dešťová kanalizace'!C2" display="/"/>
    <hyperlink ref="A97" location="'SO 303 - Vodovodní řad'!C2" display="/"/>
    <hyperlink ref="A98" location="'SO 304 - Přípojky vodovodu'!C2" display="/"/>
    <hyperlink ref="A99" location="'SO 305 - Jednotná kanalizace'!C2" display="/"/>
    <hyperlink ref="A100" location="'SO 306 - Přípojky kanalizace'!C2" display="/"/>
    <hyperlink ref="A102" location="'SO 101.4 - OZ Svobodova'!C2" display="/"/>
    <hyperlink ref="A103" location="'SO 101.4- B - OZ Svobodova'!C2" display="/"/>
    <hyperlink ref="A104" location="'SO 301 - Odvodnění komuni...'!C2" display="/"/>
    <hyperlink ref="A105" location="'SO 401 - Veřejné osvětlení'!C2" display="/"/>
    <hyperlink ref="A106" location="'SO 402 - Chráničky pro me...'!C2" display="/"/>
    <hyperlink ref="A107" location="'SO 801 - Kácení, výsadba ...'!C2" display="/"/>
    <hyperlink ref="A10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940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1476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116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ROUND(J134,2)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ROUND((SUM(BE134:BE208)),2)</f>
        <v>0</v>
      </c>
      <c r="G35" s="38"/>
      <c r="H35" s="38"/>
      <c r="I35" s="136">
        <v>0.21</v>
      </c>
      <c r="J35" s="135">
        <f>ROUND(((SUM(BE134:BE208))*I35),2)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ROUND((SUM(BF134:BF208)),2)</f>
        <v>0</v>
      </c>
      <c r="G36" s="38"/>
      <c r="H36" s="38"/>
      <c r="I36" s="136">
        <v>0.15</v>
      </c>
      <c r="J36" s="135">
        <f>ROUND(((SUM(BF134:BF208))*I36),2)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ROUND((SUM(BG134:BG208)),2)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ROUND((SUM(BH134:BH208)),2)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ROUND((SUM(BI134:BI208)),2)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940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401 - Veřejné osvětlení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J134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J135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J136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942</v>
      </c>
      <c r="E101" s="154"/>
      <c r="F101" s="154"/>
      <c r="G101" s="154"/>
      <c r="H101" s="154"/>
      <c r="I101" s="154"/>
      <c r="J101" s="155">
        <f>J153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J155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761</v>
      </c>
      <c r="E103" s="154"/>
      <c r="F103" s="154"/>
      <c r="G103" s="154"/>
      <c r="H103" s="154"/>
      <c r="I103" s="154"/>
      <c r="J103" s="155">
        <f>J157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8"/>
      <c r="C104" s="9"/>
      <c r="D104" s="149" t="s">
        <v>377</v>
      </c>
      <c r="E104" s="150"/>
      <c r="F104" s="150"/>
      <c r="G104" s="150"/>
      <c r="H104" s="150"/>
      <c r="I104" s="150"/>
      <c r="J104" s="151">
        <f>J159</f>
        <v>0</v>
      </c>
      <c r="K104" s="9"/>
      <c r="L104" s="14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52"/>
      <c r="C105" s="10"/>
      <c r="D105" s="153" t="s">
        <v>1477</v>
      </c>
      <c r="E105" s="154"/>
      <c r="F105" s="154"/>
      <c r="G105" s="154"/>
      <c r="H105" s="154"/>
      <c r="I105" s="154"/>
      <c r="J105" s="155">
        <f>J160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2"/>
      <c r="C106" s="10"/>
      <c r="D106" s="153" t="s">
        <v>1478</v>
      </c>
      <c r="E106" s="154"/>
      <c r="F106" s="154"/>
      <c r="G106" s="154"/>
      <c r="H106" s="154"/>
      <c r="I106" s="154"/>
      <c r="J106" s="155">
        <f>J196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48"/>
      <c r="C107" s="9"/>
      <c r="D107" s="149" t="s">
        <v>1479</v>
      </c>
      <c r="E107" s="150"/>
      <c r="F107" s="150"/>
      <c r="G107" s="150"/>
      <c r="H107" s="150"/>
      <c r="I107" s="150"/>
      <c r="J107" s="151">
        <f>J198</f>
        <v>0</v>
      </c>
      <c r="K107" s="9"/>
      <c r="L107" s="14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52"/>
      <c r="C108" s="10"/>
      <c r="D108" s="153" t="s">
        <v>1480</v>
      </c>
      <c r="E108" s="154"/>
      <c r="F108" s="154"/>
      <c r="G108" s="154"/>
      <c r="H108" s="154"/>
      <c r="I108" s="154"/>
      <c r="J108" s="155">
        <f>J199</f>
        <v>0</v>
      </c>
      <c r="K108" s="10"/>
      <c r="L108" s="15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152"/>
      <c r="C109" s="10"/>
      <c r="D109" s="153" t="s">
        <v>1481</v>
      </c>
      <c r="E109" s="154"/>
      <c r="F109" s="154"/>
      <c r="G109" s="154"/>
      <c r="H109" s="154"/>
      <c r="I109" s="154"/>
      <c r="J109" s="155">
        <f>J201</f>
        <v>0</v>
      </c>
      <c r="K109" s="10"/>
      <c r="L109" s="15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48"/>
      <c r="C110" s="9"/>
      <c r="D110" s="149" t="s">
        <v>1482</v>
      </c>
      <c r="E110" s="150"/>
      <c r="F110" s="150"/>
      <c r="G110" s="150"/>
      <c r="H110" s="150"/>
      <c r="I110" s="150"/>
      <c r="J110" s="151">
        <f>J204</f>
        <v>0</v>
      </c>
      <c r="K110" s="9"/>
      <c r="L110" s="148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48"/>
      <c r="C111" s="9"/>
      <c r="D111" s="149" t="s">
        <v>149</v>
      </c>
      <c r="E111" s="150"/>
      <c r="F111" s="150"/>
      <c r="G111" s="150"/>
      <c r="H111" s="150"/>
      <c r="I111" s="150"/>
      <c r="J111" s="151">
        <f>J206</f>
        <v>0</v>
      </c>
      <c r="K111" s="9"/>
      <c r="L111" s="148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52"/>
      <c r="C112" s="10"/>
      <c r="D112" s="153" t="s">
        <v>151</v>
      </c>
      <c r="E112" s="154"/>
      <c r="F112" s="154"/>
      <c r="G112" s="154"/>
      <c r="H112" s="154"/>
      <c r="I112" s="154"/>
      <c r="J112" s="155">
        <f>J207</f>
        <v>0</v>
      </c>
      <c r="K112" s="10"/>
      <c r="L112" s="15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0"/>
      <c r="C114" s="61"/>
      <c r="D114" s="61"/>
      <c r="E114" s="61"/>
      <c r="F114" s="61"/>
      <c r="G114" s="61"/>
      <c r="H114" s="61"/>
      <c r="I114" s="61"/>
      <c r="J114" s="61"/>
      <c r="K114" s="61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2"/>
      <c r="C118" s="63"/>
      <c r="D118" s="63"/>
      <c r="E118" s="63"/>
      <c r="F118" s="63"/>
      <c r="G118" s="63"/>
      <c r="H118" s="63"/>
      <c r="I118" s="63"/>
      <c r="J118" s="63"/>
      <c r="K118" s="63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2" t="s">
        <v>152</v>
      </c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1" t="s">
        <v>16</v>
      </c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6.25" customHeight="1">
      <c r="A122" s="38"/>
      <c r="B122" s="39"/>
      <c r="C122" s="38"/>
      <c r="D122" s="38"/>
      <c r="E122" s="129" t="str">
        <f>E7</f>
        <v>Rekonstrukce místních komunikací v sídlišti K Hradišťku v Dačicích - IV. Etapa - aktualizace</v>
      </c>
      <c r="F122" s="31"/>
      <c r="G122" s="31"/>
      <c r="H122" s="31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2:12" s="1" customFormat="1" ht="12" customHeight="1">
      <c r="B123" s="21"/>
      <c r="C123" s="31" t="s">
        <v>135</v>
      </c>
      <c r="L123" s="21"/>
    </row>
    <row r="124" spans="1:31" s="2" customFormat="1" ht="23.25" customHeight="1">
      <c r="A124" s="38"/>
      <c r="B124" s="39"/>
      <c r="C124" s="38"/>
      <c r="D124" s="38"/>
      <c r="E124" s="129" t="s">
        <v>940</v>
      </c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1" t="s">
        <v>137</v>
      </c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38"/>
      <c r="D126" s="38"/>
      <c r="E126" s="67" t="str">
        <f>E11</f>
        <v>SO 401 - Veřejné osvětlení</v>
      </c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1" t="s">
        <v>22</v>
      </c>
      <c r="D128" s="38"/>
      <c r="E128" s="38"/>
      <c r="F128" s="26" t="str">
        <f>F14</f>
        <v>Dačice</v>
      </c>
      <c r="G128" s="38"/>
      <c r="H128" s="38"/>
      <c r="I128" s="31" t="s">
        <v>24</v>
      </c>
      <c r="J128" s="69" t="str">
        <f>IF(J14="","",J14)</f>
        <v>6. 8. 2021</v>
      </c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38"/>
      <c r="D129" s="38"/>
      <c r="E129" s="38"/>
      <c r="F129" s="38"/>
      <c r="G129" s="38"/>
      <c r="H129" s="38"/>
      <c r="I129" s="38"/>
      <c r="J129" s="38"/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25.65" customHeight="1">
      <c r="A130" s="38"/>
      <c r="B130" s="39"/>
      <c r="C130" s="31" t="s">
        <v>30</v>
      </c>
      <c r="D130" s="38"/>
      <c r="E130" s="38"/>
      <c r="F130" s="26" t="str">
        <f>E17</f>
        <v>Město Dačice, Krajířova 27, 380 13 Dačice</v>
      </c>
      <c r="G130" s="38"/>
      <c r="H130" s="38"/>
      <c r="I130" s="31" t="s">
        <v>37</v>
      </c>
      <c r="J130" s="36" t="str">
        <f>E23</f>
        <v>Ing. arch. Martin Jirovský Ph.D., MBA</v>
      </c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40.05" customHeight="1">
      <c r="A131" s="38"/>
      <c r="B131" s="39"/>
      <c r="C131" s="31" t="s">
        <v>35</v>
      </c>
      <c r="D131" s="38"/>
      <c r="E131" s="38"/>
      <c r="F131" s="26" t="str">
        <f>IF(E20="","",E20)</f>
        <v>Vyplň údaj</v>
      </c>
      <c r="G131" s="38"/>
      <c r="H131" s="38"/>
      <c r="I131" s="31" t="s">
        <v>41</v>
      </c>
      <c r="J131" s="36" t="str">
        <f>E26</f>
        <v>Centrum služeb Staré město; Petra Stejskalová</v>
      </c>
      <c r="K131" s="38"/>
      <c r="L131" s="55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0.3" customHeight="1">
      <c r="A132" s="38"/>
      <c r="B132" s="39"/>
      <c r="C132" s="38"/>
      <c r="D132" s="38"/>
      <c r="E132" s="38"/>
      <c r="F132" s="38"/>
      <c r="G132" s="38"/>
      <c r="H132" s="38"/>
      <c r="I132" s="38"/>
      <c r="J132" s="38"/>
      <c r="K132" s="38"/>
      <c r="L132" s="55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11" customFormat="1" ht="29.25" customHeight="1">
      <c r="A133" s="156"/>
      <c r="B133" s="157"/>
      <c r="C133" s="158" t="s">
        <v>153</v>
      </c>
      <c r="D133" s="159" t="s">
        <v>69</v>
      </c>
      <c r="E133" s="159" t="s">
        <v>65</v>
      </c>
      <c r="F133" s="159" t="s">
        <v>66</v>
      </c>
      <c r="G133" s="159" t="s">
        <v>154</v>
      </c>
      <c r="H133" s="159" t="s">
        <v>155</v>
      </c>
      <c r="I133" s="159" t="s">
        <v>156</v>
      </c>
      <c r="J133" s="159" t="s">
        <v>141</v>
      </c>
      <c r="K133" s="160" t="s">
        <v>157</v>
      </c>
      <c r="L133" s="161"/>
      <c r="M133" s="86" t="s">
        <v>1</v>
      </c>
      <c r="N133" s="87" t="s">
        <v>48</v>
      </c>
      <c r="O133" s="87" t="s">
        <v>158</v>
      </c>
      <c r="P133" s="87" t="s">
        <v>159</v>
      </c>
      <c r="Q133" s="87" t="s">
        <v>160</v>
      </c>
      <c r="R133" s="87" t="s">
        <v>161</v>
      </c>
      <c r="S133" s="87" t="s">
        <v>162</v>
      </c>
      <c r="T133" s="88" t="s">
        <v>163</v>
      </c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</row>
    <row r="134" spans="1:63" s="2" customFormat="1" ht="22.8" customHeight="1">
      <c r="A134" s="38"/>
      <c r="B134" s="39"/>
      <c r="C134" s="93" t="s">
        <v>164</v>
      </c>
      <c r="D134" s="38"/>
      <c r="E134" s="38"/>
      <c r="F134" s="38"/>
      <c r="G134" s="38"/>
      <c r="H134" s="38"/>
      <c r="I134" s="38"/>
      <c r="J134" s="162">
        <f>BK134</f>
        <v>0</v>
      </c>
      <c r="K134" s="38"/>
      <c r="L134" s="39"/>
      <c r="M134" s="89"/>
      <c r="N134" s="73"/>
      <c r="O134" s="90"/>
      <c r="P134" s="163">
        <f>P135+P159+P198+P204+P206</f>
        <v>0</v>
      </c>
      <c r="Q134" s="90"/>
      <c r="R134" s="163">
        <f>R135+R159+R198+R204+R206</f>
        <v>130.71069999999997</v>
      </c>
      <c r="S134" s="90"/>
      <c r="T134" s="164">
        <f>T135+T159+T198+T204+T206</f>
        <v>0.03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8" t="s">
        <v>83</v>
      </c>
      <c r="AU134" s="18" t="s">
        <v>143</v>
      </c>
      <c r="BK134" s="165">
        <f>BK135+BK159+BK198+BK204+BK206</f>
        <v>0</v>
      </c>
    </row>
    <row r="135" spans="1:63" s="12" customFormat="1" ht="25.9" customHeight="1">
      <c r="A135" s="12"/>
      <c r="B135" s="166"/>
      <c r="C135" s="12"/>
      <c r="D135" s="167" t="s">
        <v>83</v>
      </c>
      <c r="E135" s="168" t="s">
        <v>165</v>
      </c>
      <c r="F135" s="168" t="s">
        <v>166</v>
      </c>
      <c r="G135" s="12"/>
      <c r="H135" s="12"/>
      <c r="I135" s="169"/>
      <c r="J135" s="170">
        <f>BK135</f>
        <v>0</v>
      </c>
      <c r="K135" s="12"/>
      <c r="L135" s="166"/>
      <c r="M135" s="171"/>
      <c r="N135" s="172"/>
      <c r="O135" s="172"/>
      <c r="P135" s="173">
        <f>P136+P153+P155+P157</f>
        <v>0</v>
      </c>
      <c r="Q135" s="172"/>
      <c r="R135" s="173">
        <f>R136+R153+R155+R157</f>
        <v>128.63989999999998</v>
      </c>
      <c r="S135" s="172"/>
      <c r="T135" s="174">
        <f>T136+T153+T155+T157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67" t="s">
        <v>91</v>
      </c>
      <c r="AT135" s="175" t="s">
        <v>83</v>
      </c>
      <c r="AU135" s="175" t="s">
        <v>84</v>
      </c>
      <c r="AY135" s="167" t="s">
        <v>167</v>
      </c>
      <c r="BK135" s="176">
        <f>BK136+BK153+BK155+BK157</f>
        <v>0</v>
      </c>
    </row>
    <row r="136" spans="1:63" s="12" customFormat="1" ht="22.8" customHeight="1">
      <c r="A136" s="12"/>
      <c r="B136" s="166"/>
      <c r="C136" s="12"/>
      <c r="D136" s="167" t="s">
        <v>83</v>
      </c>
      <c r="E136" s="177" t="s">
        <v>91</v>
      </c>
      <c r="F136" s="177" t="s">
        <v>168</v>
      </c>
      <c r="G136" s="12"/>
      <c r="H136" s="12"/>
      <c r="I136" s="169"/>
      <c r="J136" s="178">
        <f>BK136</f>
        <v>0</v>
      </c>
      <c r="K136" s="12"/>
      <c r="L136" s="166"/>
      <c r="M136" s="171"/>
      <c r="N136" s="172"/>
      <c r="O136" s="172"/>
      <c r="P136" s="173">
        <f>SUM(P137:P152)</f>
        <v>0</v>
      </c>
      <c r="Q136" s="172"/>
      <c r="R136" s="173">
        <f>SUM(R137:R152)</f>
        <v>105.6</v>
      </c>
      <c r="S136" s="172"/>
      <c r="T136" s="174">
        <f>SUM(T137:T152)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7" t="s">
        <v>91</v>
      </c>
      <c r="AT136" s="175" t="s">
        <v>83</v>
      </c>
      <c r="AU136" s="175" t="s">
        <v>91</v>
      </c>
      <c r="AY136" s="167" t="s">
        <v>167</v>
      </c>
      <c r="BK136" s="176">
        <f>SUM(BK137:BK152)</f>
        <v>0</v>
      </c>
    </row>
    <row r="137" spans="1:65" s="2" customFormat="1" ht="24.15" customHeight="1">
      <c r="A137" s="38"/>
      <c r="B137" s="179"/>
      <c r="C137" s="180" t="s">
        <v>91</v>
      </c>
      <c r="D137" s="180" t="s">
        <v>169</v>
      </c>
      <c r="E137" s="181" t="s">
        <v>867</v>
      </c>
      <c r="F137" s="182" t="s">
        <v>868</v>
      </c>
      <c r="G137" s="183" t="s">
        <v>191</v>
      </c>
      <c r="H137" s="184">
        <v>10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1483</v>
      </c>
    </row>
    <row r="138" spans="1:51" s="13" customFormat="1" ht="12">
      <c r="A138" s="13"/>
      <c r="B138" s="193"/>
      <c r="C138" s="13"/>
      <c r="D138" s="194" t="s">
        <v>193</v>
      </c>
      <c r="E138" s="195" t="s">
        <v>1</v>
      </c>
      <c r="F138" s="196" t="s">
        <v>1484</v>
      </c>
      <c r="G138" s="13"/>
      <c r="H138" s="197">
        <v>10</v>
      </c>
      <c r="I138" s="198"/>
      <c r="J138" s="13"/>
      <c r="K138" s="13"/>
      <c r="L138" s="193"/>
      <c r="M138" s="199"/>
      <c r="N138" s="200"/>
      <c r="O138" s="200"/>
      <c r="P138" s="200"/>
      <c r="Q138" s="200"/>
      <c r="R138" s="200"/>
      <c r="S138" s="200"/>
      <c r="T138" s="20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5" t="s">
        <v>193</v>
      </c>
      <c r="AU138" s="195" t="s">
        <v>21</v>
      </c>
      <c r="AV138" s="13" t="s">
        <v>21</v>
      </c>
      <c r="AW138" s="13" t="s">
        <v>40</v>
      </c>
      <c r="AX138" s="13" t="s">
        <v>91</v>
      </c>
      <c r="AY138" s="195" t="s">
        <v>167</v>
      </c>
    </row>
    <row r="139" spans="1:65" s="2" customFormat="1" ht="33" customHeight="1">
      <c r="A139" s="38"/>
      <c r="B139" s="179"/>
      <c r="C139" s="180" t="s">
        <v>21</v>
      </c>
      <c r="D139" s="180" t="s">
        <v>169</v>
      </c>
      <c r="E139" s="181" t="s">
        <v>1485</v>
      </c>
      <c r="F139" s="182" t="s">
        <v>1486</v>
      </c>
      <c r="G139" s="183" t="s">
        <v>191</v>
      </c>
      <c r="H139" s="184">
        <v>132</v>
      </c>
      <c r="I139" s="185"/>
      <c r="J139" s="186">
        <f>ROUND(I139*H139,2)</f>
        <v>0</v>
      </c>
      <c r="K139" s="182" t="s">
        <v>173</v>
      </c>
      <c r="L139" s="39"/>
      <c r="M139" s="187" t="s">
        <v>1</v>
      </c>
      <c r="N139" s="188" t="s">
        <v>49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174</v>
      </c>
      <c r="AT139" s="191" t="s">
        <v>169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1487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1488</v>
      </c>
      <c r="G140" s="13"/>
      <c r="H140" s="197">
        <v>132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91</v>
      </c>
      <c r="AY140" s="195" t="s">
        <v>167</v>
      </c>
    </row>
    <row r="141" spans="1:65" s="2" customFormat="1" ht="37.8" customHeight="1">
      <c r="A141" s="38"/>
      <c r="B141" s="179"/>
      <c r="C141" s="180" t="s">
        <v>180</v>
      </c>
      <c r="D141" s="180" t="s">
        <v>169</v>
      </c>
      <c r="E141" s="181" t="s">
        <v>999</v>
      </c>
      <c r="F141" s="182" t="s">
        <v>1000</v>
      </c>
      <c r="G141" s="183" t="s">
        <v>191</v>
      </c>
      <c r="H141" s="184">
        <v>62.8</v>
      </c>
      <c r="I141" s="185"/>
      <c r="J141" s="186">
        <f>ROUND(I141*H141,2)</f>
        <v>0</v>
      </c>
      <c r="K141" s="182" t="s">
        <v>173</v>
      </c>
      <c r="L141" s="39"/>
      <c r="M141" s="187" t="s">
        <v>1</v>
      </c>
      <c r="N141" s="188" t="s">
        <v>49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174</v>
      </c>
      <c r="AT141" s="191" t="s">
        <v>169</v>
      </c>
      <c r="AU141" s="191" t="s">
        <v>21</v>
      </c>
      <c r="AY141" s="18" t="s">
        <v>167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8" t="s">
        <v>91</v>
      </c>
      <c r="BK141" s="192">
        <f>ROUND(I141*H141,2)</f>
        <v>0</v>
      </c>
      <c r="BL141" s="18" t="s">
        <v>174</v>
      </c>
      <c r="BM141" s="191" t="s">
        <v>1489</v>
      </c>
    </row>
    <row r="142" spans="1:51" s="13" customFormat="1" ht="12">
      <c r="A142" s="13"/>
      <c r="B142" s="193"/>
      <c r="C142" s="13"/>
      <c r="D142" s="194" t="s">
        <v>193</v>
      </c>
      <c r="E142" s="195" t="s">
        <v>1</v>
      </c>
      <c r="F142" s="196" t="s">
        <v>1490</v>
      </c>
      <c r="G142" s="13"/>
      <c r="H142" s="197">
        <v>62.8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193</v>
      </c>
      <c r="AU142" s="195" t="s">
        <v>21</v>
      </c>
      <c r="AV142" s="13" t="s">
        <v>21</v>
      </c>
      <c r="AW142" s="13" t="s">
        <v>40</v>
      </c>
      <c r="AX142" s="13" t="s">
        <v>91</v>
      </c>
      <c r="AY142" s="195" t="s">
        <v>167</v>
      </c>
    </row>
    <row r="143" spans="1:65" s="2" customFormat="1" ht="24.15" customHeight="1">
      <c r="A143" s="38"/>
      <c r="B143" s="179"/>
      <c r="C143" s="180" t="s">
        <v>174</v>
      </c>
      <c r="D143" s="180" t="s">
        <v>169</v>
      </c>
      <c r="E143" s="181" t="s">
        <v>231</v>
      </c>
      <c r="F143" s="182" t="s">
        <v>232</v>
      </c>
      <c r="G143" s="183" t="s">
        <v>233</v>
      </c>
      <c r="H143" s="184">
        <v>125.6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1491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1492</v>
      </c>
      <c r="G144" s="13"/>
      <c r="H144" s="197">
        <v>125.6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91</v>
      </c>
      <c r="AY144" s="195" t="s">
        <v>167</v>
      </c>
    </row>
    <row r="145" spans="1:65" s="2" customFormat="1" ht="24.15" customHeight="1">
      <c r="A145" s="38"/>
      <c r="B145" s="179"/>
      <c r="C145" s="180" t="s">
        <v>188</v>
      </c>
      <c r="D145" s="180" t="s">
        <v>169</v>
      </c>
      <c r="E145" s="181" t="s">
        <v>1493</v>
      </c>
      <c r="F145" s="182" t="s">
        <v>238</v>
      </c>
      <c r="G145" s="183" t="s">
        <v>191</v>
      </c>
      <c r="H145" s="184">
        <v>79.2</v>
      </c>
      <c r="I145" s="185"/>
      <c r="J145" s="186">
        <f>ROUND(I145*H145,2)</f>
        <v>0</v>
      </c>
      <c r="K145" s="182" t="s">
        <v>173</v>
      </c>
      <c r="L145" s="39"/>
      <c r="M145" s="187" t="s">
        <v>1</v>
      </c>
      <c r="N145" s="188" t="s">
        <v>49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174</v>
      </c>
      <c r="AT145" s="191" t="s">
        <v>169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1494</v>
      </c>
    </row>
    <row r="146" spans="1:51" s="13" customFormat="1" ht="12">
      <c r="A146" s="13"/>
      <c r="B146" s="193"/>
      <c r="C146" s="13"/>
      <c r="D146" s="194" t="s">
        <v>193</v>
      </c>
      <c r="E146" s="195" t="s">
        <v>1</v>
      </c>
      <c r="F146" s="196" t="s">
        <v>1495</v>
      </c>
      <c r="G146" s="13"/>
      <c r="H146" s="197">
        <v>79.2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193</v>
      </c>
      <c r="AU146" s="195" t="s">
        <v>21</v>
      </c>
      <c r="AV146" s="13" t="s">
        <v>21</v>
      </c>
      <c r="AW146" s="13" t="s">
        <v>40</v>
      </c>
      <c r="AX146" s="13" t="s">
        <v>84</v>
      </c>
      <c r="AY146" s="195" t="s">
        <v>167</v>
      </c>
    </row>
    <row r="147" spans="1:51" s="14" customFormat="1" ht="12">
      <c r="A147" s="14"/>
      <c r="B147" s="202"/>
      <c r="C147" s="14"/>
      <c r="D147" s="194" t="s">
        <v>193</v>
      </c>
      <c r="E147" s="203" t="s">
        <v>1</v>
      </c>
      <c r="F147" s="204" t="s">
        <v>246</v>
      </c>
      <c r="G147" s="14"/>
      <c r="H147" s="205">
        <v>79.2</v>
      </c>
      <c r="I147" s="206"/>
      <c r="J147" s="14"/>
      <c r="K147" s="14"/>
      <c r="L147" s="202"/>
      <c r="M147" s="207"/>
      <c r="N147" s="208"/>
      <c r="O147" s="208"/>
      <c r="P147" s="208"/>
      <c r="Q147" s="208"/>
      <c r="R147" s="208"/>
      <c r="S147" s="208"/>
      <c r="T147" s="20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03" t="s">
        <v>193</v>
      </c>
      <c r="AU147" s="203" t="s">
        <v>21</v>
      </c>
      <c r="AV147" s="14" t="s">
        <v>174</v>
      </c>
      <c r="AW147" s="14" t="s">
        <v>40</v>
      </c>
      <c r="AX147" s="14" t="s">
        <v>91</v>
      </c>
      <c r="AY147" s="203" t="s">
        <v>167</v>
      </c>
    </row>
    <row r="148" spans="1:65" s="2" customFormat="1" ht="24.15" customHeight="1">
      <c r="A148" s="38"/>
      <c r="B148" s="179"/>
      <c r="C148" s="180" t="s">
        <v>195</v>
      </c>
      <c r="D148" s="180" t="s">
        <v>169</v>
      </c>
      <c r="E148" s="181" t="s">
        <v>252</v>
      </c>
      <c r="F148" s="182" t="s">
        <v>253</v>
      </c>
      <c r="G148" s="183" t="s">
        <v>191</v>
      </c>
      <c r="H148" s="184">
        <v>52.8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1496</v>
      </c>
    </row>
    <row r="149" spans="1:51" s="13" customFormat="1" ht="12">
      <c r="A149" s="13"/>
      <c r="B149" s="193"/>
      <c r="C149" s="13"/>
      <c r="D149" s="194" t="s">
        <v>193</v>
      </c>
      <c r="E149" s="195" t="s">
        <v>1</v>
      </c>
      <c r="F149" s="196" t="s">
        <v>1497</v>
      </c>
      <c r="G149" s="13"/>
      <c r="H149" s="197">
        <v>52.8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193</v>
      </c>
      <c r="AU149" s="195" t="s">
        <v>21</v>
      </c>
      <c r="AV149" s="13" t="s">
        <v>21</v>
      </c>
      <c r="AW149" s="13" t="s">
        <v>40</v>
      </c>
      <c r="AX149" s="13" t="s">
        <v>84</v>
      </c>
      <c r="AY149" s="195" t="s">
        <v>167</v>
      </c>
    </row>
    <row r="150" spans="1:51" s="14" customFormat="1" ht="12">
      <c r="A150" s="14"/>
      <c r="B150" s="202"/>
      <c r="C150" s="14"/>
      <c r="D150" s="194" t="s">
        <v>193</v>
      </c>
      <c r="E150" s="203" t="s">
        <v>1</v>
      </c>
      <c r="F150" s="204" t="s">
        <v>246</v>
      </c>
      <c r="G150" s="14"/>
      <c r="H150" s="205">
        <v>52.8</v>
      </c>
      <c r="I150" s="206"/>
      <c r="J150" s="14"/>
      <c r="K150" s="14"/>
      <c r="L150" s="202"/>
      <c r="M150" s="207"/>
      <c r="N150" s="208"/>
      <c r="O150" s="208"/>
      <c r="P150" s="208"/>
      <c r="Q150" s="208"/>
      <c r="R150" s="208"/>
      <c r="S150" s="208"/>
      <c r="T150" s="20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03" t="s">
        <v>193</v>
      </c>
      <c r="AU150" s="203" t="s">
        <v>21</v>
      </c>
      <c r="AV150" s="14" t="s">
        <v>174</v>
      </c>
      <c r="AW150" s="14" t="s">
        <v>40</v>
      </c>
      <c r="AX150" s="14" t="s">
        <v>91</v>
      </c>
      <c r="AY150" s="203" t="s">
        <v>167</v>
      </c>
    </row>
    <row r="151" spans="1:65" s="2" customFormat="1" ht="16.5" customHeight="1">
      <c r="A151" s="38"/>
      <c r="B151" s="179"/>
      <c r="C151" s="210" t="s">
        <v>200</v>
      </c>
      <c r="D151" s="210" t="s">
        <v>257</v>
      </c>
      <c r="E151" s="211" t="s">
        <v>1498</v>
      </c>
      <c r="F151" s="212" t="s">
        <v>1499</v>
      </c>
      <c r="G151" s="213" t="s">
        <v>233</v>
      </c>
      <c r="H151" s="214">
        <v>105.6</v>
      </c>
      <c r="I151" s="215"/>
      <c r="J151" s="216">
        <f>ROUND(I151*H151,2)</f>
        <v>0</v>
      </c>
      <c r="K151" s="212" t="s">
        <v>173</v>
      </c>
      <c r="L151" s="217"/>
      <c r="M151" s="218" t="s">
        <v>1</v>
      </c>
      <c r="N151" s="219" t="s">
        <v>49</v>
      </c>
      <c r="O151" s="77"/>
      <c r="P151" s="189">
        <f>O151*H151</f>
        <v>0</v>
      </c>
      <c r="Q151" s="189">
        <v>1</v>
      </c>
      <c r="R151" s="189">
        <f>Q151*H151</f>
        <v>105.6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205</v>
      </c>
      <c r="AT151" s="191" t="s">
        <v>257</v>
      </c>
      <c r="AU151" s="191" t="s">
        <v>21</v>
      </c>
      <c r="AY151" s="18" t="s">
        <v>167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91</v>
      </c>
      <c r="BK151" s="192">
        <f>ROUND(I151*H151,2)</f>
        <v>0</v>
      </c>
      <c r="BL151" s="18" t="s">
        <v>174</v>
      </c>
      <c r="BM151" s="191" t="s">
        <v>1500</v>
      </c>
    </row>
    <row r="152" spans="1:51" s="13" customFormat="1" ht="12">
      <c r="A152" s="13"/>
      <c r="B152" s="193"/>
      <c r="C152" s="13"/>
      <c r="D152" s="194" t="s">
        <v>193</v>
      </c>
      <c r="E152" s="13"/>
      <c r="F152" s="196" t="s">
        <v>1501</v>
      </c>
      <c r="G152" s="13"/>
      <c r="H152" s="197">
        <v>105.6</v>
      </c>
      <c r="I152" s="198"/>
      <c r="J152" s="13"/>
      <c r="K152" s="13"/>
      <c r="L152" s="193"/>
      <c r="M152" s="199"/>
      <c r="N152" s="200"/>
      <c r="O152" s="200"/>
      <c r="P152" s="200"/>
      <c r="Q152" s="200"/>
      <c r="R152" s="200"/>
      <c r="S152" s="200"/>
      <c r="T152" s="20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5" t="s">
        <v>193</v>
      </c>
      <c r="AU152" s="195" t="s">
        <v>21</v>
      </c>
      <c r="AV152" s="13" t="s">
        <v>21</v>
      </c>
      <c r="AW152" s="13" t="s">
        <v>3</v>
      </c>
      <c r="AX152" s="13" t="s">
        <v>91</v>
      </c>
      <c r="AY152" s="195" t="s">
        <v>167</v>
      </c>
    </row>
    <row r="153" spans="1:63" s="12" customFormat="1" ht="22.8" customHeight="1">
      <c r="A153" s="12"/>
      <c r="B153" s="166"/>
      <c r="C153" s="12"/>
      <c r="D153" s="167" t="s">
        <v>83</v>
      </c>
      <c r="E153" s="177" t="s">
        <v>21</v>
      </c>
      <c r="F153" s="177" t="s">
        <v>1030</v>
      </c>
      <c r="G153" s="12"/>
      <c r="H153" s="12"/>
      <c r="I153" s="169"/>
      <c r="J153" s="178">
        <f>BK153</f>
        <v>0</v>
      </c>
      <c r="K153" s="12"/>
      <c r="L153" s="166"/>
      <c r="M153" s="171"/>
      <c r="N153" s="172"/>
      <c r="O153" s="172"/>
      <c r="P153" s="173">
        <f>P154</f>
        <v>0</v>
      </c>
      <c r="Q153" s="172"/>
      <c r="R153" s="173">
        <f>R154</f>
        <v>23.010199999999998</v>
      </c>
      <c r="S153" s="172"/>
      <c r="T153" s="174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7" t="s">
        <v>91</v>
      </c>
      <c r="AT153" s="175" t="s">
        <v>83</v>
      </c>
      <c r="AU153" s="175" t="s">
        <v>91</v>
      </c>
      <c r="AY153" s="167" t="s">
        <v>167</v>
      </c>
      <c r="BK153" s="176">
        <f>BK154</f>
        <v>0</v>
      </c>
    </row>
    <row r="154" spans="1:65" s="2" customFormat="1" ht="16.5" customHeight="1">
      <c r="A154" s="38"/>
      <c r="B154" s="179"/>
      <c r="C154" s="180" t="s">
        <v>205</v>
      </c>
      <c r="D154" s="180" t="s">
        <v>169</v>
      </c>
      <c r="E154" s="181" t="s">
        <v>1502</v>
      </c>
      <c r="F154" s="182" t="s">
        <v>1503</v>
      </c>
      <c r="G154" s="183" t="s">
        <v>191</v>
      </c>
      <c r="H154" s="184">
        <v>10</v>
      </c>
      <c r="I154" s="185"/>
      <c r="J154" s="186">
        <f>ROUND(I154*H154,2)</f>
        <v>0</v>
      </c>
      <c r="K154" s="182" t="s">
        <v>173</v>
      </c>
      <c r="L154" s="39"/>
      <c r="M154" s="187" t="s">
        <v>1</v>
      </c>
      <c r="N154" s="188" t="s">
        <v>49</v>
      </c>
      <c r="O154" s="77"/>
      <c r="P154" s="189">
        <f>O154*H154</f>
        <v>0</v>
      </c>
      <c r="Q154" s="189">
        <v>2.30102</v>
      </c>
      <c r="R154" s="189">
        <f>Q154*H154</f>
        <v>23.010199999999998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174</v>
      </c>
      <c r="AT154" s="191" t="s">
        <v>169</v>
      </c>
      <c r="AU154" s="191" t="s">
        <v>21</v>
      </c>
      <c r="AY154" s="18" t="s">
        <v>167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8" t="s">
        <v>91</v>
      </c>
      <c r="BK154" s="192">
        <f>ROUND(I154*H154,2)</f>
        <v>0</v>
      </c>
      <c r="BL154" s="18" t="s">
        <v>174</v>
      </c>
      <c r="BM154" s="191" t="s">
        <v>1504</v>
      </c>
    </row>
    <row r="155" spans="1:63" s="12" customFormat="1" ht="22.8" customHeight="1">
      <c r="A155" s="12"/>
      <c r="B155" s="166"/>
      <c r="C155" s="12"/>
      <c r="D155" s="167" t="s">
        <v>83</v>
      </c>
      <c r="E155" s="177" t="s">
        <v>205</v>
      </c>
      <c r="F155" s="177" t="s">
        <v>273</v>
      </c>
      <c r="G155" s="12"/>
      <c r="H155" s="12"/>
      <c r="I155" s="169"/>
      <c r="J155" s="178">
        <f>BK155</f>
        <v>0</v>
      </c>
      <c r="K155" s="12"/>
      <c r="L155" s="166"/>
      <c r="M155" s="171"/>
      <c r="N155" s="172"/>
      <c r="O155" s="172"/>
      <c r="P155" s="173">
        <f>P156</f>
        <v>0</v>
      </c>
      <c r="Q155" s="172"/>
      <c r="R155" s="173">
        <f>R156</f>
        <v>0.0297</v>
      </c>
      <c r="S155" s="172"/>
      <c r="T155" s="174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67" t="s">
        <v>91</v>
      </c>
      <c r="AT155" s="175" t="s">
        <v>83</v>
      </c>
      <c r="AU155" s="175" t="s">
        <v>91</v>
      </c>
      <c r="AY155" s="167" t="s">
        <v>167</v>
      </c>
      <c r="BK155" s="176">
        <f>BK156</f>
        <v>0</v>
      </c>
    </row>
    <row r="156" spans="1:65" s="2" customFormat="1" ht="21.75" customHeight="1">
      <c r="A156" s="38"/>
      <c r="B156" s="179"/>
      <c r="C156" s="180" t="s">
        <v>210</v>
      </c>
      <c r="D156" s="180" t="s">
        <v>169</v>
      </c>
      <c r="E156" s="181" t="s">
        <v>344</v>
      </c>
      <c r="F156" s="182" t="s">
        <v>345</v>
      </c>
      <c r="G156" s="183" t="s">
        <v>183</v>
      </c>
      <c r="H156" s="184">
        <v>330</v>
      </c>
      <c r="I156" s="185"/>
      <c r="J156" s="186">
        <f>ROUND(I156*H156,2)</f>
        <v>0</v>
      </c>
      <c r="K156" s="182" t="s">
        <v>173</v>
      </c>
      <c r="L156" s="39"/>
      <c r="M156" s="187" t="s">
        <v>1</v>
      </c>
      <c r="N156" s="188" t="s">
        <v>49</v>
      </c>
      <c r="O156" s="77"/>
      <c r="P156" s="189">
        <f>O156*H156</f>
        <v>0</v>
      </c>
      <c r="Q156" s="189">
        <v>9E-05</v>
      </c>
      <c r="R156" s="189">
        <f>Q156*H156</f>
        <v>0.0297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174</v>
      </c>
      <c r="AT156" s="191" t="s">
        <v>169</v>
      </c>
      <c r="AU156" s="191" t="s">
        <v>21</v>
      </c>
      <c r="AY156" s="18" t="s">
        <v>167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8" t="s">
        <v>91</v>
      </c>
      <c r="BK156" s="192">
        <f>ROUND(I156*H156,2)</f>
        <v>0</v>
      </c>
      <c r="BL156" s="18" t="s">
        <v>174</v>
      </c>
      <c r="BM156" s="191" t="s">
        <v>1505</v>
      </c>
    </row>
    <row r="157" spans="1:63" s="12" customFormat="1" ht="22.8" customHeight="1">
      <c r="A157" s="12"/>
      <c r="B157" s="166"/>
      <c r="C157" s="12"/>
      <c r="D157" s="167" t="s">
        <v>83</v>
      </c>
      <c r="E157" s="177" t="s">
        <v>210</v>
      </c>
      <c r="F157" s="177" t="s">
        <v>851</v>
      </c>
      <c r="G157" s="12"/>
      <c r="H157" s="12"/>
      <c r="I157" s="169"/>
      <c r="J157" s="178">
        <f>BK157</f>
        <v>0</v>
      </c>
      <c r="K157" s="12"/>
      <c r="L157" s="166"/>
      <c r="M157" s="171"/>
      <c r="N157" s="172"/>
      <c r="O157" s="172"/>
      <c r="P157" s="173">
        <f>P158</f>
        <v>0</v>
      </c>
      <c r="Q157" s="172"/>
      <c r="R157" s="173">
        <f>R158</f>
        <v>0</v>
      </c>
      <c r="S157" s="172"/>
      <c r="T157" s="174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67" t="s">
        <v>91</v>
      </c>
      <c r="AT157" s="175" t="s">
        <v>83</v>
      </c>
      <c r="AU157" s="175" t="s">
        <v>91</v>
      </c>
      <c r="AY157" s="167" t="s">
        <v>167</v>
      </c>
      <c r="BK157" s="176">
        <f>BK158</f>
        <v>0</v>
      </c>
    </row>
    <row r="158" spans="1:65" s="2" customFormat="1" ht="24.15" customHeight="1">
      <c r="A158" s="38"/>
      <c r="B158" s="179"/>
      <c r="C158" s="180" t="s">
        <v>215</v>
      </c>
      <c r="D158" s="180" t="s">
        <v>169</v>
      </c>
      <c r="E158" s="181" t="s">
        <v>1506</v>
      </c>
      <c r="F158" s="182" t="s">
        <v>1507</v>
      </c>
      <c r="G158" s="183" t="s">
        <v>172</v>
      </c>
      <c r="H158" s="184">
        <v>25</v>
      </c>
      <c r="I158" s="185"/>
      <c r="J158" s="186">
        <f>ROUND(I158*H158,2)</f>
        <v>0</v>
      </c>
      <c r="K158" s="182" t="s">
        <v>173</v>
      </c>
      <c r="L158" s="39"/>
      <c r="M158" s="187" t="s">
        <v>1</v>
      </c>
      <c r="N158" s="188" t="s">
        <v>49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174</v>
      </c>
      <c r="AT158" s="191" t="s">
        <v>169</v>
      </c>
      <c r="AU158" s="191" t="s">
        <v>21</v>
      </c>
      <c r="AY158" s="18" t="s">
        <v>167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8" t="s">
        <v>91</v>
      </c>
      <c r="BK158" s="192">
        <f>ROUND(I158*H158,2)</f>
        <v>0</v>
      </c>
      <c r="BL158" s="18" t="s">
        <v>174</v>
      </c>
      <c r="BM158" s="191" t="s">
        <v>1508</v>
      </c>
    </row>
    <row r="159" spans="1:63" s="12" customFormat="1" ht="25.9" customHeight="1">
      <c r="A159" s="12"/>
      <c r="B159" s="166"/>
      <c r="C159" s="12"/>
      <c r="D159" s="167" t="s">
        <v>83</v>
      </c>
      <c r="E159" s="168" t="s">
        <v>667</v>
      </c>
      <c r="F159" s="168" t="s">
        <v>668</v>
      </c>
      <c r="G159" s="12"/>
      <c r="H159" s="12"/>
      <c r="I159" s="169"/>
      <c r="J159" s="170">
        <f>BK159</f>
        <v>0</v>
      </c>
      <c r="K159" s="12"/>
      <c r="L159" s="166"/>
      <c r="M159" s="171"/>
      <c r="N159" s="172"/>
      <c r="O159" s="172"/>
      <c r="P159" s="173">
        <f>P160+P196</f>
        <v>0</v>
      </c>
      <c r="Q159" s="172"/>
      <c r="R159" s="173">
        <f>R160+R196</f>
        <v>2.0708</v>
      </c>
      <c r="S159" s="172"/>
      <c r="T159" s="174">
        <f>T160+T196</f>
        <v>0.03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67" t="s">
        <v>21</v>
      </c>
      <c r="AT159" s="175" t="s">
        <v>83</v>
      </c>
      <c r="AU159" s="175" t="s">
        <v>84</v>
      </c>
      <c r="AY159" s="167" t="s">
        <v>167</v>
      </c>
      <c r="BK159" s="176">
        <f>BK160+BK196</f>
        <v>0</v>
      </c>
    </row>
    <row r="160" spans="1:63" s="12" customFormat="1" ht="22.8" customHeight="1">
      <c r="A160" s="12"/>
      <c r="B160" s="166"/>
      <c r="C160" s="12"/>
      <c r="D160" s="167" t="s">
        <v>83</v>
      </c>
      <c r="E160" s="177" t="s">
        <v>1509</v>
      </c>
      <c r="F160" s="177" t="s">
        <v>1510</v>
      </c>
      <c r="G160" s="12"/>
      <c r="H160" s="12"/>
      <c r="I160" s="169"/>
      <c r="J160" s="178">
        <f>BK160</f>
        <v>0</v>
      </c>
      <c r="K160" s="12"/>
      <c r="L160" s="166"/>
      <c r="M160" s="171"/>
      <c r="N160" s="172"/>
      <c r="O160" s="172"/>
      <c r="P160" s="173">
        <f>SUM(P161:P195)</f>
        <v>0</v>
      </c>
      <c r="Q160" s="172"/>
      <c r="R160" s="173">
        <f>SUM(R161:R195)</f>
        <v>2.0708</v>
      </c>
      <c r="S160" s="172"/>
      <c r="T160" s="174">
        <f>SUM(T161:T195)</f>
        <v>0.03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67" t="s">
        <v>21</v>
      </c>
      <c r="AT160" s="175" t="s">
        <v>83</v>
      </c>
      <c r="AU160" s="175" t="s">
        <v>91</v>
      </c>
      <c r="AY160" s="167" t="s">
        <v>167</v>
      </c>
      <c r="BK160" s="176">
        <f>SUM(BK161:BK195)</f>
        <v>0</v>
      </c>
    </row>
    <row r="161" spans="1:65" s="2" customFormat="1" ht="24.15" customHeight="1">
      <c r="A161" s="38"/>
      <c r="B161" s="179"/>
      <c r="C161" s="180" t="s">
        <v>221</v>
      </c>
      <c r="D161" s="180" t="s">
        <v>169</v>
      </c>
      <c r="E161" s="181" t="s">
        <v>1511</v>
      </c>
      <c r="F161" s="182" t="s">
        <v>1512</v>
      </c>
      <c r="G161" s="183" t="s">
        <v>183</v>
      </c>
      <c r="H161" s="184">
        <v>350</v>
      </c>
      <c r="I161" s="185"/>
      <c r="J161" s="186">
        <f>ROUND(I161*H161,2)</f>
        <v>0</v>
      </c>
      <c r="K161" s="182" t="s">
        <v>173</v>
      </c>
      <c r="L161" s="39"/>
      <c r="M161" s="187" t="s">
        <v>1</v>
      </c>
      <c r="N161" s="188" t="s">
        <v>49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251</v>
      </c>
      <c r="AT161" s="191" t="s">
        <v>169</v>
      </c>
      <c r="AU161" s="191" t="s">
        <v>21</v>
      </c>
      <c r="AY161" s="18" t="s">
        <v>167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8" t="s">
        <v>91</v>
      </c>
      <c r="BK161" s="192">
        <f>ROUND(I161*H161,2)</f>
        <v>0</v>
      </c>
      <c r="BL161" s="18" t="s">
        <v>251</v>
      </c>
      <c r="BM161" s="191" t="s">
        <v>1513</v>
      </c>
    </row>
    <row r="162" spans="1:65" s="2" customFormat="1" ht="24.15" customHeight="1">
      <c r="A162" s="38"/>
      <c r="B162" s="179"/>
      <c r="C162" s="210" t="s">
        <v>225</v>
      </c>
      <c r="D162" s="210" t="s">
        <v>257</v>
      </c>
      <c r="E162" s="211" t="s">
        <v>1514</v>
      </c>
      <c r="F162" s="212" t="s">
        <v>1515</v>
      </c>
      <c r="G162" s="213" t="s">
        <v>183</v>
      </c>
      <c r="H162" s="214">
        <v>367.5</v>
      </c>
      <c r="I162" s="215"/>
      <c r="J162" s="216">
        <f>ROUND(I162*H162,2)</f>
        <v>0</v>
      </c>
      <c r="K162" s="212" t="s">
        <v>173</v>
      </c>
      <c r="L162" s="217"/>
      <c r="M162" s="218" t="s">
        <v>1</v>
      </c>
      <c r="N162" s="219" t="s">
        <v>49</v>
      </c>
      <c r="O162" s="77"/>
      <c r="P162" s="189">
        <f>O162*H162</f>
        <v>0</v>
      </c>
      <c r="Q162" s="189">
        <v>0.00027</v>
      </c>
      <c r="R162" s="189">
        <f>Q162*H162</f>
        <v>0.09922500000000001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323</v>
      </c>
      <c r="AT162" s="191" t="s">
        <v>257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251</v>
      </c>
      <c r="BM162" s="191" t="s">
        <v>1516</v>
      </c>
    </row>
    <row r="163" spans="1:51" s="13" customFormat="1" ht="12">
      <c r="A163" s="13"/>
      <c r="B163" s="193"/>
      <c r="C163" s="13"/>
      <c r="D163" s="194" t="s">
        <v>193</v>
      </c>
      <c r="E163" s="13"/>
      <c r="F163" s="196" t="s">
        <v>1517</v>
      </c>
      <c r="G163" s="13"/>
      <c r="H163" s="197">
        <v>367.5</v>
      </c>
      <c r="I163" s="198"/>
      <c r="J163" s="13"/>
      <c r="K163" s="13"/>
      <c r="L163" s="193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193</v>
      </c>
      <c r="AU163" s="195" t="s">
        <v>21</v>
      </c>
      <c r="AV163" s="13" t="s">
        <v>21</v>
      </c>
      <c r="AW163" s="13" t="s">
        <v>3</v>
      </c>
      <c r="AX163" s="13" t="s">
        <v>91</v>
      </c>
      <c r="AY163" s="195" t="s">
        <v>167</v>
      </c>
    </row>
    <row r="164" spans="1:65" s="2" customFormat="1" ht="24.15" customHeight="1">
      <c r="A164" s="38"/>
      <c r="B164" s="179"/>
      <c r="C164" s="180" t="s">
        <v>230</v>
      </c>
      <c r="D164" s="180" t="s">
        <v>169</v>
      </c>
      <c r="E164" s="181" t="s">
        <v>1518</v>
      </c>
      <c r="F164" s="182" t="s">
        <v>1519</v>
      </c>
      <c r="G164" s="183" t="s">
        <v>183</v>
      </c>
      <c r="H164" s="184">
        <v>10</v>
      </c>
      <c r="I164" s="185"/>
      <c r="J164" s="186">
        <f>ROUND(I164*H164,2)</f>
        <v>0</v>
      </c>
      <c r="K164" s="182" t="s">
        <v>173</v>
      </c>
      <c r="L164" s="39"/>
      <c r="M164" s="187" t="s">
        <v>1</v>
      </c>
      <c r="N164" s="188" t="s">
        <v>49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251</v>
      </c>
      <c r="AT164" s="191" t="s">
        <v>169</v>
      </c>
      <c r="AU164" s="191" t="s">
        <v>21</v>
      </c>
      <c r="AY164" s="18" t="s">
        <v>167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91</v>
      </c>
      <c r="BK164" s="192">
        <f>ROUND(I164*H164,2)</f>
        <v>0</v>
      </c>
      <c r="BL164" s="18" t="s">
        <v>251</v>
      </c>
      <c r="BM164" s="191" t="s">
        <v>1520</v>
      </c>
    </row>
    <row r="165" spans="1:65" s="2" customFormat="1" ht="16.5" customHeight="1">
      <c r="A165" s="38"/>
      <c r="B165" s="179"/>
      <c r="C165" s="210" t="s">
        <v>236</v>
      </c>
      <c r="D165" s="210" t="s">
        <v>257</v>
      </c>
      <c r="E165" s="211" t="s">
        <v>1521</v>
      </c>
      <c r="F165" s="212" t="s">
        <v>1522</v>
      </c>
      <c r="G165" s="213" t="s">
        <v>183</v>
      </c>
      <c r="H165" s="214">
        <v>10.5</v>
      </c>
      <c r="I165" s="215"/>
      <c r="J165" s="216">
        <f>ROUND(I165*H165,2)</f>
        <v>0</v>
      </c>
      <c r="K165" s="212" t="s">
        <v>173</v>
      </c>
      <c r="L165" s="217"/>
      <c r="M165" s="218" t="s">
        <v>1</v>
      </c>
      <c r="N165" s="219" t="s">
        <v>49</v>
      </c>
      <c r="O165" s="77"/>
      <c r="P165" s="189">
        <f>O165*H165</f>
        <v>0</v>
      </c>
      <c r="Q165" s="189">
        <v>0.00814</v>
      </c>
      <c r="R165" s="189">
        <f>Q165*H165</f>
        <v>0.08546999999999999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323</v>
      </c>
      <c r="AT165" s="191" t="s">
        <v>257</v>
      </c>
      <c r="AU165" s="191" t="s">
        <v>21</v>
      </c>
      <c r="AY165" s="18" t="s">
        <v>167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8" t="s">
        <v>91</v>
      </c>
      <c r="BK165" s="192">
        <f>ROUND(I165*H165,2)</f>
        <v>0</v>
      </c>
      <c r="BL165" s="18" t="s">
        <v>251</v>
      </c>
      <c r="BM165" s="191" t="s">
        <v>1523</v>
      </c>
    </row>
    <row r="166" spans="1:51" s="13" customFormat="1" ht="12">
      <c r="A166" s="13"/>
      <c r="B166" s="193"/>
      <c r="C166" s="13"/>
      <c r="D166" s="194" t="s">
        <v>193</v>
      </c>
      <c r="E166" s="13"/>
      <c r="F166" s="196" t="s">
        <v>1524</v>
      </c>
      <c r="G166" s="13"/>
      <c r="H166" s="197">
        <v>10.5</v>
      </c>
      <c r="I166" s="198"/>
      <c r="J166" s="13"/>
      <c r="K166" s="13"/>
      <c r="L166" s="193"/>
      <c r="M166" s="199"/>
      <c r="N166" s="200"/>
      <c r="O166" s="200"/>
      <c r="P166" s="200"/>
      <c r="Q166" s="200"/>
      <c r="R166" s="200"/>
      <c r="S166" s="200"/>
      <c r="T166" s="20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5" t="s">
        <v>193</v>
      </c>
      <c r="AU166" s="195" t="s">
        <v>21</v>
      </c>
      <c r="AV166" s="13" t="s">
        <v>21</v>
      </c>
      <c r="AW166" s="13" t="s">
        <v>3</v>
      </c>
      <c r="AX166" s="13" t="s">
        <v>91</v>
      </c>
      <c r="AY166" s="195" t="s">
        <v>167</v>
      </c>
    </row>
    <row r="167" spans="1:65" s="2" customFormat="1" ht="24.15" customHeight="1">
      <c r="A167" s="38"/>
      <c r="B167" s="179"/>
      <c r="C167" s="180" t="s">
        <v>8</v>
      </c>
      <c r="D167" s="180" t="s">
        <v>169</v>
      </c>
      <c r="E167" s="181" t="s">
        <v>1525</v>
      </c>
      <c r="F167" s="182" t="s">
        <v>1526</v>
      </c>
      <c r="G167" s="183" t="s">
        <v>183</v>
      </c>
      <c r="H167" s="184">
        <v>60</v>
      </c>
      <c r="I167" s="185"/>
      <c r="J167" s="186">
        <f>ROUND(I167*H167,2)</f>
        <v>0</v>
      </c>
      <c r="K167" s="182" t="s">
        <v>173</v>
      </c>
      <c r="L167" s="39"/>
      <c r="M167" s="187" t="s">
        <v>1</v>
      </c>
      <c r="N167" s="188" t="s">
        <v>49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251</v>
      </c>
      <c r="AT167" s="191" t="s">
        <v>169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251</v>
      </c>
      <c r="BM167" s="191" t="s">
        <v>1527</v>
      </c>
    </row>
    <row r="168" spans="1:65" s="2" customFormat="1" ht="24.15" customHeight="1">
      <c r="A168" s="38"/>
      <c r="B168" s="179"/>
      <c r="C168" s="210" t="s">
        <v>251</v>
      </c>
      <c r="D168" s="210" t="s">
        <v>257</v>
      </c>
      <c r="E168" s="211" t="s">
        <v>1528</v>
      </c>
      <c r="F168" s="212" t="s">
        <v>1529</v>
      </c>
      <c r="G168" s="213" t="s">
        <v>183</v>
      </c>
      <c r="H168" s="214">
        <v>69</v>
      </c>
      <c r="I168" s="215"/>
      <c r="J168" s="216">
        <f>ROUND(I168*H168,2)</f>
        <v>0</v>
      </c>
      <c r="K168" s="212" t="s">
        <v>173</v>
      </c>
      <c r="L168" s="217"/>
      <c r="M168" s="218" t="s">
        <v>1</v>
      </c>
      <c r="N168" s="219" t="s">
        <v>49</v>
      </c>
      <c r="O168" s="77"/>
      <c r="P168" s="189">
        <f>O168*H168</f>
        <v>0</v>
      </c>
      <c r="Q168" s="189">
        <v>0.00012</v>
      </c>
      <c r="R168" s="189">
        <f>Q168*H168</f>
        <v>0.008280000000000001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323</v>
      </c>
      <c r="AT168" s="191" t="s">
        <v>257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251</v>
      </c>
      <c r="BM168" s="191" t="s">
        <v>1530</v>
      </c>
    </row>
    <row r="169" spans="1:47" s="2" customFormat="1" ht="12">
      <c r="A169" s="38"/>
      <c r="B169" s="39"/>
      <c r="C169" s="38"/>
      <c r="D169" s="194" t="s">
        <v>363</v>
      </c>
      <c r="E169" s="38"/>
      <c r="F169" s="220" t="s">
        <v>1531</v>
      </c>
      <c r="G169" s="38"/>
      <c r="H169" s="38"/>
      <c r="I169" s="221"/>
      <c r="J169" s="38"/>
      <c r="K169" s="38"/>
      <c r="L169" s="39"/>
      <c r="M169" s="222"/>
      <c r="N169" s="223"/>
      <c r="O169" s="77"/>
      <c r="P169" s="77"/>
      <c r="Q169" s="77"/>
      <c r="R169" s="77"/>
      <c r="S169" s="77"/>
      <c r="T169" s="7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8" t="s">
        <v>363</v>
      </c>
      <c r="AU169" s="18" t="s">
        <v>21</v>
      </c>
    </row>
    <row r="170" spans="1:51" s="13" customFormat="1" ht="12">
      <c r="A170" s="13"/>
      <c r="B170" s="193"/>
      <c r="C170" s="13"/>
      <c r="D170" s="194" t="s">
        <v>193</v>
      </c>
      <c r="E170" s="13"/>
      <c r="F170" s="196" t="s">
        <v>1532</v>
      </c>
      <c r="G170" s="13"/>
      <c r="H170" s="197">
        <v>69</v>
      </c>
      <c r="I170" s="198"/>
      <c r="J170" s="13"/>
      <c r="K170" s="13"/>
      <c r="L170" s="193"/>
      <c r="M170" s="199"/>
      <c r="N170" s="200"/>
      <c r="O170" s="200"/>
      <c r="P170" s="200"/>
      <c r="Q170" s="200"/>
      <c r="R170" s="200"/>
      <c r="S170" s="200"/>
      <c r="T170" s="20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5" t="s">
        <v>193</v>
      </c>
      <c r="AU170" s="195" t="s">
        <v>21</v>
      </c>
      <c r="AV170" s="13" t="s">
        <v>21</v>
      </c>
      <c r="AW170" s="13" t="s">
        <v>3</v>
      </c>
      <c r="AX170" s="13" t="s">
        <v>91</v>
      </c>
      <c r="AY170" s="195" t="s">
        <v>167</v>
      </c>
    </row>
    <row r="171" spans="1:65" s="2" customFormat="1" ht="24.15" customHeight="1">
      <c r="A171" s="38"/>
      <c r="B171" s="179"/>
      <c r="C171" s="180" t="s">
        <v>256</v>
      </c>
      <c r="D171" s="180" t="s">
        <v>169</v>
      </c>
      <c r="E171" s="181" t="s">
        <v>1533</v>
      </c>
      <c r="F171" s="182" t="s">
        <v>1534</v>
      </c>
      <c r="G171" s="183" t="s">
        <v>183</v>
      </c>
      <c r="H171" s="184">
        <v>370</v>
      </c>
      <c r="I171" s="185"/>
      <c r="J171" s="186">
        <f>ROUND(I171*H171,2)</f>
        <v>0</v>
      </c>
      <c r="K171" s="182" t="s">
        <v>173</v>
      </c>
      <c r="L171" s="39"/>
      <c r="M171" s="187" t="s">
        <v>1</v>
      </c>
      <c r="N171" s="188" t="s">
        <v>49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251</v>
      </c>
      <c r="AT171" s="191" t="s">
        <v>169</v>
      </c>
      <c r="AU171" s="191" t="s">
        <v>21</v>
      </c>
      <c r="AY171" s="18" t="s">
        <v>167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8" t="s">
        <v>91</v>
      </c>
      <c r="BK171" s="192">
        <f>ROUND(I171*H171,2)</f>
        <v>0</v>
      </c>
      <c r="BL171" s="18" t="s">
        <v>251</v>
      </c>
      <c r="BM171" s="191" t="s">
        <v>1535</v>
      </c>
    </row>
    <row r="172" spans="1:65" s="2" customFormat="1" ht="24.15" customHeight="1">
      <c r="A172" s="38"/>
      <c r="B172" s="179"/>
      <c r="C172" s="210" t="s">
        <v>263</v>
      </c>
      <c r="D172" s="210" t="s">
        <v>257</v>
      </c>
      <c r="E172" s="211" t="s">
        <v>1536</v>
      </c>
      <c r="F172" s="212" t="s">
        <v>1537</v>
      </c>
      <c r="G172" s="213" t="s">
        <v>183</v>
      </c>
      <c r="H172" s="214">
        <v>425.5</v>
      </c>
      <c r="I172" s="215"/>
      <c r="J172" s="216">
        <f>ROUND(I172*H172,2)</f>
        <v>0</v>
      </c>
      <c r="K172" s="212" t="s">
        <v>173</v>
      </c>
      <c r="L172" s="217"/>
      <c r="M172" s="218" t="s">
        <v>1</v>
      </c>
      <c r="N172" s="219" t="s">
        <v>49</v>
      </c>
      <c r="O172" s="77"/>
      <c r="P172" s="189">
        <f>O172*H172</f>
        <v>0</v>
      </c>
      <c r="Q172" s="189">
        <v>0.00075</v>
      </c>
      <c r="R172" s="189">
        <f>Q172*H172</f>
        <v>0.319125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323</v>
      </c>
      <c r="AT172" s="191" t="s">
        <v>257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251</v>
      </c>
      <c r="BM172" s="191" t="s">
        <v>1538</v>
      </c>
    </row>
    <row r="173" spans="1:47" s="2" customFormat="1" ht="12">
      <c r="A173" s="38"/>
      <c r="B173" s="39"/>
      <c r="C173" s="38"/>
      <c r="D173" s="194" t="s">
        <v>363</v>
      </c>
      <c r="E173" s="38"/>
      <c r="F173" s="220" t="s">
        <v>1539</v>
      </c>
      <c r="G173" s="38"/>
      <c r="H173" s="38"/>
      <c r="I173" s="221"/>
      <c r="J173" s="38"/>
      <c r="K173" s="38"/>
      <c r="L173" s="39"/>
      <c r="M173" s="222"/>
      <c r="N173" s="223"/>
      <c r="O173" s="77"/>
      <c r="P173" s="77"/>
      <c r="Q173" s="77"/>
      <c r="R173" s="77"/>
      <c r="S173" s="77"/>
      <c r="T173" s="7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8" t="s">
        <v>363</v>
      </c>
      <c r="AU173" s="18" t="s">
        <v>21</v>
      </c>
    </row>
    <row r="174" spans="1:51" s="13" customFormat="1" ht="12">
      <c r="A174" s="13"/>
      <c r="B174" s="193"/>
      <c r="C174" s="13"/>
      <c r="D174" s="194" t="s">
        <v>193</v>
      </c>
      <c r="E174" s="13"/>
      <c r="F174" s="196" t="s">
        <v>1540</v>
      </c>
      <c r="G174" s="13"/>
      <c r="H174" s="197">
        <v>425.5</v>
      </c>
      <c r="I174" s="198"/>
      <c r="J174" s="13"/>
      <c r="K174" s="13"/>
      <c r="L174" s="193"/>
      <c r="M174" s="199"/>
      <c r="N174" s="200"/>
      <c r="O174" s="200"/>
      <c r="P174" s="200"/>
      <c r="Q174" s="200"/>
      <c r="R174" s="200"/>
      <c r="S174" s="200"/>
      <c r="T174" s="20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193</v>
      </c>
      <c r="AU174" s="195" t="s">
        <v>21</v>
      </c>
      <c r="AV174" s="13" t="s">
        <v>21</v>
      </c>
      <c r="AW174" s="13" t="s">
        <v>3</v>
      </c>
      <c r="AX174" s="13" t="s">
        <v>91</v>
      </c>
      <c r="AY174" s="195" t="s">
        <v>167</v>
      </c>
    </row>
    <row r="175" spans="1:65" s="2" customFormat="1" ht="21.75" customHeight="1">
      <c r="A175" s="38"/>
      <c r="B175" s="179"/>
      <c r="C175" s="180" t="s">
        <v>268</v>
      </c>
      <c r="D175" s="180" t="s">
        <v>169</v>
      </c>
      <c r="E175" s="181" t="s">
        <v>1541</v>
      </c>
      <c r="F175" s="182" t="s">
        <v>1542</v>
      </c>
      <c r="G175" s="183" t="s">
        <v>285</v>
      </c>
      <c r="H175" s="184">
        <v>60</v>
      </c>
      <c r="I175" s="185"/>
      <c r="J175" s="186">
        <f>ROUND(I175*H175,2)</f>
        <v>0</v>
      </c>
      <c r="K175" s="182" t="s">
        <v>173</v>
      </c>
      <c r="L175" s="39"/>
      <c r="M175" s="187" t="s">
        <v>1</v>
      </c>
      <c r="N175" s="188" t="s">
        <v>49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251</v>
      </c>
      <c r="AT175" s="191" t="s">
        <v>169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251</v>
      </c>
      <c r="BM175" s="191" t="s">
        <v>1543</v>
      </c>
    </row>
    <row r="176" spans="1:65" s="2" customFormat="1" ht="21.75" customHeight="1">
      <c r="A176" s="38"/>
      <c r="B176" s="179"/>
      <c r="C176" s="180" t="s">
        <v>274</v>
      </c>
      <c r="D176" s="180" t="s">
        <v>169</v>
      </c>
      <c r="E176" s="181" t="s">
        <v>1544</v>
      </c>
      <c r="F176" s="182" t="s">
        <v>1545</v>
      </c>
      <c r="G176" s="183" t="s">
        <v>285</v>
      </c>
      <c r="H176" s="184">
        <v>80</v>
      </c>
      <c r="I176" s="185"/>
      <c r="J176" s="186">
        <f>ROUND(I176*H176,2)</f>
        <v>0</v>
      </c>
      <c r="K176" s="182" t="s">
        <v>173</v>
      </c>
      <c r="L176" s="39"/>
      <c r="M176" s="187" t="s">
        <v>1</v>
      </c>
      <c r="N176" s="188" t="s">
        <v>49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251</v>
      </c>
      <c r="AT176" s="191" t="s">
        <v>169</v>
      </c>
      <c r="AU176" s="191" t="s">
        <v>21</v>
      </c>
      <c r="AY176" s="18" t="s">
        <v>167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8" t="s">
        <v>91</v>
      </c>
      <c r="BK176" s="192">
        <f>ROUND(I176*H176,2)</f>
        <v>0</v>
      </c>
      <c r="BL176" s="18" t="s">
        <v>251</v>
      </c>
      <c r="BM176" s="191" t="s">
        <v>1546</v>
      </c>
    </row>
    <row r="177" spans="1:65" s="2" customFormat="1" ht="24.15" customHeight="1">
      <c r="A177" s="38"/>
      <c r="B177" s="179"/>
      <c r="C177" s="180" t="s">
        <v>7</v>
      </c>
      <c r="D177" s="180" t="s">
        <v>169</v>
      </c>
      <c r="E177" s="181" t="s">
        <v>1547</v>
      </c>
      <c r="F177" s="182" t="s">
        <v>1548</v>
      </c>
      <c r="G177" s="183" t="s">
        <v>285</v>
      </c>
      <c r="H177" s="184">
        <v>10</v>
      </c>
      <c r="I177" s="185"/>
      <c r="J177" s="186">
        <f>ROUND(I177*H177,2)</f>
        <v>0</v>
      </c>
      <c r="K177" s="182" t="s">
        <v>173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251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251</v>
      </c>
      <c r="BM177" s="191" t="s">
        <v>1549</v>
      </c>
    </row>
    <row r="178" spans="1:65" s="2" customFormat="1" ht="16.5" customHeight="1">
      <c r="A178" s="38"/>
      <c r="B178" s="179"/>
      <c r="C178" s="210" t="s">
        <v>282</v>
      </c>
      <c r="D178" s="210" t="s">
        <v>257</v>
      </c>
      <c r="E178" s="211" t="s">
        <v>1550</v>
      </c>
      <c r="F178" s="212" t="s">
        <v>1551</v>
      </c>
      <c r="G178" s="213" t="s">
        <v>285</v>
      </c>
      <c r="H178" s="214">
        <v>10</v>
      </c>
      <c r="I178" s="215"/>
      <c r="J178" s="216">
        <f>ROUND(I178*H178,2)</f>
        <v>0</v>
      </c>
      <c r="K178" s="212" t="s">
        <v>173</v>
      </c>
      <c r="L178" s="217"/>
      <c r="M178" s="218" t="s">
        <v>1</v>
      </c>
      <c r="N178" s="219" t="s">
        <v>49</v>
      </c>
      <c r="O178" s="77"/>
      <c r="P178" s="189">
        <f>O178*H178</f>
        <v>0</v>
      </c>
      <c r="Q178" s="189">
        <v>0.0003</v>
      </c>
      <c r="R178" s="189">
        <f>Q178*H178</f>
        <v>0.0029999999999999996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323</v>
      </c>
      <c r="AT178" s="191" t="s">
        <v>257</v>
      </c>
      <c r="AU178" s="191" t="s">
        <v>21</v>
      </c>
      <c r="AY178" s="18" t="s">
        <v>167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8" t="s">
        <v>91</v>
      </c>
      <c r="BK178" s="192">
        <f>ROUND(I178*H178,2)</f>
        <v>0</v>
      </c>
      <c r="BL178" s="18" t="s">
        <v>251</v>
      </c>
      <c r="BM178" s="191" t="s">
        <v>1552</v>
      </c>
    </row>
    <row r="179" spans="1:65" s="2" customFormat="1" ht="24.15" customHeight="1">
      <c r="A179" s="38"/>
      <c r="B179" s="179"/>
      <c r="C179" s="180" t="s">
        <v>287</v>
      </c>
      <c r="D179" s="180" t="s">
        <v>169</v>
      </c>
      <c r="E179" s="181" t="s">
        <v>1553</v>
      </c>
      <c r="F179" s="182" t="s">
        <v>1554</v>
      </c>
      <c r="G179" s="183" t="s">
        <v>285</v>
      </c>
      <c r="H179" s="184">
        <v>4</v>
      </c>
      <c r="I179" s="185"/>
      <c r="J179" s="186">
        <f>ROUND(I179*H179,2)</f>
        <v>0</v>
      </c>
      <c r="K179" s="182" t="s">
        <v>173</v>
      </c>
      <c r="L179" s="39"/>
      <c r="M179" s="187" t="s">
        <v>1</v>
      </c>
      <c r="N179" s="188" t="s">
        <v>49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251</v>
      </c>
      <c r="AT179" s="191" t="s">
        <v>169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251</v>
      </c>
      <c r="BM179" s="191" t="s">
        <v>1555</v>
      </c>
    </row>
    <row r="180" spans="1:65" s="2" customFormat="1" ht="24.15" customHeight="1">
      <c r="A180" s="38"/>
      <c r="B180" s="179"/>
      <c r="C180" s="210" t="s">
        <v>291</v>
      </c>
      <c r="D180" s="210" t="s">
        <v>257</v>
      </c>
      <c r="E180" s="211" t="s">
        <v>1556</v>
      </c>
      <c r="F180" s="212" t="s">
        <v>1557</v>
      </c>
      <c r="G180" s="213" t="s">
        <v>285</v>
      </c>
      <c r="H180" s="214">
        <v>4</v>
      </c>
      <c r="I180" s="215"/>
      <c r="J180" s="216">
        <f>ROUND(I180*H180,2)</f>
        <v>0</v>
      </c>
      <c r="K180" s="212" t="s">
        <v>173</v>
      </c>
      <c r="L180" s="217"/>
      <c r="M180" s="218" t="s">
        <v>1</v>
      </c>
      <c r="N180" s="219" t="s">
        <v>49</v>
      </c>
      <c r="O180" s="77"/>
      <c r="P180" s="189">
        <f>O180*H180</f>
        <v>0</v>
      </c>
      <c r="Q180" s="189">
        <v>0.0081</v>
      </c>
      <c r="R180" s="189">
        <f>Q180*H180</f>
        <v>0.0324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323</v>
      </c>
      <c r="AT180" s="191" t="s">
        <v>257</v>
      </c>
      <c r="AU180" s="191" t="s">
        <v>21</v>
      </c>
      <c r="AY180" s="18" t="s">
        <v>167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8" t="s">
        <v>91</v>
      </c>
      <c r="BK180" s="192">
        <f>ROUND(I180*H180,2)</f>
        <v>0</v>
      </c>
      <c r="BL180" s="18" t="s">
        <v>251</v>
      </c>
      <c r="BM180" s="191" t="s">
        <v>1558</v>
      </c>
    </row>
    <row r="181" spans="1:65" s="2" customFormat="1" ht="24.15" customHeight="1">
      <c r="A181" s="38"/>
      <c r="B181" s="179"/>
      <c r="C181" s="180" t="s">
        <v>295</v>
      </c>
      <c r="D181" s="180" t="s">
        <v>169</v>
      </c>
      <c r="E181" s="181" t="s">
        <v>1559</v>
      </c>
      <c r="F181" s="182" t="s">
        <v>1560</v>
      </c>
      <c r="G181" s="183" t="s">
        <v>285</v>
      </c>
      <c r="H181" s="184">
        <v>10</v>
      </c>
      <c r="I181" s="185"/>
      <c r="J181" s="186">
        <f>ROUND(I181*H181,2)</f>
        <v>0</v>
      </c>
      <c r="K181" s="182" t="s">
        <v>173</v>
      </c>
      <c r="L181" s="39"/>
      <c r="M181" s="187" t="s">
        <v>1</v>
      </c>
      <c r="N181" s="188" t="s">
        <v>49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251</v>
      </c>
      <c r="AT181" s="191" t="s">
        <v>169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251</v>
      </c>
      <c r="BM181" s="191" t="s">
        <v>1561</v>
      </c>
    </row>
    <row r="182" spans="1:65" s="2" customFormat="1" ht="16.5" customHeight="1">
      <c r="A182" s="38"/>
      <c r="B182" s="179"/>
      <c r="C182" s="210" t="s">
        <v>299</v>
      </c>
      <c r="D182" s="210" t="s">
        <v>257</v>
      </c>
      <c r="E182" s="211" t="s">
        <v>1562</v>
      </c>
      <c r="F182" s="212" t="s">
        <v>1563</v>
      </c>
      <c r="G182" s="213" t="s">
        <v>285</v>
      </c>
      <c r="H182" s="214">
        <v>10</v>
      </c>
      <c r="I182" s="215"/>
      <c r="J182" s="216">
        <f>ROUND(I182*H182,2)</f>
        <v>0</v>
      </c>
      <c r="K182" s="212" t="s">
        <v>1</v>
      </c>
      <c r="L182" s="217"/>
      <c r="M182" s="218" t="s">
        <v>1</v>
      </c>
      <c r="N182" s="219" t="s">
        <v>49</v>
      </c>
      <c r="O182" s="77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323</v>
      </c>
      <c r="AT182" s="191" t="s">
        <v>257</v>
      </c>
      <c r="AU182" s="191" t="s">
        <v>21</v>
      </c>
      <c r="AY182" s="18" t="s">
        <v>167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8" t="s">
        <v>91</v>
      </c>
      <c r="BK182" s="192">
        <f>ROUND(I182*H182,2)</f>
        <v>0</v>
      </c>
      <c r="BL182" s="18" t="s">
        <v>251</v>
      </c>
      <c r="BM182" s="191" t="s">
        <v>1564</v>
      </c>
    </row>
    <row r="183" spans="1:65" s="2" customFormat="1" ht="37.8" customHeight="1">
      <c r="A183" s="38"/>
      <c r="B183" s="179"/>
      <c r="C183" s="180" t="s">
        <v>303</v>
      </c>
      <c r="D183" s="180" t="s">
        <v>169</v>
      </c>
      <c r="E183" s="181" t="s">
        <v>1565</v>
      </c>
      <c r="F183" s="182" t="s">
        <v>1566</v>
      </c>
      <c r="G183" s="183" t="s">
        <v>285</v>
      </c>
      <c r="H183" s="184">
        <v>4</v>
      </c>
      <c r="I183" s="185"/>
      <c r="J183" s="186">
        <f>ROUND(I183*H183,2)</f>
        <v>0</v>
      </c>
      <c r="K183" s="182" t="s">
        <v>173</v>
      </c>
      <c r="L183" s="39"/>
      <c r="M183" s="187" t="s">
        <v>1</v>
      </c>
      <c r="N183" s="188" t="s">
        <v>49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0.0075</v>
      </c>
      <c r="T183" s="190">
        <f>S183*H183</f>
        <v>0.03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251</v>
      </c>
      <c r="AT183" s="191" t="s">
        <v>169</v>
      </c>
      <c r="AU183" s="191" t="s">
        <v>21</v>
      </c>
      <c r="AY183" s="18" t="s">
        <v>167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8" t="s">
        <v>91</v>
      </c>
      <c r="BK183" s="192">
        <f>ROUND(I183*H183,2)</f>
        <v>0</v>
      </c>
      <c r="BL183" s="18" t="s">
        <v>251</v>
      </c>
      <c r="BM183" s="191" t="s">
        <v>1567</v>
      </c>
    </row>
    <row r="184" spans="1:65" s="2" customFormat="1" ht="21.75" customHeight="1">
      <c r="A184" s="38"/>
      <c r="B184" s="179"/>
      <c r="C184" s="180" t="s">
        <v>307</v>
      </c>
      <c r="D184" s="180" t="s">
        <v>169</v>
      </c>
      <c r="E184" s="181" t="s">
        <v>1568</v>
      </c>
      <c r="F184" s="182" t="s">
        <v>1569</v>
      </c>
      <c r="G184" s="183" t="s">
        <v>285</v>
      </c>
      <c r="H184" s="184">
        <v>10</v>
      </c>
      <c r="I184" s="185"/>
      <c r="J184" s="186">
        <f>ROUND(I184*H184,2)</f>
        <v>0</v>
      </c>
      <c r="K184" s="182" t="s">
        <v>173</v>
      </c>
      <c r="L184" s="39"/>
      <c r="M184" s="187" t="s">
        <v>1</v>
      </c>
      <c r="N184" s="188" t="s">
        <v>49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251</v>
      </c>
      <c r="AT184" s="191" t="s">
        <v>169</v>
      </c>
      <c r="AU184" s="191" t="s">
        <v>21</v>
      </c>
      <c r="AY184" s="18" t="s">
        <v>167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91</v>
      </c>
      <c r="BK184" s="192">
        <f>ROUND(I184*H184,2)</f>
        <v>0</v>
      </c>
      <c r="BL184" s="18" t="s">
        <v>251</v>
      </c>
      <c r="BM184" s="191" t="s">
        <v>1570</v>
      </c>
    </row>
    <row r="185" spans="1:65" s="2" customFormat="1" ht="16.5" customHeight="1">
      <c r="A185" s="38"/>
      <c r="B185" s="179"/>
      <c r="C185" s="210" t="s">
        <v>311</v>
      </c>
      <c r="D185" s="210" t="s">
        <v>257</v>
      </c>
      <c r="E185" s="211" t="s">
        <v>1571</v>
      </c>
      <c r="F185" s="212" t="s">
        <v>1572</v>
      </c>
      <c r="G185" s="213" t="s">
        <v>285</v>
      </c>
      <c r="H185" s="214">
        <v>10</v>
      </c>
      <c r="I185" s="215"/>
      <c r="J185" s="216">
        <f>ROUND(I185*H185,2)</f>
        <v>0</v>
      </c>
      <c r="K185" s="212" t="s">
        <v>173</v>
      </c>
      <c r="L185" s="217"/>
      <c r="M185" s="218" t="s">
        <v>1</v>
      </c>
      <c r="N185" s="219" t="s">
        <v>49</v>
      </c>
      <c r="O185" s="77"/>
      <c r="P185" s="189">
        <f>O185*H185</f>
        <v>0</v>
      </c>
      <c r="Q185" s="189">
        <v>0.00408</v>
      </c>
      <c r="R185" s="189">
        <f>Q185*H185</f>
        <v>0.0408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323</v>
      </c>
      <c r="AT185" s="191" t="s">
        <v>257</v>
      </c>
      <c r="AU185" s="191" t="s">
        <v>21</v>
      </c>
      <c r="AY185" s="18" t="s">
        <v>167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8" t="s">
        <v>91</v>
      </c>
      <c r="BK185" s="192">
        <f>ROUND(I185*H185,2)</f>
        <v>0</v>
      </c>
      <c r="BL185" s="18" t="s">
        <v>251</v>
      </c>
      <c r="BM185" s="191" t="s">
        <v>1573</v>
      </c>
    </row>
    <row r="186" spans="1:65" s="2" customFormat="1" ht="24.15" customHeight="1">
      <c r="A186" s="38"/>
      <c r="B186" s="179"/>
      <c r="C186" s="180" t="s">
        <v>315</v>
      </c>
      <c r="D186" s="180" t="s">
        <v>169</v>
      </c>
      <c r="E186" s="181" t="s">
        <v>1574</v>
      </c>
      <c r="F186" s="182" t="s">
        <v>1575</v>
      </c>
      <c r="G186" s="183" t="s">
        <v>285</v>
      </c>
      <c r="H186" s="184">
        <v>10</v>
      </c>
      <c r="I186" s="185"/>
      <c r="J186" s="186">
        <f>ROUND(I186*H186,2)</f>
        <v>0</v>
      </c>
      <c r="K186" s="182" t="s">
        <v>173</v>
      </c>
      <c r="L186" s="39"/>
      <c r="M186" s="187" t="s">
        <v>1</v>
      </c>
      <c r="N186" s="188" t="s">
        <v>49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251</v>
      </c>
      <c r="AT186" s="191" t="s">
        <v>169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251</v>
      </c>
      <c r="BM186" s="191" t="s">
        <v>1576</v>
      </c>
    </row>
    <row r="187" spans="1:65" s="2" customFormat="1" ht="16.5" customHeight="1">
      <c r="A187" s="38"/>
      <c r="B187" s="179"/>
      <c r="C187" s="210" t="s">
        <v>319</v>
      </c>
      <c r="D187" s="210" t="s">
        <v>257</v>
      </c>
      <c r="E187" s="211" t="s">
        <v>1577</v>
      </c>
      <c r="F187" s="212" t="s">
        <v>1578</v>
      </c>
      <c r="G187" s="213" t="s">
        <v>285</v>
      </c>
      <c r="H187" s="214">
        <v>10</v>
      </c>
      <c r="I187" s="215"/>
      <c r="J187" s="216">
        <f>ROUND(I187*H187,2)</f>
        <v>0</v>
      </c>
      <c r="K187" s="212" t="s">
        <v>173</v>
      </c>
      <c r="L187" s="217"/>
      <c r="M187" s="218" t="s">
        <v>1</v>
      </c>
      <c r="N187" s="219" t="s">
        <v>49</v>
      </c>
      <c r="O187" s="77"/>
      <c r="P187" s="189">
        <f>O187*H187</f>
        <v>0</v>
      </c>
      <c r="Q187" s="189">
        <v>0.115</v>
      </c>
      <c r="R187" s="189">
        <f>Q187*H187</f>
        <v>1.1500000000000001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323</v>
      </c>
      <c r="AT187" s="191" t="s">
        <v>257</v>
      </c>
      <c r="AU187" s="191" t="s">
        <v>21</v>
      </c>
      <c r="AY187" s="18" t="s">
        <v>167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8" t="s">
        <v>91</v>
      </c>
      <c r="BK187" s="192">
        <f>ROUND(I187*H187,2)</f>
        <v>0</v>
      </c>
      <c r="BL187" s="18" t="s">
        <v>251</v>
      </c>
      <c r="BM187" s="191" t="s">
        <v>1579</v>
      </c>
    </row>
    <row r="188" spans="1:65" s="2" customFormat="1" ht="24.15" customHeight="1">
      <c r="A188" s="38"/>
      <c r="B188" s="179"/>
      <c r="C188" s="180" t="s">
        <v>323</v>
      </c>
      <c r="D188" s="180" t="s">
        <v>169</v>
      </c>
      <c r="E188" s="181" t="s">
        <v>1580</v>
      </c>
      <c r="F188" s="182" t="s">
        <v>1581</v>
      </c>
      <c r="G188" s="183" t="s">
        <v>183</v>
      </c>
      <c r="H188" s="184">
        <v>350</v>
      </c>
      <c r="I188" s="185"/>
      <c r="J188" s="186">
        <f>ROUND(I188*H188,2)</f>
        <v>0</v>
      </c>
      <c r="K188" s="182" t="s">
        <v>173</v>
      </c>
      <c r="L188" s="39"/>
      <c r="M188" s="187" t="s">
        <v>1</v>
      </c>
      <c r="N188" s="188" t="s">
        <v>49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251</v>
      </c>
      <c r="AT188" s="191" t="s">
        <v>169</v>
      </c>
      <c r="AU188" s="191" t="s">
        <v>21</v>
      </c>
      <c r="AY188" s="18" t="s">
        <v>167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8" t="s">
        <v>91</v>
      </c>
      <c r="BK188" s="192">
        <f>ROUND(I188*H188,2)</f>
        <v>0</v>
      </c>
      <c r="BL188" s="18" t="s">
        <v>251</v>
      </c>
      <c r="BM188" s="191" t="s">
        <v>1582</v>
      </c>
    </row>
    <row r="189" spans="1:65" s="2" customFormat="1" ht="16.5" customHeight="1">
      <c r="A189" s="38"/>
      <c r="B189" s="179"/>
      <c r="C189" s="210" t="s">
        <v>327</v>
      </c>
      <c r="D189" s="210" t="s">
        <v>257</v>
      </c>
      <c r="E189" s="211" t="s">
        <v>1583</v>
      </c>
      <c r="F189" s="212" t="s">
        <v>1584</v>
      </c>
      <c r="G189" s="213" t="s">
        <v>1585</v>
      </c>
      <c r="H189" s="214">
        <v>332.5</v>
      </c>
      <c r="I189" s="215"/>
      <c r="J189" s="216">
        <f>ROUND(I189*H189,2)</f>
        <v>0</v>
      </c>
      <c r="K189" s="212" t="s">
        <v>173</v>
      </c>
      <c r="L189" s="217"/>
      <c r="M189" s="218" t="s">
        <v>1</v>
      </c>
      <c r="N189" s="219" t="s">
        <v>49</v>
      </c>
      <c r="O189" s="77"/>
      <c r="P189" s="189">
        <f>O189*H189</f>
        <v>0</v>
      </c>
      <c r="Q189" s="189">
        <v>0.001</v>
      </c>
      <c r="R189" s="189">
        <f>Q189*H189</f>
        <v>0.3325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323</v>
      </c>
      <c r="AT189" s="191" t="s">
        <v>257</v>
      </c>
      <c r="AU189" s="191" t="s">
        <v>21</v>
      </c>
      <c r="AY189" s="18" t="s">
        <v>167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91</v>
      </c>
      <c r="BK189" s="192">
        <f>ROUND(I189*H189,2)</f>
        <v>0</v>
      </c>
      <c r="BL189" s="18" t="s">
        <v>251</v>
      </c>
      <c r="BM189" s="191" t="s">
        <v>1586</v>
      </c>
    </row>
    <row r="190" spans="1:51" s="13" customFormat="1" ht="12">
      <c r="A190" s="13"/>
      <c r="B190" s="193"/>
      <c r="C190" s="13"/>
      <c r="D190" s="194" t="s">
        <v>193</v>
      </c>
      <c r="E190" s="195" t="s">
        <v>1</v>
      </c>
      <c r="F190" s="196" t="s">
        <v>1587</v>
      </c>
      <c r="G190" s="13"/>
      <c r="H190" s="197">
        <v>332.5</v>
      </c>
      <c r="I190" s="198"/>
      <c r="J190" s="13"/>
      <c r="K190" s="13"/>
      <c r="L190" s="193"/>
      <c r="M190" s="199"/>
      <c r="N190" s="200"/>
      <c r="O190" s="200"/>
      <c r="P190" s="200"/>
      <c r="Q190" s="200"/>
      <c r="R190" s="200"/>
      <c r="S190" s="200"/>
      <c r="T190" s="20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5" t="s">
        <v>193</v>
      </c>
      <c r="AU190" s="195" t="s">
        <v>21</v>
      </c>
      <c r="AV190" s="13" t="s">
        <v>21</v>
      </c>
      <c r="AW190" s="13" t="s">
        <v>40</v>
      </c>
      <c r="AX190" s="13" t="s">
        <v>91</v>
      </c>
      <c r="AY190" s="195" t="s">
        <v>167</v>
      </c>
    </row>
    <row r="191" spans="1:65" s="2" customFormat="1" ht="24.15" customHeight="1">
      <c r="A191" s="38"/>
      <c r="B191" s="179"/>
      <c r="C191" s="180" t="s">
        <v>331</v>
      </c>
      <c r="D191" s="180" t="s">
        <v>169</v>
      </c>
      <c r="E191" s="181" t="s">
        <v>1588</v>
      </c>
      <c r="F191" s="182" t="s">
        <v>1589</v>
      </c>
      <c r="G191" s="183" t="s">
        <v>285</v>
      </c>
      <c r="H191" s="184">
        <v>1</v>
      </c>
      <c r="I191" s="185"/>
      <c r="J191" s="186">
        <f>ROUND(I191*H191,2)</f>
        <v>0</v>
      </c>
      <c r="K191" s="182" t="s">
        <v>173</v>
      </c>
      <c r="L191" s="39"/>
      <c r="M191" s="187" t="s">
        <v>1</v>
      </c>
      <c r="N191" s="188" t="s">
        <v>49</v>
      </c>
      <c r="O191" s="77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251</v>
      </c>
      <c r="AT191" s="191" t="s">
        <v>169</v>
      </c>
      <c r="AU191" s="191" t="s">
        <v>21</v>
      </c>
      <c r="AY191" s="18" t="s">
        <v>167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8" t="s">
        <v>91</v>
      </c>
      <c r="BK191" s="192">
        <f>ROUND(I191*H191,2)</f>
        <v>0</v>
      </c>
      <c r="BL191" s="18" t="s">
        <v>251</v>
      </c>
      <c r="BM191" s="191" t="s">
        <v>1590</v>
      </c>
    </row>
    <row r="192" spans="1:65" s="2" customFormat="1" ht="24.15" customHeight="1">
      <c r="A192" s="38"/>
      <c r="B192" s="179"/>
      <c r="C192" s="180" t="s">
        <v>335</v>
      </c>
      <c r="D192" s="180" t="s">
        <v>169</v>
      </c>
      <c r="E192" s="181" t="s">
        <v>1591</v>
      </c>
      <c r="F192" s="182" t="s">
        <v>1592</v>
      </c>
      <c r="G192" s="183" t="s">
        <v>285</v>
      </c>
      <c r="H192" s="184">
        <v>1</v>
      </c>
      <c r="I192" s="185"/>
      <c r="J192" s="186">
        <f>ROUND(I192*H192,2)</f>
        <v>0</v>
      </c>
      <c r="K192" s="182" t="s">
        <v>173</v>
      </c>
      <c r="L192" s="39"/>
      <c r="M192" s="187" t="s">
        <v>1</v>
      </c>
      <c r="N192" s="188" t="s">
        <v>49</v>
      </c>
      <c r="O192" s="77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251</v>
      </c>
      <c r="AT192" s="191" t="s">
        <v>169</v>
      </c>
      <c r="AU192" s="191" t="s">
        <v>21</v>
      </c>
      <c r="AY192" s="18" t="s">
        <v>167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8" t="s">
        <v>91</v>
      </c>
      <c r="BK192" s="192">
        <f>ROUND(I192*H192,2)</f>
        <v>0</v>
      </c>
      <c r="BL192" s="18" t="s">
        <v>251</v>
      </c>
      <c r="BM192" s="191" t="s">
        <v>1593</v>
      </c>
    </row>
    <row r="193" spans="1:65" s="2" customFormat="1" ht="16.5" customHeight="1">
      <c r="A193" s="38"/>
      <c r="B193" s="179"/>
      <c r="C193" s="180" t="s">
        <v>339</v>
      </c>
      <c r="D193" s="180" t="s">
        <v>169</v>
      </c>
      <c r="E193" s="181" t="s">
        <v>1594</v>
      </c>
      <c r="F193" s="182" t="s">
        <v>1595</v>
      </c>
      <c r="G193" s="183" t="s">
        <v>1596</v>
      </c>
      <c r="H193" s="184">
        <v>1</v>
      </c>
      <c r="I193" s="185"/>
      <c r="J193" s="186">
        <f>ROUND(I193*H193,2)</f>
        <v>0</v>
      </c>
      <c r="K193" s="182" t="s">
        <v>173</v>
      </c>
      <c r="L193" s="39"/>
      <c r="M193" s="187" t="s">
        <v>1</v>
      </c>
      <c r="N193" s="188" t="s">
        <v>49</v>
      </c>
      <c r="O193" s="77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251</v>
      </c>
      <c r="AT193" s="191" t="s">
        <v>169</v>
      </c>
      <c r="AU193" s="191" t="s">
        <v>21</v>
      </c>
      <c r="AY193" s="18" t="s">
        <v>167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8" t="s">
        <v>91</v>
      </c>
      <c r="BK193" s="192">
        <f>ROUND(I193*H193,2)</f>
        <v>0</v>
      </c>
      <c r="BL193" s="18" t="s">
        <v>251</v>
      </c>
      <c r="BM193" s="191" t="s">
        <v>1597</v>
      </c>
    </row>
    <row r="194" spans="1:65" s="2" customFormat="1" ht="24.15" customHeight="1">
      <c r="A194" s="38"/>
      <c r="B194" s="179"/>
      <c r="C194" s="180" t="s">
        <v>343</v>
      </c>
      <c r="D194" s="180" t="s">
        <v>169</v>
      </c>
      <c r="E194" s="181" t="s">
        <v>1598</v>
      </c>
      <c r="F194" s="182" t="s">
        <v>1599</v>
      </c>
      <c r="G194" s="183" t="s">
        <v>233</v>
      </c>
      <c r="H194" s="184">
        <v>2.071</v>
      </c>
      <c r="I194" s="185"/>
      <c r="J194" s="186">
        <f>ROUND(I194*H194,2)</f>
        <v>0</v>
      </c>
      <c r="K194" s="182" t="s">
        <v>173</v>
      </c>
      <c r="L194" s="39"/>
      <c r="M194" s="187" t="s">
        <v>1</v>
      </c>
      <c r="N194" s="188" t="s">
        <v>49</v>
      </c>
      <c r="O194" s="77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251</v>
      </c>
      <c r="AT194" s="191" t="s">
        <v>169</v>
      </c>
      <c r="AU194" s="191" t="s">
        <v>21</v>
      </c>
      <c r="AY194" s="18" t="s">
        <v>167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8" t="s">
        <v>91</v>
      </c>
      <c r="BK194" s="192">
        <f>ROUND(I194*H194,2)</f>
        <v>0</v>
      </c>
      <c r="BL194" s="18" t="s">
        <v>251</v>
      </c>
      <c r="BM194" s="191" t="s">
        <v>1600</v>
      </c>
    </row>
    <row r="195" spans="1:65" s="2" customFormat="1" ht="24.15" customHeight="1">
      <c r="A195" s="38"/>
      <c r="B195" s="179"/>
      <c r="C195" s="180" t="s">
        <v>349</v>
      </c>
      <c r="D195" s="180" t="s">
        <v>169</v>
      </c>
      <c r="E195" s="181" t="s">
        <v>1601</v>
      </c>
      <c r="F195" s="182" t="s">
        <v>1602</v>
      </c>
      <c r="G195" s="183" t="s">
        <v>233</v>
      </c>
      <c r="H195" s="184">
        <v>2.071</v>
      </c>
      <c r="I195" s="185"/>
      <c r="J195" s="186">
        <f>ROUND(I195*H195,2)</f>
        <v>0</v>
      </c>
      <c r="K195" s="182" t="s">
        <v>173</v>
      </c>
      <c r="L195" s="39"/>
      <c r="M195" s="187" t="s">
        <v>1</v>
      </c>
      <c r="N195" s="188" t="s">
        <v>49</v>
      </c>
      <c r="O195" s="77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251</v>
      </c>
      <c r="AT195" s="191" t="s">
        <v>169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251</v>
      </c>
      <c r="BM195" s="191" t="s">
        <v>1603</v>
      </c>
    </row>
    <row r="196" spans="1:63" s="12" customFormat="1" ht="22.8" customHeight="1">
      <c r="A196" s="12"/>
      <c r="B196" s="166"/>
      <c r="C196" s="12"/>
      <c r="D196" s="167" t="s">
        <v>83</v>
      </c>
      <c r="E196" s="177" t="s">
        <v>1604</v>
      </c>
      <c r="F196" s="177" t="s">
        <v>1605</v>
      </c>
      <c r="G196" s="12"/>
      <c r="H196" s="12"/>
      <c r="I196" s="169"/>
      <c r="J196" s="178">
        <f>BK196</f>
        <v>0</v>
      </c>
      <c r="K196" s="12"/>
      <c r="L196" s="166"/>
      <c r="M196" s="171"/>
      <c r="N196" s="172"/>
      <c r="O196" s="172"/>
      <c r="P196" s="173">
        <f>P197</f>
        <v>0</v>
      </c>
      <c r="Q196" s="172"/>
      <c r="R196" s="173">
        <f>R197</f>
        <v>0</v>
      </c>
      <c r="S196" s="172"/>
      <c r="T196" s="174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67" t="s">
        <v>21</v>
      </c>
      <c r="AT196" s="175" t="s">
        <v>83</v>
      </c>
      <c r="AU196" s="175" t="s">
        <v>91</v>
      </c>
      <c r="AY196" s="167" t="s">
        <v>167</v>
      </c>
      <c r="BK196" s="176">
        <f>BK197</f>
        <v>0</v>
      </c>
    </row>
    <row r="197" spans="1:65" s="2" customFormat="1" ht="33" customHeight="1">
      <c r="A197" s="38"/>
      <c r="B197" s="179"/>
      <c r="C197" s="180" t="s">
        <v>357</v>
      </c>
      <c r="D197" s="180" t="s">
        <v>169</v>
      </c>
      <c r="E197" s="181" t="s">
        <v>1606</v>
      </c>
      <c r="F197" s="182" t="s">
        <v>1607</v>
      </c>
      <c r="G197" s="183" t="s">
        <v>285</v>
      </c>
      <c r="H197" s="184">
        <v>1</v>
      </c>
      <c r="I197" s="185"/>
      <c r="J197" s="186">
        <f>ROUND(I197*H197,2)</f>
        <v>0</v>
      </c>
      <c r="K197" s="182" t="s">
        <v>1</v>
      </c>
      <c r="L197" s="39"/>
      <c r="M197" s="187" t="s">
        <v>1</v>
      </c>
      <c r="N197" s="188" t="s">
        <v>49</v>
      </c>
      <c r="O197" s="77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251</v>
      </c>
      <c r="AT197" s="191" t="s">
        <v>169</v>
      </c>
      <c r="AU197" s="191" t="s">
        <v>21</v>
      </c>
      <c r="AY197" s="18" t="s">
        <v>167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8" t="s">
        <v>91</v>
      </c>
      <c r="BK197" s="192">
        <f>ROUND(I197*H197,2)</f>
        <v>0</v>
      </c>
      <c r="BL197" s="18" t="s">
        <v>251</v>
      </c>
      <c r="BM197" s="191" t="s">
        <v>1608</v>
      </c>
    </row>
    <row r="198" spans="1:63" s="12" customFormat="1" ht="25.9" customHeight="1">
      <c r="A198" s="12"/>
      <c r="B198" s="166"/>
      <c r="C198" s="12"/>
      <c r="D198" s="167" t="s">
        <v>83</v>
      </c>
      <c r="E198" s="168" t="s">
        <v>257</v>
      </c>
      <c r="F198" s="168" t="s">
        <v>1609</v>
      </c>
      <c r="G198" s="12"/>
      <c r="H198" s="12"/>
      <c r="I198" s="169"/>
      <c r="J198" s="170">
        <f>BK198</f>
        <v>0</v>
      </c>
      <c r="K198" s="12"/>
      <c r="L198" s="166"/>
      <c r="M198" s="171"/>
      <c r="N198" s="172"/>
      <c r="O198" s="172"/>
      <c r="P198" s="173">
        <f>P199</f>
        <v>0</v>
      </c>
      <c r="Q198" s="172"/>
      <c r="R198" s="173">
        <f>R199</f>
        <v>0</v>
      </c>
      <c r="S198" s="172"/>
      <c r="T198" s="174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67" t="s">
        <v>180</v>
      </c>
      <c r="AT198" s="175" t="s">
        <v>83</v>
      </c>
      <c r="AU198" s="175" t="s">
        <v>84</v>
      </c>
      <c r="AY198" s="167" t="s">
        <v>167</v>
      </c>
      <c r="BK198" s="176">
        <f>BK199</f>
        <v>0</v>
      </c>
    </row>
    <row r="199" spans="1:63" s="12" customFormat="1" ht="22.8" customHeight="1">
      <c r="A199" s="12"/>
      <c r="B199" s="166"/>
      <c r="C199" s="12"/>
      <c r="D199" s="167" t="s">
        <v>83</v>
      </c>
      <c r="E199" s="177" t="s">
        <v>1610</v>
      </c>
      <c r="F199" s="177" t="s">
        <v>1611</v>
      </c>
      <c r="G199" s="12"/>
      <c r="H199" s="12"/>
      <c r="I199" s="169"/>
      <c r="J199" s="178">
        <f>BK199</f>
        <v>0</v>
      </c>
      <c r="K199" s="12"/>
      <c r="L199" s="166"/>
      <c r="M199" s="171"/>
      <c r="N199" s="172"/>
      <c r="O199" s="172"/>
      <c r="P199" s="173">
        <f>P200+P201</f>
        <v>0</v>
      </c>
      <c r="Q199" s="172"/>
      <c r="R199" s="173">
        <f>R200+R201</f>
        <v>0</v>
      </c>
      <c r="S199" s="172"/>
      <c r="T199" s="174">
        <f>T200+T201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67" t="s">
        <v>180</v>
      </c>
      <c r="AT199" s="175" t="s">
        <v>83</v>
      </c>
      <c r="AU199" s="175" t="s">
        <v>91</v>
      </c>
      <c r="AY199" s="167" t="s">
        <v>167</v>
      </c>
      <c r="BK199" s="176">
        <f>BK200+BK201</f>
        <v>0</v>
      </c>
    </row>
    <row r="200" spans="1:65" s="2" customFormat="1" ht="24.15" customHeight="1">
      <c r="A200" s="38"/>
      <c r="B200" s="179"/>
      <c r="C200" s="180" t="s">
        <v>365</v>
      </c>
      <c r="D200" s="180" t="s">
        <v>169</v>
      </c>
      <c r="E200" s="181" t="s">
        <v>1612</v>
      </c>
      <c r="F200" s="182" t="s">
        <v>1613</v>
      </c>
      <c r="G200" s="183" t="s">
        <v>285</v>
      </c>
      <c r="H200" s="184">
        <v>4</v>
      </c>
      <c r="I200" s="185"/>
      <c r="J200" s="186">
        <f>ROUND(I200*H200,2)</f>
        <v>0</v>
      </c>
      <c r="K200" s="182" t="s">
        <v>173</v>
      </c>
      <c r="L200" s="39"/>
      <c r="M200" s="187" t="s">
        <v>1</v>
      </c>
      <c r="N200" s="188" t="s">
        <v>49</v>
      </c>
      <c r="O200" s="77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1" t="s">
        <v>588</v>
      </c>
      <c r="AT200" s="191" t="s">
        <v>169</v>
      </c>
      <c r="AU200" s="191" t="s">
        <v>21</v>
      </c>
      <c r="AY200" s="18" t="s">
        <v>167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8" t="s">
        <v>91</v>
      </c>
      <c r="BK200" s="192">
        <f>ROUND(I200*H200,2)</f>
        <v>0</v>
      </c>
      <c r="BL200" s="18" t="s">
        <v>588</v>
      </c>
      <c r="BM200" s="191" t="s">
        <v>1614</v>
      </c>
    </row>
    <row r="201" spans="1:63" s="12" customFormat="1" ht="20.85" customHeight="1">
      <c r="A201" s="12"/>
      <c r="B201" s="166"/>
      <c r="C201" s="12"/>
      <c r="D201" s="167" t="s">
        <v>83</v>
      </c>
      <c r="E201" s="177" t="s">
        <v>347</v>
      </c>
      <c r="F201" s="177" t="s">
        <v>348</v>
      </c>
      <c r="G201" s="12"/>
      <c r="H201" s="12"/>
      <c r="I201" s="169"/>
      <c r="J201" s="178">
        <f>BK201</f>
        <v>0</v>
      </c>
      <c r="K201" s="12"/>
      <c r="L201" s="166"/>
      <c r="M201" s="171"/>
      <c r="N201" s="172"/>
      <c r="O201" s="172"/>
      <c r="P201" s="173">
        <f>SUM(P202:P203)</f>
        <v>0</v>
      </c>
      <c r="Q201" s="172"/>
      <c r="R201" s="173">
        <f>SUM(R202:R203)</f>
        <v>0</v>
      </c>
      <c r="S201" s="172"/>
      <c r="T201" s="174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67" t="s">
        <v>91</v>
      </c>
      <c r="AT201" s="175" t="s">
        <v>83</v>
      </c>
      <c r="AU201" s="175" t="s">
        <v>21</v>
      </c>
      <c r="AY201" s="167" t="s">
        <v>167</v>
      </c>
      <c r="BK201" s="176">
        <f>SUM(BK202:BK203)</f>
        <v>0</v>
      </c>
    </row>
    <row r="202" spans="1:65" s="2" customFormat="1" ht="24.15" customHeight="1">
      <c r="A202" s="38"/>
      <c r="B202" s="179"/>
      <c r="C202" s="180" t="s">
        <v>371</v>
      </c>
      <c r="D202" s="180" t="s">
        <v>169</v>
      </c>
      <c r="E202" s="181" t="s">
        <v>350</v>
      </c>
      <c r="F202" s="182" t="s">
        <v>351</v>
      </c>
      <c r="G202" s="183" t="s">
        <v>233</v>
      </c>
      <c r="H202" s="184">
        <v>130.711</v>
      </c>
      <c r="I202" s="185"/>
      <c r="J202" s="186">
        <f>ROUND(I202*H202,2)</f>
        <v>0</v>
      </c>
      <c r="K202" s="182" t="s">
        <v>173</v>
      </c>
      <c r="L202" s="39"/>
      <c r="M202" s="187" t="s">
        <v>1</v>
      </c>
      <c r="N202" s="188" t="s">
        <v>49</v>
      </c>
      <c r="O202" s="77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91" t="s">
        <v>174</v>
      </c>
      <c r="AT202" s="191" t="s">
        <v>169</v>
      </c>
      <c r="AU202" s="191" t="s">
        <v>180</v>
      </c>
      <c r="AY202" s="18" t="s">
        <v>167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8" t="s">
        <v>91</v>
      </c>
      <c r="BK202" s="192">
        <f>ROUND(I202*H202,2)</f>
        <v>0</v>
      </c>
      <c r="BL202" s="18" t="s">
        <v>174</v>
      </c>
      <c r="BM202" s="191" t="s">
        <v>1615</v>
      </c>
    </row>
    <row r="203" spans="1:65" s="2" customFormat="1" ht="33" customHeight="1">
      <c r="A203" s="38"/>
      <c r="B203" s="179"/>
      <c r="C203" s="180" t="s">
        <v>29</v>
      </c>
      <c r="D203" s="180" t="s">
        <v>169</v>
      </c>
      <c r="E203" s="181" t="s">
        <v>1469</v>
      </c>
      <c r="F203" s="182" t="s">
        <v>1470</v>
      </c>
      <c r="G203" s="183" t="s">
        <v>233</v>
      </c>
      <c r="H203" s="184">
        <v>130.711</v>
      </c>
      <c r="I203" s="185"/>
      <c r="J203" s="186">
        <f>ROUND(I203*H203,2)</f>
        <v>0</v>
      </c>
      <c r="K203" s="182" t="s">
        <v>173</v>
      </c>
      <c r="L203" s="39"/>
      <c r="M203" s="187" t="s">
        <v>1</v>
      </c>
      <c r="N203" s="188" t="s">
        <v>49</v>
      </c>
      <c r="O203" s="77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91" t="s">
        <v>174</v>
      </c>
      <c r="AT203" s="191" t="s">
        <v>169</v>
      </c>
      <c r="AU203" s="191" t="s">
        <v>180</v>
      </c>
      <c r="AY203" s="18" t="s">
        <v>167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8" t="s">
        <v>91</v>
      </c>
      <c r="BK203" s="192">
        <f>ROUND(I203*H203,2)</f>
        <v>0</v>
      </c>
      <c r="BL203" s="18" t="s">
        <v>174</v>
      </c>
      <c r="BM203" s="191" t="s">
        <v>1616</v>
      </c>
    </row>
    <row r="204" spans="1:63" s="12" customFormat="1" ht="25.9" customHeight="1">
      <c r="A204" s="12"/>
      <c r="B204" s="166"/>
      <c r="C204" s="12"/>
      <c r="D204" s="167" t="s">
        <v>83</v>
      </c>
      <c r="E204" s="168" t="s">
        <v>1617</v>
      </c>
      <c r="F204" s="168" t="s">
        <v>1618</v>
      </c>
      <c r="G204" s="12"/>
      <c r="H204" s="12"/>
      <c r="I204" s="169"/>
      <c r="J204" s="170">
        <f>BK204</f>
        <v>0</v>
      </c>
      <c r="K204" s="12"/>
      <c r="L204" s="166"/>
      <c r="M204" s="171"/>
      <c r="N204" s="172"/>
      <c r="O204" s="172"/>
      <c r="P204" s="173">
        <f>P205</f>
        <v>0</v>
      </c>
      <c r="Q204" s="172"/>
      <c r="R204" s="173">
        <f>R205</f>
        <v>0</v>
      </c>
      <c r="S204" s="172"/>
      <c r="T204" s="174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67" t="s">
        <v>174</v>
      </c>
      <c r="AT204" s="175" t="s">
        <v>83</v>
      </c>
      <c r="AU204" s="175" t="s">
        <v>84</v>
      </c>
      <c r="AY204" s="167" t="s">
        <v>167</v>
      </c>
      <c r="BK204" s="176">
        <f>BK205</f>
        <v>0</v>
      </c>
    </row>
    <row r="205" spans="1:65" s="2" customFormat="1" ht="16.5" customHeight="1">
      <c r="A205" s="38"/>
      <c r="B205" s="179"/>
      <c r="C205" s="180" t="s">
        <v>497</v>
      </c>
      <c r="D205" s="180" t="s">
        <v>169</v>
      </c>
      <c r="E205" s="181" t="s">
        <v>1619</v>
      </c>
      <c r="F205" s="182" t="s">
        <v>1620</v>
      </c>
      <c r="G205" s="183" t="s">
        <v>172</v>
      </c>
      <c r="H205" s="184">
        <v>50</v>
      </c>
      <c r="I205" s="185"/>
      <c r="J205" s="186">
        <f>ROUND(I205*H205,2)</f>
        <v>0</v>
      </c>
      <c r="K205" s="182" t="s">
        <v>173</v>
      </c>
      <c r="L205" s="39"/>
      <c r="M205" s="187" t="s">
        <v>1</v>
      </c>
      <c r="N205" s="188" t="s">
        <v>49</v>
      </c>
      <c r="O205" s="77"/>
      <c r="P205" s="189">
        <f>O205*H205</f>
        <v>0</v>
      </c>
      <c r="Q205" s="189">
        <v>0</v>
      </c>
      <c r="R205" s="189">
        <f>Q205*H205</f>
        <v>0</v>
      </c>
      <c r="S205" s="189">
        <v>0</v>
      </c>
      <c r="T205" s="19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91" t="s">
        <v>1621</v>
      </c>
      <c r="AT205" s="191" t="s">
        <v>169</v>
      </c>
      <c r="AU205" s="191" t="s">
        <v>91</v>
      </c>
      <c r="AY205" s="18" t="s">
        <v>167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8" t="s">
        <v>91</v>
      </c>
      <c r="BK205" s="192">
        <f>ROUND(I205*H205,2)</f>
        <v>0</v>
      </c>
      <c r="BL205" s="18" t="s">
        <v>1621</v>
      </c>
      <c r="BM205" s="191" t="s">
        <v>1622</v>
      </c>
    </row>
    <row r="206" spans="1:63" s="12" customFormat="1" ht="25.9" customHeight="1">
      <c r="A206" s="12"/>
      <c r="B206" s="166"/>
      <c r="C206" s="12"/>
      <c r="D206" s="167" t="s">
        <v>83</v>
      </c>
      <c r="E206" s="168" t="s">
        <v>353</v>
      </c>
      <c r="F206" s="168" t="s">
        <v>354</v>
      </c>
      <c r="G206" s="12"/>
      <c r="H206" s="12"/>
      <c r="I206" s="169"/>
      <c r="J206" s="170">
        <f>BK206</f>
        <v>0</v>
      </c>
      <c r="K206" s="12"/>
      <c r="L206" s="166"/>
      <c r="M206" s="171"/>
      <c r="N206" s="172"/>
      <c r="O206" s="172"/>
      <c r="P206" s="173">
        <f>P207</f>
        <v>0</v>
      </c>
      <c r="Q206" s="172"/>
      <c r="R206" s="173">
        <f>R207</f>
        <v>0</v>
      </c>
      <c r="S206" s="172"/>
      <c r="T206" s="174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67" t="s">
        <v>188</v>
      </c>
      <c r="AT206" s="175" t="s">
        <v>83</v>
      </c>
      <c r="AU206" s="175" t="s">
        <v>84</v>
      </c>
      <c r="AY206" s="167" t="s">
        <v>167</v>
      </c>
      <c r="BK206" s="176">
        <f>BK207</f>
        <v>0</v>
      </c>
    </row>
    <row r="207" spans="1:63" s="12" customFormat="1" ht="22.8" customHeight="1">
      <c r="A207" s="12"/>
      <c r="B207" s="166"/>
      <c r="C207" s="12"/>
      <c r="D207" s="167" t="s">
        <v>83</v>
      </c>
      <c r="E207" s="177" t="s">
        <v>369</v>
      </c>
      <c r="F207" s="177" t="s">
        <v>370</v>
      </c>
      <c r="G207" s="12"/>
      <c r="H207" s="12"/>
      <c r="I207" s="169"/>
      <c r="J207" s="178">
        <f>BK207</f>
        <v>0</v>
      </c>
      <c r="K207" s="12"/>
      <c r="L207" s="166"/>
      <c r="M207" s="171"/>
      <c r="N207" s="172"/>
      <c r="O207" s="172"/>
      <c r="P207" s="173">
        <f>P208</f>
        <v>0</v>
      </c>
      <c r="Q207" s="172"/>
      <c r="R207" s="173">
        <f>R208</f>
        <v>0</v>
      </c>
      <c r="S207" s="172"/>
      <c r="T207" s="174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67" t="s">
        <v>188</v>
      </c>
      <c r="AT207" s="175" t="s">
        <v>83</v>
      </c>
      <c r="AU207" s="175" t="s">
        <v>91</v>
      </c>
      <c r="AY207" s="167" t="s">
        <v>167</v>
      </c>
      <c r="BK207" s="176">
        <f>BK208</f>
        <v>0</v>
      </c>
    </row>
    <row r="208" spans="1:65" s="2" customFormat="1" ht="24.15" customHeight="1">
      <c r="A208" s="38"/>
      <c r="B208" s="179"/>
      <c r="C208" s="180" t="s">
        <v>501</v>
      </c>
      <c r="D208" s="180" t="s">
        <v>169</v>
      </c>
      <c r="E208" s="181" t="s">
        <v>372</v>
      </c>
      <c r="F208" s="182" t="s">
        <v>373</v>
      </c>
      <c r="G208" s="183" t="s">
        <v>360</v>
      </c>
      <c r="H208" s="184">
        <v>1</v>
      </c>
      <c r="I208" s="185"/>
      <c r="J208" s="186">
        <f>ROUND(I208*H208,2)</f>
        <v>0</v>
      </c>
      <c r="K208" s="182" t="s">
        <v>173</v>
      </c>
      <c r="L208" s="39"/>
      <c r="M208" s="224" t="s">
        <v>1</v>
      </c>
      <c r="N208" s="225" t="s">
        <v>49</v>
      </c>
      <c r="O208" s="226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1" t="s">
        <v>361</v>
      </c>
      <c r="AT208" s="191" t="s">
        <v>169</v>
      </c>
      <c r="AU208" s="191" t="s">
        <v>21</v>
      </c>
      <c r="AY208" s="18" t="s">
        <v>167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8" t="s">
        <v>91</v>
      </c>
      <c r="BK208" s="192">
        <f>ROUND(I208*H208,2)</f>
        <v>0</v>
      </c>
      <c r="BL208" s="18" t="s">
        <v>361</v>
      </c>
      <c r="BM208" s="191" t="s">
        <v>1623</v>
      </c>
    </row>
    <row r="209" spans="1:31" s="2" customFormat="1" ht="6.95" customHeight="1">
      <c r="A209" s="38"/>
      <c r="B209" s="60"/>
      <c r="C209" s="61"/>
      <c r="D209" s="61"/>
      <c r="E209" s="61"/>
      <c r="F209" s="61"/>
      <c r="G209" s="61"/>
      <c r="H209" s="61"/>
      <c r="I209" s="61"/>
      <c r="J209" s="61"/>
      <c r="K209" s="61"/>
      <c r="L209" s="39"/>
      <c r="M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</row>
  </sheetData>
  <autoFilter ref="C133:K20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2:H12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940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1624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116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ROUND(J132,2)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ROUND((SUM(BE132:BE172)),2)</f>
        <v>0</v>
      </c>
      <c r="G35" s="38"/>
      <c r="H35" s="38"/>
      <c r="I35" s="136">
        <v>0.21</v>
      </c>
      <c r="J35" s="135">
        <f>ROUND(((SUM(BE132:BE172))*I35),2)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ROUND((SUM(BF132:BF172)),2)</f>
        <v>0</v>
      </c>
      <c r="G36" s="38"/>
      <c r="H36" s="38"/>
      <c r="I36" s="136">
        <v>0.15</v>
      </c>
      <c r="J36" s="135">
        <f>ROUND(((SUM(BF132:BF172))*I36),2)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ROUND((SUM(BG132:BG172)),2)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ROUND((SUM(BH132:BH172)),2)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ROUND((SUM(BI132:BI172)),2)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940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402 - Chráničky pro metropolitní sítě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J132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J133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J134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147</v>
      </c>
      <c r="E101" s="154"/>
      <c r="F101" s="154"/>
      <c r="G101" s="154"/>
      <c r="H101" s="154"/>
      <c r="I101" s="154"/>
      <c r="J101" s="155">
        <f>J147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148</v>
      </c>
      <c r="E102" s="154"/>
      <c r="F102" s="154"/>
      <c r="G102" s="154"/>
      <c r="H102" s="154"/>
      <c r="I102" s="154"/>
      <c r="J102" s="155">
        <f>J149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48"/>
      <c r="C103" s="9"/>
      <c r="D103" s="149" t="s">
        <v>377</v>
      </c>
      <c r="E103" s="150"/>
      <c r="F103" s="150"/>
      <c r="G103" s="150"/>
      <c r="H103" s="150"/>
      <c r="I103" s="150"/>
      <c r="J103" s="151">
        <f>J152</f>
        <v>0</v>
      </c>
      <c r="K103" s="9"/>
      <c r="L103" s="14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52"/>
      <c r="C104" s="10"/>
      <c r="D104" s="153" t="s">
        <v>1477</v>
      </c>
      <c r="E104" s="154"/>
      <c r="F104" s="154"/>
      <c r="G104" s="154"/>
      <c r="H104" s="154"/>
      <c r="I104" s="154"/>
      <c r="J104" s="155">
        <f>J153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48"/>
      <c r="C105" s="9"/>
      <c r="D105" s="149" t="s">
        <v>1479</v>
      </c>
      <c r="E105" s="150"/>
      <c r="F105" s="150"/>
      <c r="G105" s="150"/>
      <c r="H105" s="150"/>
      <c r="I105" s="150"/>
      <c r="J105" s="151">
        <f>J160</f>
        <v>0</v>
      </c>
      <c r="K105" s="9"/>
      <c r="L105" s="14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52"/>
      <c r="C106" s="10"/>
      <c r="D106" s="153" t="s">
        <v>1625</v>
      </c>
      <c r="E106" s="154"/>
      <c r="F106" s="154"/>
      <c r="G106" s="154"/>
      <c r="H106" s="154"/>
      <c r="I106" s="154"/>
      <c r="J106" s="155">
        <f>J161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2"/>
      <c r="C107" s="10"/>
      <c r="D107" s="153" t="s">
        <v>1626</v>
      </c>
      <c r="E107" s="154"/>
      <c r="F107" s="154"/>
      <c r="G107" s="154"/>
      <c r="H107" s="154"/>
      <c r="I107" s="154"/>
      <c r="J107" s="155">
        <f>J165</f>
        <v>0</v>
      </c>
      <c r="K107" s="10"/>
      <c r="L107" s="15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48"/>
      <c r="C108" s="9"/>
      <c r="D108" s="149" t="s">
        <v>1482</v>
      </c>
      <c r="E108" s="150"/>
      <c r="F108" s="150"/>
      <c r="G108" s="150"/>
      <c r="H108" s="150"/>
      <c r="I108" s="150"/>
      <c r="J108" s="151">
        <f>J168</f>
        <v>0</v>
      </c>
      <c r="K108" s="9"/>
      <c r="L108" s="148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48"/>
      <c r="C109" s="9"/>
      <c r="D109" s="149" t="s">
        <v>149</v>
      </c>
      <c r="E109" s="150"/>
      <c r="F109" s="150"/>
      <c r="G109" s="150"/>
      <c r="H109" s="150"/>
      <c r="I109" s="150"/>
      <c r="J109" s="151">
        <f>J170</f>
        <v>0</v>
      </c>
      <c r="K109" s="9"/>
      <c r="L109" s="148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52"/>
      <c r="C110" s="10"/>
      <c r="D110" s="153" t="s">
        <v>151</v>
      </c>
      <c r="E110" s="154"/>
      <c r="F110" s="154"/>
      <c r="G110" s="154"/>
      <c r="H110" s="154"/>
      <c r="I110" s="154"/>
      <c r="J110" s="155">
        <f>J171</f>
        <v>0</v>
      </c>
      <c r="K110" s="10"/>
      <c r="L110" s="15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2" t="s">
        <v>152</v>
      </c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1" t="s">
        <v>16</v>
      </c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6.25" customHeight="1">
      <c r="A120" s="38"/>
      <c r="B120" s="39"/>
      <c r="C120" s="38"/>
      <c r="D120" s="38"/>
      <c r="E120" s="129" t="str">
        <f>E7</f>
        <v>Rekonstrukce místních komunikací v sídlišti K Hradišťku v Dačicích - IV. Etapa - aktualizace</v>
      </c>
      <c r="F120" s="31"/>
      <c r="G120" s="31"/>
      <c r="H120" s="31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2:12" s="1" customFormat="1" ht="12" customHeight="1">
      <c r="B121" s="21"/>
      <c r="C121" s="31" t="s">
        <v>135</v>
      </c>
      <c r="L121" s="21"/>
    </row>
    <row r="122" spans="1:31" s="2" customFormat="1" ht="23.25" customHeight="1">
      <c r="A122" s="38"/>
      <c r="B122" s="39"/>
      <c r="C122" s="38"/>
      <c r="D122" s="38"/>
      <c r="E122" s="129" t="s">
        <v>940</v>
      </c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1" t="s">
        <v>137</v>
      </c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38"/>
      <c r="D124" s="38"/>
      <c r="E124" s="67" t="str">
        <f>E11</f>
        <v>SO 402 - Chráničky pro metropolitní sítě</v>
      </c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1" t="s">
        <v>22</v>
      </c>
      <c r="D126" s="38"/>
      <c r="E126" s="38"/>
      <c r="F126" s="26" t="str">
        <f>F14</f>
        <v>Dačice</v>
      </c>
      <c r="G126" s="38"/>
      <c r="H126" s="38"/>
      <c r="I126" s="31" t="s">
        <v>24</v>
      </c>
      <c r="J126" s="69" t="str">
        <f>IF(J14="","",J14)</f>
        <v>6. 8. 2021</v>
      </c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5.65" customHeight="1">
      <c r="A128" s="38"/>
      <c r="B128" s="39"/>
      <c r="C128" s="31" t="s">
        <v>30</v>
      </c>
      <c r="D128" s="38"/>
      <c r="E128" s="38"/>
      <c r="F128" s="26" t="str">
        <f>E17</f>
        <v>Město Dačice, Krajířova 27, 380 13 Dačice</v>
      </c>
      <c r="G128" s="38"/>
      <c r="H128" s="38"/>
      <c r="I128" s="31" t="s">
        <v>37</v>
      </c>
      <c r="J128" s="36" t="str">
        <f>E23</f>
        <v>Ing. arch. Martin Jirovský Ph.D., MBA</v>
      </c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40.05" customHeight="1">
      <c r="A129" s="38"/>
      <c r="B129" s="39"/>
      <c r="C129" s="31" t="s">
        <v>35</v>
      </c>
      <c r="D129" s="38"/>
      <c r="E129" s="38"/>
      <c r="F129" s="26" t="str">
        <f>IF(E20="","",E20)</f>
        <v>Vyplň údaj</v>
      </c>
      <c r="G129" s="38"/>
      <c r="H129" s="38"/>
      <c r="I129" s="31" t="s">
        <v>41</v>
      </c>
      <c r="J129" s="36" t="str">
        <f>E26</f>
        <v>Centrum služeb Staré město; Petra Stejskalová</v>
      </c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38"/>
      <c r="D130" s="38"/>
      <c r="E130" s="38"/>
      <c r="F130" s="38"/>
      <c r="G130" s="38"/>
      <c r="H130" s="38"/>
      <c r="I130" s="38"/>
      <c r="J130" s="38"/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156"/>
      <c r="B131" s="157"/>
      <c r="C131" s="158" t="s">
        <v>153</v>
      </c>
      <c r="D131" s="159" t="s">
        <v>69</v>
      </c>
      <c r="E131" s="159" t="s">
        <v>65</v>
      </c>
      <c r="F131" s="159" t="s">
        <v>66</v>
      </c>
      <c r="G131" s="159" t="s">
        <v>154</v>
      </c>
      <c r="H131" s="159" t="s">
        <v>155</v>
      </c>
      <c r="I131" s="159" t="s">
        <v>156</v>
      </c>
      <c r="J131" s="159" t="s">
        <v>141</v>
      </c>
      <c r="K131" s="160" t="s">
        <v>157</v>
      </c>
      <c r="L131" s="161"/>
      <c r="M131" s="86" t="s">
        <v>1</v>
      </c>
      <c r="N131" s="87" t="s">
        <v>48</v>
      </c>
      <c r="O131" s="87" t="s">
        <v>158</v>
      </c>
      <c r="P131" s="87" t="s">
        <v>159</v>
      </c>
      <c r="Q131" s="87" t="s">
        <v>160</v>
      </c>
      <c r="R131" s="87" t="s">
        <v>161</v>
      </c>
      <c r="S131" s="87" t="s">
        <v>162</v>
      </c>
      <c r="T131" s="88" t="s">
        <v>163</v>
      </c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</row>
    <row r="132" spans="1:63" s="2" customFormat="1" ht="22.8" customHeight="1">
      <c r="A132" s="38"/>
      <c r="B132" s="39"/>
      <c r="C132" s="93" t="s">
        <v>164</v>
      </c>
      <c r="D132" s="38"/>
      <c r="E132" s="38"/>
      <c r="F132" s="38"/>
      <c r="G132" s="38"/>
      <c r="H132" s="38"/>
      <c r="I132" s="38"/>
      <c r="J132" s="162">
        <f>BK132</f>
        <v>0</v>
      </c>
      <c r="K132" s="38"/>
      <c r="L132" s="39"/>
      <c r="M132" s="89"/>
      <c r="N132" s="73"/>
      <c r="O132" s="90"/>
      <c r="P132" s="163">
        <f>P133+P152+P160+P168+P170</f>
        <v>0</v>
      </c>
      <c r="Q132" s="90"/>
      <c r="R132" s="163">
        <f>R133+R152+R160+R168+R170</f>
        <v>41.533723499999994</v>
      </c>
      <c r="S132" s="90"/>
      <c r="T132" s="164">
        <f>T133+T152+T160+T168+T170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8" t="s">
        <v>83</v>
      </c>
      <c r="AU132" s="18" t="s">
        <v>143</v>
      </c>
      <c r="BK132" s="165">
        <f>BK133+BK152+BK160+BK168+BK170</f>
        <v>0</v>
      </c>
    </row>
    <row r="133" spans="1:63" s="12" customFormat="1" ht="25.9" customHeight="1">
      <c r="A133" s="12"/>
      <c r="B133" s="166"/>
      <c r="C133" s="12"/>
      <c r="D133" s="167" t="s">
        <v>83</v>
      </c>
      <c r="E133" s="168" t="s">
        <v>165</v>
      </c>
      <c r="F133" s="168" t="s">
        <v>166</v>
      </c>
      <c r="G133" s="12"/>
      <c r="H133" s="12"/>
      <c r="I133" s="169"/>
      <c r="J133" s="170">
        <f>BK133</f>
        <v>0</v>
      </c>
      <c r="K133" s="12"/>
      <c r="L133" s="166"/>
      <c r="M133" s="171"/>
      <c r="N133" s="172"/>
      <c r="O133" s="172"/>
      <c r="P133" s="173">
        <f>P134+P147+P149</f>
        <v>0</v>
      </c>
      <c r="Q133" s="172"/>
      <c r="R133" s="173">
        <f>R134+R147+R149</f>
        <v>38.416199999999996</v>
      </c>
      <c r="S133" s="172"/>
      <c r="T133" s="174">
        <f>T134+T147+T149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7" t="s">
        <v>91</v>
      </c>
      <c r="AT133" s="175" t="s">
        <v>83</v>
      </c>
      <c r="AU133" s="175" t="s">
        <v>84</v>
      </c>
      <c r="AY133" s="167" t="s">
        <v>167</v>
      </c>
      <c r="BK133" s="176">
        <f>BK134+BK147+BK149</f>
        <v>0</v>
      </c>
    </row>
    <row r="134" spans="1:63" s="12" customFormat="1" ht="22.8" customHeight="1">
      <c r="A134" s="12"/>
      <c r="B134" s="166"/>
      <c r="C134" s="12"/>
      <c r="D134" s="167" t="s">
        <v>83</v>
      </c>
      <c r="E134" s="177" t="s">
        <v>91</v>
      </c>
      <c r="F134" s="177" t="s">
        <v>168</v>
      </c>
      <c r="G134" s="12"/>
      <c r="H134" s="12"/>
      <c r="I134" s="169"/>
      <c r="J134" s="178">
        <f>BK134</f>
        <v>0</v>
      </c>
      <c r="K134" s="12"/>
      <c r="L134" s="166"/>
      <c r="M134" s="171"/>
      <c r="N134" s="172"/>
      <c r="O134" s="172"/>
      <c r="P134" s="173">
        <f>SUM(P135:P146)</f>
        <v>0</v>
      </c>
      <c r="Q134" s="172"/>
      <c r="R134" s="173">
        <f>SUM(R135:R146)</f>
        <v>38.4</v>
      </c>
      <c r="S134" s="172"/>
      <c r="T134" s="174">
        <f>SUM(T135:T146)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7" t="s">
        <v>91</v>
      </c>
      <c r="AT134" s="175" t="s">
        <v>83</v>
      </c>
      <c r="AU134" s="175" t="s">
        <v>91</v>
      </c>
      <c r="AY134" s="167" t="s">
        <v>167</v>
      </c>
      <c r="BK134" s="176">
        <f>SUM(BK135:BK146)</f>
        <v>0</v>
      </c>
    </row>
    <row r="135" spans="1:65" s="2" customFormat="1" ht="33" customHeight="1">
      <c r="A135" s="38"/>
      <c r="B135" s="179"/>
      <c r="C135" s="180" t="s">
        <v>91</v>
      </c>
      <c r="D135" s="180" t="s">
        <v>169</v>
      </c>
      <c r="E135" s="181" t="s">
        <v>1485</v>
      </c>
      <c r="F135" s="182" t="s">
        <v>1486</v>
      </c>
      <c r="G135" s="183" t="s">
        <v>191</v>
      </c>
      <c r="H135" s="184">
        <v>28.8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1627</v>
      </c>
    </row>
    <row r="136" spans="1:51" s="13" customFormat="1" ht="12">
      <c r="A136" s="13"/>
      <c r="B136" s="193"/>
      <c r="C136" s="13"/>
      <c r="D136" s="194" t="s">
        <v>193</v>
      </c>
      <c r="E136" s="195" t="s">
        <v>1</v>
      </c>
      <c r="F136" s="196" t="s">
        <v>1628</v>
      </c>
      <c r="G136" s="13"/>
      <c r="H136" s="197">
        <v>28.8</v>
      </c>
      <c r="I136" s="198"/>
      <c r="J136" s="13"/>
      <c r="K136" s="13"/>
      <c r="L136" s="193"/>
      <c r="M136" s="199"/>
      <c r="N136" s="200"/>
      <c r="O136" s="200"/>
      <c r="P136" s="200"/>
      <c r="Q136" s="200"/>
      <c r="R136" s="200"/>
      <c r="S136" s="200"/>
      <c r="T136" s="20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193</v>
      </c>
      <c r="AU136" s="195" t="s">
        <v>21</v>
      </c>
      <c r="AV136" s="13" t="s">
        <v>21</v>
      </c>
      <c r="AW136" s="13" t="s">
        <v>40</v>
      </c>
      <c r="AX136" s="13" t="s">
        <v>91</v>
      </c>
      <c r="AY136" s="195" t="s">
        <v>167</v>
      </c>
    </row>
    <row r="137" spans="1:65" s="2" customFormat="1" ht="37.8" customHeight="1">
      <c r="A137" s="38"/>
      <c r="B137" s="179"/>
      <c r="C137" s="180" t="s">
        <v>21</v>
      </c>
      <c r="D137" s="180" t="s">
        <v>169</v>
      </c>
      <c r="E137" s="181" t="s">
        <v>999</v>
      </c>
      <c r="F137" s="182" t="s">
        <v>1000</v>
      </c>
      <c r="G137" s="183" t="s">
        <v>191</v>
      </c>
      <c r="H137" s="184">
        <v>19.2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1629</v>
      </c>
    </row>
    <row r="138" spans="1:51" s="13" customFormat="1" ht="12">
      <c r="A138" s="13"/>
      <c r="B138" s="193"/>
      <c r="C138" s="13"/>
      <c r="D138" s="194" t="s">
        <v>193</v>
      </c>
      <c r="E138" s="195" t="s">
        <v>1</v>
      </c>
      <c r="F138" s="196" t="s">
        <v>1630</v>
      </c>
      <c r="G138" s="13"/>
      <c r="H138" s="197">
        <v>19.2</v>
      </c>
      <c r="I138" s="198"/>
      <c r="J138" s="13"/>
      <c r="K138" s="13"/>
      <c r="L138" s="193"/>
      <c r="M138" s="199"/>
      <c r="N138" s="200"/>
      <c r="O138" s="200"/>
      <c r="P138" s="200"/>
      <c r="Q138" s="200"/>
      <c r="R138" s="200"/>
      <c r="S138" s="200"/>
      <c r="T138" s="20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5" t="s">
        <v>193</v>
      </c>
      <c r="AU138" s="195" t="s">
        <v>21</v>
      </c>
      <c r="AV138" s="13" t="s">
        <v>21</v>
      </c>
      <c r="AW138" s="13" t="s">
        <v>40</v>
      </c>
      <c r="AX138" s="13" t="s">
        <v>91</v>
      </c>
      <c r="AY138" s="195" t="s">
        <v>167</v>
      </c>
    </row>
    <row r="139" spans="1:65" s="2" customFormat="1" ht="24.15" customHeight="1">
      <c r="A139" s="38"/>
      <c r="B139" s="179"/>
      <c r="C139" s="180" t="s">
        <v>180</v>
      </c>
      <c r="D139" s="180" t="s">
        <v>169</v>
      </c>
      <c r="E139" s="181" t="s">
        <v>231</v>
      </c>
      <c r="F139" s="182" t="s">
        <v>232</v>
      </c>
      <c r="G139" s="183" t="s">
        <v>233</v>
      </c>
      <c r="H139" s="184">
        <v>38.4</v>
      </c>
      <c r="I139" s="185"/>
      <c r="J139" s="186">
        <f>ROUND(I139*H139,2)</f>
        <v>0</v>
      </c>
      <c r="K139" s="182" t="s">
        <v>173</v>
      </c>
      <c r="L139" s="39"/>
      <c r="M139" s="187" t="s">
        <v>1</v>
      </c>
      <c r="N139" s="188" t="s">
        <v>49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174</v>
      </c>
      <c r="AT139" s="191" t="s">
        <v>169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1631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1632</v>
      </c>
      <c r="G140" s="13"/>
      <c r="H140" s="197">
        <v>38.4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91</v>
      </c>
      <c r="AY140" s="195" t="s">
        <v>167</v>
      </c>
    </row>
    <row r="141" spans="1:65" s="2" customFormat="1" ht="24.15" customHeight="1">
      <c r="A141" s="38"/>
      <c r="B141" s="179"/>
      <c r="C141" s="180" t="s">
        <v>174</v>
      </c>
      <c r="D141" s="180" t="s">
        <v>169</v>
      </c>
      <c r="E141" s="181" t="s">
        <v>1493</v>
      </c>
      <c r="F141" s="182" t="s">
        <v>238</v>
      </c>
      <c r="G141" s="183" t="s">
        <v>191</v>
      </c>
      <c r="H141" s="184">
        <v>9.6</v>
      </c>
      <c r="I141" s="185"/>
      <c r="J141" s="186">
        <f>ROUND(I141*H141,2)</f>
        <v>0</v>
      </c>
      <c r="K141" s="182" t="s">
        <v>173</v>
      </c>
      <c r="L141" s="39"/>
      <c r="M141" s="187" t="s">
        <v>1</v>
      </c>
      <c r="N141" s="188" t="s">
        <v>49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174</v>
      </c>
      <c r="AT141" s="191" t="s">
        <v>169</v>
      </c>
      <c r="AU141" s="191" t="s">
        <v>21</v>
      </c>
      <c r="AY141" s="18" t="s">
        <v>167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8" t="s">
        <v>91</v>
      </c>
      <c r="BK141" s="192">
        <f>ROUND(I141*H141,2)</f>
        <v>0</v>
      </c>
      <c r="BL141" s="18" t="s">
        <v>174</v>
      </c>
      <c r="BM141" s="191" t="s">
        <v>1633</v>
      </c>
    </row>
    <row r="142" spans="1:51" s="13" customFormat="1" ht="12">
      <c r="A142" s="13"/>
      <c r="B142" s="193"/>
      <c r="C142" s="13"/>
      <c r="D142" s="194" t="s">
        <v>193</v>
      </c>
      <c r="E142" s="195" t="s">
        <v>1</v>
      </c>
      <c r="F142" s="196" t="s">
        <v>1634</v>
      </c>
      <c r="G142" s="13"/>
      <c r="H142" s="197">
        <v>9.6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193</v>
      </c>
      <c r="AU142" s="195" t="s">
        <v>21</v>
      </c>
      <c r="AV142" s="13" t="s">
        <v>21</v>
      </c>
      <c r="AW142" s="13" t="s">
        <v>40</v>
      </c>
      <c r="AX142" s="13" t="s">
        <v>91</v>
      </c>
      <c r="AY142" s="195" t="s">
        <v>167</v>
      </c>
    </row>
    <row r="143" spans="1:65" s="2" customFormat="1" ht="24.15" customHeight="1">
      <c r="A143" s="38"/>
      <c r="B143" s="179"/>
      <c r="C143" s="180" t="s">
        <v>188</v>
      </c>
      <c r="D143" s="180" t="s">
        <v>169</v>
      </c>
      <c r="E143" s="181" t="s">
        <v>252</v>
      </c>
      <c r="F143" s="182" t="s">
        <v>253</v>
      </c>
      <c r="G143" s="183" t="s">
        <v>191</v>
      </c>
      <c r="H143" s="184">
        <v>19.2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1635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1636</v>
      </c>
      <c r="G144" s="13"/>
      <c r="H144" s="197">
        <v>19.2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91</v>
      </c>
      <c r="AY144" s="195" t="s">
        <v>167</v>
      </c>
    </row>
    <row r="145" spans="1:65" s="2" customFormat="1" ht="16.5" customHeight="1">
      <c r="A145" s="38"/>
      <c r="B145" s="179"/>
      <c r="C145" s="210" t="s">
        <v>195</v>
      </c>
      <c r="D145" s="210" t="s">
        <v>257</v>
      </c>
      <c r="E145" s="211" t="s">
        <v>1498</v>
      </c>
      <c r="F145" s="212" t="s">
        <v>1499</v>
      </c>
      <c r="G145" s="213" t="s">
        <v>233</v>
      </c>
      <c r="H145" s="214">
        <v>38.4</v>
      </c>
      <c r="I145" s="215"/>
      <c r="J145" s="216">
        <f>ROUND(I145*H145,2)</f>
        <v>0</v>
      </c>
      <c r="K145" s="212" t="s">
        <v>173</v>
      </c>
      <c r="L145" s="217"/>
      <c r="M145" s="218" t="s">
        <v>1</v>
      </c>
      <c r="N145" s="219" t="s">
        <v>49</v>
      </c>
      <c r="O145" s="77"/>
      <c r="P145" s="189">
        <f>O145*H145</f>
        <v>0</v>
      </c>
      <c r="Q145" s="189">
        <v>1</v>
      </c>
      <c r="R145" s="189">
        <f>Q145*H145</f>
        <v>38.4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205</v>
      </c>
      <c r="AT145" s="191" t="s">
        <v>257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1637</v>
      </c>
    </row>
    <row r="146" spans="1:51" s="13" customFormat="1" ht="12">
      <c r="A146" s="13"/>
      <c r="B146" s="193"/>
      <c r="C146" s="13"/>
      <c r="D146" s="194" t="s">
        <v>193</v>
      </c>
      <c r="E146" s="13"/>
      <c r="F146" s="196" t="s">
        <v>1638</v>
      </c>
      <c r="G146" s="13"/>
      <c r="H146" s="197">
        <v>38.4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193</v>
      </c>
      <c r="AU146" s="195" t="s">
        <v>21</v>
      </c>
      <c r="AV146" s="13" t="s">
        <v>21</v>
      </c>
      <c r="AW146" s="13" t="s">
        <v>3</v>
      </c>
      <c r="AX146" s="13" t="s">
        <v>91</v>
      </c>
      <c r="AY146" s="195" t="s">
        <v>167</v>
      </c>
    </row>
    <row r="147" spans="1:63" s="12" customFormat="1" ht="22.8" customHeight="1">
      <c r="A147" s="12"/>
      <c r="B147" s="166"/>
      <c r="C147" s="12"/>
      <c r="D147" s="167" t="s">
        <v>83</v>
      </c>
      <c r="E147" s="177" t="s">
        <v>205</v>
      </c>
      <c r="F147" s="177" t="s">
        <v>273</v>
      </c>
      <c r="G147" s="12"/>
      <c r="H147" s="12"/>
      <c r="I147" s="169"/>
      <c r="J147" s="178">
        <f>BK147</f>
        <v>0</v>
      </c>
      <c r="K147" s="12"/>
      <c r="L147" s="166"/>
      <c r="M147" s="171"/>
      <c r="N147" s="172"/>
      <c r="O147" s="172"/>
      <c r="P147" s="173">
        <f>P148</f>
        <v>0</v>
      </c>
      <c r="Q147" s="172"/>
      <c r="R147" s="173">
        <f>R148</f>
        <v>0.016200000000000003</v>
      </c>
      <c r="S147" s="172"/>
      <c r="T147" s="174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67" t="s">
        <v>91</v>
      </c>
      <c r="AT147" s="175" t="s">
        <v>83</v>
      </c>
      <c r="AU147" s="175" t="s">
        <v>91</v>
      </c>
      <c r="AY147" s="167" t="s">
        <v>167</v>
      </c>
      <c r="BK147" s="176">
        <f>BK148</f>
        <v>0</v>
      </c>
    </row>
    <row r="148" spans="1:65" s="2" customFormat="1" ht="21.75" customHeight="1">
      <c r="A148" s="38"/>
      <c r="B148" s="179"/>
      <c r="C148" s="180" t="s">
        <v>200</v>
      </c>
      <c r="D148" s="180" t="s">
        <v>169</v>
      </c>
      <c r="E148" s="181" t="s">
        <v>344</v>
      </c>
      <c r="F148" s="182" t="s">
        <v>345</v>
      </c>
      <c r="G148" s="183" t="s">
        <v>183</v>
      </c>
      <c r="H148" s="184">
        <v>180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9E-05</v>
      </c>
      <c r="R148" s="189">
        <f>Q148*H148</f>
        <v>0.016200000000000003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1639</v>
      </c>
    </row>
    <row r="149" spans="1:63" s="12" customFormat="1" ht="22.8" customHeight="1">
      <c r="A149" s="12"/>
      <c r="B149" s="166"/>
      <c r="C149" s="12"/>
      <c r="D149" s="167" t="s">
        <v>83</v>
      </c>
      <c r="E149" s="177" t="s">
        <v>347</v>
      </c>
      <c r="F149" s="177" t="s">
        <v>348</v>
      </c>
      <c r="G149" s="12"/>
      <c r="H149" s="12"/>
      <c r="I149" s="169"/>
      <c r="J149" s="178">
        <f>BK149</f>
        <v>0</v>
      </c>
      <c r="K149" s="12"/>
      <c r="L149" s="166"/>
      <c r="M149" s="171"/>
      <c r="N149" s="172"/>
      <c r="O149" s="172"/>
      <c r="P149" s="173">
        <f>SUM(P150:P151)</f>
        <v>0</v>
      </c>
      <c r="Q149" s="172"/>
      <c r="R149" s="173">
        <f>SUM(R150:R151)</f>
        <v>0</v>
      </c>
      <c r="S149" s="172"/>
      <c r="T149" s="174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67" t="s">
        <v>91</v>
      </c>
      <c r="AT149" s="175" t="s">
        <v>83</v>
      </c>
      <c r="AU149" s="175" t="s">
        <v>91</v>
      </c>
      <c r="AY149" s="167" t="s">
        <v>167</v>
      </c>
      <c r="BK149" s="176">
        <f>SUM(BK150:BK151)</f>
        <v>0</v>
      </c>
    </row>
    <row r="150" spans="1:65" s="2" customFormat="1" ht="24.15" customHeight="1">
      <c r="A150" s="38"/>
      <c r="B150" s="179"/>
      <c r="C150" s="180" t="s">
        <v>205</v>
      </c>
      <c r="D150" s="180" t="s">
        <v>169</v>
      </c>
      <c r="E150" s="181" t="s">
        <v>350</v>
      </c>
      <c r="F150" s="182" t="s">
        <v>351</v>
      </c>
      <c r="G150" s="183" t="s">
        <v>233</v>
      </c>
      <c r="H150" s="184">
        <v>41.534</v>
      </c>
      <c r="I150" s="185"/>
      <c r="J150" s="186">
        <f>ROUND(I150*H150,2)</f>
        <v>0</v>
      </c>
      <c r="K150" s="182" t="s">
        <v>173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174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1640</v>
      </c>
    </row>
    <row r="151" spans="1:65" s="2" customFormat="1" ht="33" customHeight="1">
      <c r="A151" s="38"/>
      <c r="B151" s="179"/>
      <c r="C151" s="180" t="s">
        <v>210</v>
      </c>
      <c r="D151" s="180" t="s">
        <v>169</v>
      </c>
      <c r="E151" s="181" t="s">
        <v>1469</v>
      </c>
      <c r="F151" s="182" t="s">
        <v>1470</v>
      </c>
      <c r="G151" s="183" t="s">
        <v>233</v>
      </c>
      <c r="H151" s="184">
        <v>41.534</v>
      </c>
      <c r="I151" s="185"/>
      <c r="J151" s="186">
        <f>ROUND(I151*H151,2)</f>
        <v>0</v>
      </c>
      <c r="K151" s="182" t="s">
        <v>173</v>
      </c>
      <c r="L151" s="39"/>
      <c r="M151" s="187" t="s">
        <v>1</v>
      </c>
      <c r="N151" s="188" t="s">
        <v>49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174</v>
      </c>
      <c r="AT151" s="191" t="s">
        <v>169</v>
      </c>
      <c r="AU151" s="191" t="s">
        <v>21</v>
      </c>
      <c r="AY151" s="18" t="s">
        <v>167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91</v>
      </c>
      <c r="BK151" s="192">
        <f>ROUND(I151*H151,2)</f>
        <v>0</v>
      </c>
      <c r="BL151" s="18" t="s">
        <v>174</v>
      </c>
      <c r="BM151" s="191" t="s">
        <v>1641</v>
      </c>
    </row>
    <row r="152" spans="1:63" s="12" customFormat="1" ht="25.9" customHeight="1">
      <c r="A152" s="12"/>
      <c r="B152" s="166"/>
      <c r="C152" s="12"/>
      <c r="D152" s="167" t="s">
        <v>83</v>
      </c>
      <c r="E152" s="168" t="s">
        <v>667</v>
      </c>
      <c r="F152" s="168" t="s">
        <v>668</v>
      </c>
      <c r="G152" s="12"/>
      <c r="H152" s="12"/>
      <c r="I152" s="169"/>
      <c r="J152" s="170">
        <f>BK152</f>
        <v>0</v>
      </c>
      <c r="K152" s="12"/>
      <c r="L152" s="166"/>
      <c r="M152" s="171"/>
      <c r="N152" s="172"/>
      <c r="O152" s="172"/>
      <c r="P152" s="173">
        <f>P153</f>
        <v>0</v>
      </c>
      <c r="Q152" s="172"/>
      <c r="R152" s="173">
        <f>R153</f>
        <v>0.2440935</v>
      </c>
      <c r="S152" s="172"/>
      <c r="T152" s="174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67" t="s">
        <v>21</v>
      </c>
      <c r="AT152" s="175" t="s">
        <v>83</v>
      </c>
      <c r="AU152" s="175" t="s">
        <v>84</v>
      </c>
      <c r="AY152" s="167" t="s">
        <v>167</v>
      </c>
      <c r="BK152" s="176">
        <f>BK153</f>
        <v>0</v>
      </c>
    </row>
    <row r="153" spans="1:63" s="12" customFormat="1" ht="22.8" customHeight="1">
      <c r="A153" s="12"/>
      <c r="B153" s="166"/>
      <c r="C153" s="12"/>
      <c r="D153" s="167" t="s">
        <v>83</v>
      </c>
      <c r="E153" s="177" t="s">
        <v>1509</v>
      </c>
      <c r="F153" s="177" t="s">
        <v>1510</v>
      </c>
      <c r="G153" s="12"/>
      <c r="H153" s="12"/>
      <c r="I153" s="169"/>
      <c r="J153" s="178">
        <f>BK153</f>
        <v>0</v>
      </c>
      <c r="K153" s="12"/>
      <c r="L153" s="166"/>
      <c r="M153" s="171"/>
      <c r="N153" s="172"/>
      <c r="O153" s="172"/>
      <c r="P153" s="173">
        <f>SUM(P154:P159)</f>
        <v>0</v>
      </c>
      <c r="Q153" s="172"/>
      <c r="R153" s="173">
        <f>SUM(R154:R159)</f>
        <v>0.2440935</v>
      </c>
      <c r="S153" s="172"/>
      <c r="T153" s="174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7" t="s">
        <v>21</v>
      </c>
      <c r="AT153" s="175" t="s">
        <v>83</v>
      </c>
      <c r="AU153" s="175" t="s">
        <v>91</v>
      </c>
      <c r="AY153" s="167" t="s">
        <v>167</v>
      </c>
      <c r="BK153" s="176">
        <f>SUM(BK154:BK159)</f>
        <v>0</v>
      </c>
    </row>
    <row r="154" spans="1:65" s="2" customFormat="1" ht="24.15" customHeight="1">
      <c r="A154" s="38"/>
      <c r="B154" s="179"/>
      <c r="C154" s="180" t="s">
        <v>215</v>
      </c>
      <c r="D154" s="180" t="s">
        <v>169</v>
      </c>
      <c r="E154" s="181" t="s">
        <v>1511</v>
      </c>
      <c r="F154" s="182" t="s">
        <v>1512</v>
      </c>
      <c r="G154" s="183" t="s">
        <v>183</v>
      </c>
      <c r="H154" s="184">
        <v>820</v>
      </c>
      <c r="I154" s="185"/>
      <c r="J154" s="186">
        <f>ROUND(I154*H154,2)</f>
        <v>0</v>
      </c>
      <c r="K154" s="182" t="s">
        <v>173</v>
      </c>
      <c r="L154" s="39"/>
      <c r="M154" s="187" t="s">
        <v>1</v>
      </c>
      <c r="N154" s="188" t="s">
        <v>49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251</v>
      </c>
      <c r="AT154" s="191" t="s">
        <v>169</v>
      </c>
      <c r="AU154" s="191" t="s">
        <v>21</v>
      </c>
      <c r="AY154" s="18" t="s">
        <v>167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8" t="s">
        <v>91</v>
      </c>
      <c r="BK154" s="192">
        <f>ROUND(I154*H154,2)</f>
        <v>0</v>
      </c>
      <c r="BL154" s="18" t="s">
        <v>251</v>
      </c>
      <c r="BM154" s="191" t="s">
        <v>1642</v>
      </c>
    </row>
    <row r="155" spans="1:65" s="2" customFormat="1" ht="24.15" customHeight="1">
      <c r="A155" s="38"/>
      <c r="B155" s="179"/>
      <c r="C155" s="210" t="s">
        <v>221</v>
      </c>
      <c r="D155" s="210" t="s">
        <v>257</v>
      </c>
      <c r="E155" s="211" t="s">
        <v>1514</v>
      </c>
      <c r="F155" s="212" t="s">
        <v>1515</v>
      </c>
      <c r="G155" s="213" t="s">
        <v>183</v>
      </c>
      <c r="H155" s="214">
        <v>904.05</v>
      </c>
      <c r="I155" s="215"/>
      <c r="J155" s="216">
        <f>ROUND(I155*H155,2)</f>
        <v>0</v>
      </c>
      <c r="K155" s="212" t="s">
        <v>173</v>
      </c>
      <c r="L155" s="217"/>
      <c r="M155" s="218" t="s">
        <v>1</v>
      </c>
      <c r="N155" s="219" t="s">
        <v>49</v>
      </c>
      <c r="O155" s="77"/>
      <c r="P155" s="189">
        <f>O155*H155</f>
        <v>0</v>
      </c>
      <c r="Q155" s="189">
        <v>0.00027</v>
      </c>
      <c r="R155" s="189">
        <f>Q155*H155</f>
        <v>0.2440935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323</v>
      </c>
      <c r="AT155" s="191" t="s">
        <v>257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251</v>
      </c>
      <c r="BM155" s="191" t="s">
        <v>1643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1644</v>
      </c>
      <c r="G156" s="13"/>
      <c r="H156" s="197">
        <v>861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91</v>
      </c>
      <c r="AY156" s="195" t="s">
        <v>167</v>
      </c>
    </row>
    <row r="157" spans="1:51" s="13" customFormat="1" ht="12">
      <c r="A157" s="13"/>
      <c r="B157" s="193"/>
      <c r="C157" s="13"/>
      <c r="D157" s="194" t="s">
        <v>193</v>
      </c>
      <c r="E157" s="13"/>
      <c r="F157" s="196" t="s">
        <v>1645</v>
      </c>
      <c r="G157" s="13"/>
      <c r="H157" s="197">
        <v>904.05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3</v>
      </c>
      <c r="AX157" s="13" t="s">
        <v>91</v>
      </c>
      <c r="AY157" s="195" t="s">
        <v>167</v>
      </c>
    </row>
    <row r="158" spans="1:65" s="2" customFormat="1" ht="24.15" customHeight="1">
      <c r="A158" s="38"/>
      <c r="B158" s="179"/>
      <c r="C158" s="180" t="s">
        <v>225</v>
      </c>
      <c r="D158" s="180" t="s">
        <v>169</v>
      </c>
      <c r="E158" s="181" t="s">
        <v>1646</v>
      </c>
      <c r="F158" s="182" t="s">
        <v>1647</v>
      </c>
      <c r="G158" s="183" t="s">
        <v>233</v>
      </c>
      <c r="H158" s="184">
        <v>0.244</v>
      </c>
      <c r="I158" s="185"/>
      <c r="J158" s="186">
        <f>ROUND(I158*H158,2)</f>
        <v>0</v>
      </c>
      <c r="K158" s="182" t="s">
        <v>173</v>
      </c>
      <c r="L158" s="39"/>
      <c r="M158" s="187" t="s">
        <v>1</v>
      </c>
      <c r="N158" s="188" t="s">
        <v>49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251</v>
      </c>
      <c r="AT158" s="191" t="s">
        <v>169</v>
      </c>
      <c r="AU158" s="191" t="s">
        <v>21</v>
      </c>
      <c r="AY158" s="18" t="s">
        <v>167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8" t="s">
        <v>91</v>
      </c>
      <c r="BK158" s="192">
        <f>ROUND(I158*H158,2)</f>
        <v>0</v>
      </c>
      <c r="BL158" s="18" t="s">
        <v>251</v>
      </c>
      <c r="BM158" s="191" t="s">
        <v>1648</v>
      </c>
    </row>
    <row r="159" spans="1:65" s="2" customFormat="1" ht="24.15" customHeight="1">
      <c r="A159" s="38"/>
      <c r="B159" s="179"/>
      <c r="C159" s="180" t="s">
        <v>230</v>
      </c>
      <c r="D159" s="180" t="s">
        <v>169</v>
      </c>
      <c r="E159" s="181" t="s">
        <v>1601</v>
      </c>
      <c r="F159" s="182" t="s">
        <v>1602</v>
      </c>
      <c r="G159" s="183" t="s">
        <v>233</v>
      </c>
      <c r="H159" s="184">
        <v>0.244</v>
      </c>
      <c r="I159" s="185"/>
      <c r="J159" s="186">
        <f>ROUND(I159*H159,2)</f>
        <v>0</v>
      </c>
      <c r="K159" s="182" t="s">
        <v>173</v>
      </c>
      <c r="L159" s="39"/>
      <c r="M159" s="187" t="s">
        <v>1</v>
      </c>
      <c r="N159" s="188" t="s">
        <v>49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251</v>
      </c>
      <c r="AT159" s="191" t="s">
        <v>169</v>
      </c>
      <c r="AU159" s="191" t="s">
        <v>21</v>
      </c>
      <c r="AY159" s="18" t="s">
        <v>167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8" t="s">
        <v>91</v>
      </c>
      <c r="BK159" s="192">
        <f>ROUND(I159*H159,2)</f>
        <v>0</v>
      </c>
      <c r="BL159" s="18" t="s">
        <v>251</v>
      </c>
      <c r="BM159" s="191" t="s">
        <v>1649</v>
      </c>
    </row>
    <row r="160" spans="1:63" s="12" customFormat="1" ht="25.9" customHeight="1">
      <c r="A160" s="12"/>
      <c r="B160" s="166"/>
      <c r="C160" s="12"/>
      <c r="D160" s="167" t="s">
        <v>83</v>
      </c>
      <c r="E160" s="168" t="s">
        <v>257</v>
      </c>
      <c r="F160" s="168" t="s">
        <v>1609</v>
      </c>
      <c r="G160" s="12"/>
      <c r="H160" s="12"/>
      <c r="I160" s="169"/>
      <c r="J160" s="170">
        <f>BK160</f>
        <v>0</v>
      </c>
      <c r="K160" s="12"/>
      <c r="L160" s="166"/>
      <c r="M160" s="171"/>
      <c r="N160" s="172"/>
      <c r="O160" s="172"/>
      <c r="P160" s="173">
        <f>P161+P165</f>
        <v>0</v>
      </c>
      <c r="Q160" s="172"/>
      <c r="R160" s="173">
        <f>R161+R165</f>
        <v>2.87343</v>
      </c>
      <c r="S160" s="172"/>
      <c r="T160" s="174">
        <f>T161+T165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67" t="s">
        <v>180</v>
      </c>
      <c r="AT160" s="175" t="s">
        <v>83</v>
      </c>
      <c r="AU160" s="175" t="s">
        <v>84</v>
      </c>
      <c r="AY160" s="167" t="s">
        <v>167</v>
      </c>
      <c r="BK160" s="176">
        <f>BK161+BK165</f>
        <v>0</v>
      </c>
    </row>
    <row r="161" spans="1:63" s="12" customFormat="1" ht="22.8" customHeight="1">
      <c r="A161" s="12"/>
      <c r="B161" s="166"/>
      <c r="C161" s="12"/>
      <c r="D161" s="167" t="s">
        <v>83</v>
      </c>
      <c r="E161" s="177" t="s">
        <v>1650</v>
      </c>
      <c r="F161" s="177" t="s">
        <v>1651</v>
      </c>
      <c r="G161" s="12"/>
      <c r="H161" s="12"/>
      <c r="I161" s="169"/>
      <c r="J161" s="178">
        <f>BK161</f>
        <v>0</v>
      </c>
      <c r="K161" s="12"/>
      <c r="L161" s="166"/>
      <c r="M161" s="171"/>
      <c r="N161" s="172"/>
      <c r="O161" s="172"/>
      <c r="P161" s="173">
        <f>SUM(P162:P164)</f>
        <v>0</v>
      </c>
      <c r="Q161" s="172"/>
      <c r="R161" s="173">
        <f>SUM(R162:R164)</f>
        <v>0.07833</v>
      </c>
      <c r="S161" s="172"/>
      <c r="T161" s="174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67" t="s">
        <v>180</v>
      </c>
      <c r="AT161" s="175" t="s">
        <v>83</v>
      </c>
      <c r="AU161" s="175" t="s">
        <v>91</v>
      </c>
      <c r="AY161" s="167" t="s">
        <v>167</v>
      </c>
      <c r="BK161" s="176">
        <f>SUM(BK162:BK164)</f>
        <v>0</v>
      </c>
    </row>
    <row r="162" spans="1:65" s="2" customFormat="1" ht="21.75" customHeight="1">
      <c r="A162" s="38"/>
      <c r="B162" s="179"/>
      <c r="C162" s="180" t="s">
        <v>236</v>
      </c>
      <c r="D162" s="180" t="s">
        <v>169</v>
      </c>
      <c r="E162" s="181" t="s">
        <v>1652</v>
      </c>
      <c r="F162" s="182" t="s">
        <v>1653</v>
      </c>
      <c r="G162" s="183" t="s">
        <v>183</v>
      </c>
      <c r="H162" s="184">
        <v>742</v>
      </c>
      <c r="I162" s="185"/>
      <c r="J162" s="186">
        <f>ROUND(I162*H162,2)</f>
        <v>0</v>
      </c>
      <c r="K162" s="182" t="s">
        <v>173</v>
      </c>
      <c r="L162" s="39"/>
      <c r="M162" s="187" t="s">
        <v>1</v>
      </c>
      <c r="N162" s="188" t="s">
        <v>49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588</v>
      </c>
      <c r="AT162" s="191" t="s">
        <v>169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588</v>
      </c>
      <c r="BM162" s="191" t="s">
        <v>1654</v>
      </c>
    </row>
    <row r="163" spans="1:65" s="2" customFormat="1" ht="24.15" customHeight="1">
      <c r="A163" s="38"/>
      <c r="B163" s="179"/>
      <c r="C163" s="210" t="s">
        <v>8</v>
      </c>
      <c r="D163" s="210" t="s">
        <v>257</v>
      </c>
      <c r="E163" s="211" t="s">
        <v>1655</v>
      </c>
      <c r="F163" s="212" t="s">
        <v>1656</v>
      </c>
      <c r="G163" s="213" t="s">
        <v>183</v>
      </c>
      <c r="H163" s="214">
        <v>783.3</v>
      </c>
      <c r="I163" s="215"/>
      <c r="J163" s="216">
        <f>ROUND(I163*H163,2)</f>
        <v>0</v>
      </c>
      <c r="K163" s="212" t="s">
        <v>173</v>
      </c>
      <c r="L163" s="217"/>
      <c r="M163" s="218" t="s">
        <v>1</v>
      </c>
      <c r="N163" s="219" t="s">
        <v>49</v>
      </c>
      <c r="O163" s="77"/>
      <c r="P163" s="189">
        <f>O163*H163</f>
        <v>0</v>
      </c>
      <c r="Q163" s="189">
        <v>0.0001</v>
      </c>
      <c r="R163" s="189">
        <f>Q163*H163</f>
        <v>0.07833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323</v>
      </c>
      <c r="AT163" s="191" t="s">
        <v>257</v>
      </c>
      <c r="AU163" s="191" t="s">
        <v>21</v>
      </c>
      <c r="AY163" s="18" t="s">
        <v>167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8" t="s">
        <v>91</v>
      </c>
      <c r="BK163" s="192">
        <f>ROUND(I163*H163,2)</f>
        <v>0</v>
      </c>
      <c r="BL163" s="18" t="s">
        <v>251</v>
      </c>
      <c r="BM163" s="191" t="s">
        <v>1657</v>
      </c>
    </row>
    <row r="164" spans="1:51" s="13" customFormat="1" ht="12">
      <c r="A164" s="13"/>
      <c r="B164" s="193"/>
      <c r="C164" s="13"/>
      <c r="D164" s="194" t="s">
        <v>193</v>
      </c>
      <c r="E164" s="13"/>
      <c r="F164" s="196" t="s">
        <v>1658</v>
      </c>
      <c r="G164" s="13"/>
      <c r="H164" s="197">
        <v>783.3</v>
      </c>
      <c r="I164" s="198"/>
      <c r="J164" s="13"/>
      <c r="K164" s="13"/>
      <c r="L164" s="193"/>
      <c r="M164" s="199"/>
      <c r="N164" s="200"/>
      <c r="O164" s="200"/>
      <c r="P164" s="200"/>
      <c r="Q164" s="200"/>
      <c r="R164" s="200"/>
      <c r="S164" s="200"/>
      <c r="T164" s="20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5" t="s">
        <v>193</v>
      </c>
      <c r="AU164" s="195" t="s">
        <v>21</v>
      </c>
      <c r="AV164" s="13" t="s">
        <v>21</v>
      </c>
      <c r="AW164" s="13" t="s">
        <v>3</v>
      </c>
      <c r="AX164" s="13" t="s">
        <v>91</v>
      </c>
      <c r="AY164" s="195" t="s">
        <v>167</v>
      </c>
    </row>
    <row r="165" spans="1:63" s="12" customFormat="1" ht="22.8" customHeight="1">
      <c r="A165" s="12"/>
      <c r="B165" s="166"/>
      <c r="C165" s="12"/>
      <c r="D165" s="167" t="s">
        <v>83</v>
      </c>
      <c r="E165" s="177" t="s">
        <v>1659</v>
      </c>
      <c r="F165" s="177" t="s">
        <v>1660</v>
      </c>
      <c r="G165" s="12"/>
      <c r="H165" s="12"/>
      <c r="I165" s="169"/>
      <c r="J165" s="178">
        <f>BK165</f>
        <v>0</v>
      </c>
      <c r="K165" s="12"/>
      <c r="L165" s="166"/>
      <c r="M165" s="171"/>
      <c r="N165" s="172"/>
      <c r="O165" s="172"/>
      <c r="P165" s="173">
        <f>SUM(P166:P167)</f>
        <v>0</v>
      </c>
      <c r="Q165" s="172"/>
      <c r="R165" s="173">
        <f>SUM(R166:R167)</f>
        <v>2.7951</v>
      </c>
      <c r="S165" s="172"/>
      <c r="T165" s="174">
        <f>SUM(T166:T167)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67" t="s">
        <v>180</v>
      </c>
      <c r="AT165" s="175" t="s">
        <v>83</v>
      </c>
      <c r="AU165" s="175" t="s">
        <v>91</v>
      </c>
      <c r="AY165" s="167" t="s">
        <v>167</v>
      </c>
      <c r="BK165" s="176">
        <f>SUM(BK166:BK167)</f>
        <v>0</v>
      </c>
    </row>
    <row r="166" spans="1:65" s="2" customFormat="1" ht="33" customHeight="1">
      <c r="A166" s="38"/>
      <c r="B166" s="179"/>
      <c r="C166" s="180" t="s">
        <v>251</v>
      </c>
      <c r="D166" s="180" t="s">
        <v>169</v>
      </c>
      <c r="E166" s="181" t="s">
        <v>1661</v>
      </c>
      <c r="F166" s="182" t="s">
        <v>1662</v>
      </c>
      <c r="G166" s="183" t="s">
        <v>285</v>
      </c>
      <c r="H166" s="184">
        <v>7</v>
      </c>
      <c r="I166" s="185"/>
      <c r="J166" s="186">
        <f>ROUND(I166*H166,2)</f>
        <v>0</v>
      </c>
      <c r="K166" s="182" t="s">
        <v>173</v>
      </c>
      <c r="L166" s="39"/>
      <c r="M166" s="187" t="s">
        <v>1</v>
      </c>
      <c r="N166" s="188" t="s">
        <v>49</v>
      </c>
      <c r="O166" s="77"/>
      <c r="P166" s="189">
        <f>O166*H166</f>
        <v>0</v>
      </c>
      <c r="Q166" s="189">
        <v>0.3743</v>
      </c>
      <c r="R166" s="189">
        <f>Q166*H166</f>
        <v>2.6201000000000003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588</v>
      </c>
      <c r="AT166" s="191" t="s">
        <v>169</v>
      </c>
      <c r="AU166" s="191" t="s">
        <v>21</v>
      </c>
      <c r="AY166" s="18" t="s">
        <v>167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8" t="s">
        <v>91</v>
      </c>
      <c r="BK166" s="192">
        <f>ROUND(I166*H166,2)</f>
        <v>0</v>
      </c>
      <c r="BL166" s="18" t="s">
        <v>588</v>
      </c>
      <c r="BM166" s="191" t="s">
        <v>1663</v>
      </c>
    </row>
    <row r="167" spans="1:65" s="2" customFormat="1" ht="33" customHeight="1">
      <c r="A167" s="38"/>
      <c r="B167" s="179"/>
      <c r="C167" s="210" t="s">
        <v>256</v>
      </c>
      <c r="D167" s="210" t="s">
        <v>257</v>
      </c>
      <c r="E167" s="211" t="s">
        <v>1664</v>
      </c>
      <c r="F167" s="212" t="s">
        <v>1665</v>
      </c>
      <c r="G167" s="213" t="s">
        <v>285</v>
      </c>
      <c r="H167" s="214">
        <v>7</v>
      </c>
      <c r="I167" s="215"/>
      <c r="J167" s="216">
        <f>ROUND(I167*H167,2)</f>
        <v>0</v>
      </c>
      <c r="K167" s="212" t="s">
        <v>1</v>
      </c>
      <c r="L167" s="217"/>
      <c r="M167" s="218" t="s">
        <v>1</v>
      </c>
      <c r="N167" s="219" t="s">
        <v>49</v>
      </c>
      <c r="O167" s="77"/>
      <c r="P167" s="189">
        <f>O167*H167</f>
        <v>0</v>
      </c>
      <c r="Q167" s="189">
        <v>0.025</v>
      </c>
      <c r="R167" s="189">
        <f>Q167*H167</f>
        <v>0.17500000000000002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323</v>
      </c>
      <c r="AT167" s="191" t="s">
        <v>257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251</v>
      </c>
      <c r="BM167" s="191" t="s">
        <v>1666</v>
      </c>
    </row>
    <row r="168" spans="1:63" s="12" customFormat="1" ht="25.9" customHeight="1">
      <c r="A168" s="12"/>
      <c r="B168" s="166"/>
      <c r="C168" s="12"/>
      <c r="D168" s="167" t="s">
        <v>83</v>
      </c>
      <c r="E168" s="168" t="s">
        <v>1617</v>
      </c>
      <c r="F168" s="168" t="s">
        <v>1618</v>
      </c>
      <c r="G168" s="12"/>
      <c r="H168" s="12"/>
      <c r="I168" s="169"/>
      <c r="J168" s="170">
        <f>BK168</f>
        <v>0</v>
      </c>
      <c r="K168" s="12"/>
      <c r="L168" s="166"/>
      <c r="M168" s="171"/>
      <c r="N168" s="172"/>
      <c r="O168" s="172"/>
      <c r="P168" s="173">
        <f>P169</f>
        <v>0</v>
      </c>
      <c r="Q168" s="172"/>
      <c r="R168" s="173">
        <f>R169</f>
        <v>0</v>
      </c>
      <c r="S168" s="172"/>
      <c r="T168" s="174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67" t="s">
        <v>174</v>
      </c>
      <c r="AT168" s="175" t="s">
        <v>83</v>
      </c>
      <c r="AU168" s="175" t="s">
        <v>84</v>
      </c>
      <c r="AY168" s="167" t="s">
        <v>167</v>
      </c>
      <c r="BK168" s="176">
        <f>BK169</f>
        <v>0</v>
      </c>
    </row>
    <row r="169" spans="1:65" s="2" customFormat="1" ht="16.5" customHeight="1">
      <c r="A169" s="38"/>
      <c r="B169" s="179"/>
      <c r="C169" s="180" t="s">
        <v>263</v>
      </c>
      <c r="D169" s="180" t="s">
        <v>169</v>
      </c>
      <c r="E169" s="181" t="s">
        <v>1667</v>
      </c>
      <c r="F169" s="182" t="s">
        <v>1668</v>
      </c>
      <c r="G169" s="183" t="s">
        <v>172</v>
      </c>
      <c r="H169" s="184">
        <v>50</v>
      </c>
      <c r="I169" s="185"/>
      <c r="J169" s="186">
        <f>ROUND(I169*H169,2)</f>
        <v>0</v>
      </c>
      <c r="K169" s="182" t="s">
        <v>173</v>
      </c>
      <c r="L169" s="39"/>
      <c r="M169" s="187" t="s">
        <v>1</v>
      </c>
      <c r="N169" s="188" t="s">
        <v>49</v>
      </c>
      <c r="O169" s="77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1621</v>
      </c>
      <c r="AT169" s="191" t="s">
        <v>169</v>
      </c>
      <c r="AU169" s="191" t="s">
        <v>91</v>
      </c>
      <c r="AY169" s="18" t="s">
        <v>167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8" t="s">
        <v>91</v>
      </c>
      <c r="BK169" s="192">
        <f>ROUND(I169*H169,2)</f>
        <v>0</v>
      </c>
      <c r="BL169" s="18" t="s">
        <v>1621</v>
      </c>
      <c r="BM169" s="191" t="s">
        <v>1669</v>
      </c>
    </row>
    <row r="170" spans="1:63" s="12" customFormat="1" ht="25.9" customHeight="1">
      <c r="A170" s="12"/>
      <c r="B170" s="166"/>
      <c r="C170" s="12"/>
      <c r="D170" s="167" t="s">
        <v>83</v>
      </c>
      <c r="E170" s="168" t="s">
        <v>353</v>
      </c>
      <c r="F170" s="168" t="s">
        <v>354</v>
      </c>
      <c r="G170" s="12"/>
      <c r="H170" s="12"/>
      <c r="I170" s="169"/>
      <c r="J170" s="170">
        <f>BK170</f>
        <v>0</v>
      </c>
      <c r="K170" s="12"/>
      <c r="L170" s="166"/>
      <c r="M170" s="171"/>
      <c r="N170" s="172"/>
      <c r="O170" s="172"/>
      <c r="P170" s="173">
        <f>P171</f>
        <v>0</v>
      </c>
      <c r="Q170" s="172"/>
      <c r="R170" s="173">
        <f>R171</f>
        <v>0</v>
      </c>
      <c r="S170" s="172"/>
      <c r="T170" s="174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67" t="s">
        <v>188</v>
      </c>
      <c r="AT170" s="175" t="s">
        <v>83</v>
      </c>
      <c r="AU170" s="175" t="s">
        <v>84</v>
      </c>
      <c r="AY170" s="167" t="s">
        <v>167</v>
      </c>
      <c r="BK170" s="176">
        <f>BK171</f>
        <v>0</v>
      </c>
    </row>
    <row r="171" spans="1:63" s="12" customFormat="1" ht="22.8" customHeight="1">
      <c r="A171" s="12"/>
      <c r="B171" s="166"/>
      <c r="C171" s="12"/>
      <c r="D171" s="167" t="s">
        <v>83</v>
      </c>
      <c r="E171" s="177" t="s">
        <v>369</v>
      </c>
      <c r="F171" s="177" t="s">
        <v>370</v>
      </c>
      <c r="G171" s="12"/>
      <c r="H171" s="12"/>
      <c r="I171" s="169"/>
      <c r="J171" s="178">
        <f>BK171</f>
        <v>0</v>
      </c>
      <c r="K171" s="12"/>
      <c r="L171" s="166"/>
      <c r="M171" s="171"/>
      <c r="N171" s="172"/>
      <c r="O171" s="172"/>
      <c r="P171" s="173">
        <f>P172</f>
        <v>0</v>
      </c>
      <c r="Q171" s="172"/>
      <c r="R171" s="173">
        <f>R172</f>
        <v>0</v>
      </c>
      <c r="S171" s="172"/>
      <c r="T171" s="174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67" t="s">
        <v>188</v>
      </c>
      <c r="AT171" s="175" t="s">
        <v>83</v>
      </c>
      <c r="AU171" s="175" t="s">
        <v>91</v>
      </c>
      <c r="AY171" s="167" t="s">
        <v>167</v>
      </c>
      <c r="BK171" s="176">
        <f>BK172</f>
        <v>0</v>
      </c>
    </row>
    <row r="172" spans="1:65" s="2" customFormat="1" ht="24.15" customHeight="1">
      <c r="A172" s="38"/>
      <c r="B172" s="179"/>
      <c r="C172" s="180" t="s">
        <v>268</v>
      </c>
      <c r="D172" s="180" t="s">
        <v>169</v>
      </c>
      <c r="E172" s="181" t="s">
        <v>372</v>
      </c>
      <c r="F172" s="182" t="s">
        <v>373</v>
      </c>
      <c r="G172" s="183" t="s">
        <v>360</v>
      </c>
      <c r="H172" s="184">
        <v>1</v>
      </c>
      <c r="I172" s="185"/>
      <c r="J172" s="186">
        <f>ROUND(I172*H172,2)</f>
        <v>0</v>
      </c>
      <c r="K172" s="182" t="s">
        <v>173</v>
      </c>
      <c r="L172" s="39"/>
      <c r="M172" s="224" t="s">
        <v>1</v>
      </c>
      <c r="N172" s="225" t="s">
        <v>49</v>
      </c>
      <c r="O172" s="226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361</v>
      </c>
      <c r="AT172" s="191" t="s">
        <v>169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361</v>
      </c>
      <c r="BM172" s="191" t="s">
        <v>1670</v>
      </c>
    </row>
    <row r="173" spans="1:31" s="2" customFormat="1" ht="6.95" customHeight="1">
      <c r="A173" s="38"/>
      <c r="B173" s="60"/>
      <c r="C173" s="61"/>
      <c r="D173" s="61"/>
      <c r="E173" s="61"/>
      <c r="F173" s="61"/>
      <c r="G173" s="61"/>
      <c r="H173" s="61"/>
      <c r="I173" s="61"/>
      <c r="J173" s="61"/>
      <c r="K173" s="61"/>
      <c r="L173" s="39"/>
      <c r="M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</row>
  </sheetData>
  <autoFilter ref="C131:K17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940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1671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116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ROUND(J123,2)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ROUND((SUM(BE123:BE168)),2)</f>
        <v>0</v>
      </c>
      <c r="G35" s="38"/>
      <c r="H35" s="38"/>
      <c r="I35" s="136">
        <v>0.21</v>
      </c>
      <c r="J35" s="135">
        <f>ROUND(((SUM(BE123:BE168))*I35),2)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ROUND((SUM(BF123:BF168)),2)</f>
        <v>0</v>
      </c>
      <c r="G36" s="38"/>
      <c r="H36" s="38"/>
      <c r="I36" s="136">
        <v>0.15</v>
      </c>
      <c r="J36" s="135">
        <f>ROUND(((SUM(BF123:BF168))*I36),2)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ROUND((SUM(BG123:BG168)),2)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ROUND((SUM(BH123:BH168)),2)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ROUND((SUM(BI123:BI168)),2)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940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801 - Kácení, výsadba a vegetační úpravy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J123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J124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J125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148</v>
      </c>
      <c r="E101" s="154"/>
      <c r="F101" s="154"/>
      <c r="G101" s="154"/>
      <c r="H101" s="154"/>
      <c r="I101" s="154"/>
      <c r="J101" s="155">
        <f>J167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2" t="s">
        <v>152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1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6.25" customHeight="1">
      <c r="A111" s="38"/>
      <c r="B111" s="39"/>
      <c r="C111" s="38"/>
      <c r="D111" s="38"/>
      <c r="E111" s="129" t="str">
        <f>E7</f>
        <v>Rekonstrukce místních komunikací v sídlišti K Hradišťku v Dačicích - IV. Etapa - aktualizace</v>
      </c>
      <c r="F111" s="31"/>
      <c r="G111" s="31"/>
      <c r="H111" s="31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1"/>
      <c r="C112" s="31" t="s">
        <v>135</v>
      </c>
      <c r="L112" s="21"/>
    </row>
    <row r="113" spans="1:31" s="2" customFormat="1" ht="23.25" customHeight="1">
      <c r="A113" s="38"/>
      <c r="B113" s="39"/>
      <c r="C113" s="38"/>
      <c r="D113" s="38"/>
      <c r="E113" s="129" t="s">
        <v>940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1" t="s">
        <v>137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E11</f>
        <v>SO 801 - Kácení, výsadba a vegetační úpravy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1" t="s">
        <v>22</v>
      </c>
      <c r="D117" s="38"/>
      <c r="E117" s="38"/>
      <c r="F117" s="26" t="str">
        <f>F14</f>
        <v>Dačice</v>
      </c>
      <c r="G117" s="38"/>
      <c r="H117" s="38"/>
      <c r="I117" s="31" t="s">
        <v>24</v>
      </c>
      <c r="J117" s="69" t="str">
        <f>IF(J14="","",J14)</f>
        <v>6. 8. 2021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1" t="s">
        <v>30</v>
      </c>
      <c r="D119" s="38"/>
      <c r="E119" s="38"/>
      <c r="F119" s="26" t="str">
        <f>E17</f>
        <v>Město Dačice, Krajířova 27, 380 13 Dačice</v>
      </c>
      <c r="G119" s="38"/>
      <c r="H119" s="38"/>
      <c r="I119" s="31" t="s">
        <v>37</v>
      </c>
      <c r="J119" s="36" t="str">
        <f>E23</f>
        <v>Ing. arch. Martin Jirovský Ph.D., MBA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1" t="s">
        <v>35</v>
      </c>
      <c r="D120" s="38"/>
      <c r="E120" s="38"/>
      <c r="F120" s="26" t="str">
        <f>IF(E20="","",E20)</f>
        <v>Vyplň údaj</v>
      </c>
      <c r="G120" s="38"/>
      <c r="H120" s="38"/>
      <c r="I120" s="31" t="s">
        <v>41</v>
      </c>
      <c r="J120" s="36" t="str">
        <f>E26</f>
        <v>Centrum služeb Staré město; Petra Stejskalová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153</v>
      </c>
      <c r="D122" s="159" t="s">
        <v>69</v>
      </c>
      <c r="E122" s="159" t="s">
        <v>65</v>
      </c>
      <c r="F122" s="159" t="s">
        <v>66</v>
      </c>
      <c r="G122" s="159" t="s">
        <v>154</v>
      </c>
      <c r="H122" s="159" t="s">
        <v>155</v>
      </c>
      <c r="I122" s="159" t="s">
        <v>156</v>
      </c>
      <c r="J122" s="159" t="s">
        <v>141</v>
      </c>
      <c r="K122" s="160" t="s">
        <v>157</v>
      </c>
      <c r="L122" s="161"/>
      <c r="M122" s="86" t="s">
        <v>1</v>
      </c>
      <c r="N122" s="87" t="s">
        <v>48</v>
      </c>
      <c r="O122" s="87" t="s">
        <v>158</v>
      </c>
      <c r="P122" s="87" t="s">
        <v>159</v>
      </c>
      <c r="Q122" s="87" t="s">
        <v>160</v>
      </c>
      <c r="R122" s="87" t="s">
        <v>161</v>
      </c>
      <c r="S122" s="87" t="s">
        <v>162</v>
      </c>
      <c r="T122" s="88" t="s">
        <v>163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164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</f>
        <v>0</v>
      </c>
      <c r="Q123" s="90"/>
      <c r="R123" s="163">
        <f>R124</f>
        <v>5.909095000000001</v>
      </c>
      <c r="S123" s="90"/>
      <c r="T123" s="164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8" t="s">
        <v>83</v>
      </c>
      <c r="AU123" s="18" t="s">
        <v>143</v>
      </c>
      <c r="BK123" s="165">
        <f>BK124</f>
        <v>0</v>
      </c>
    </row>
    <row r="124" spans="1:63" s="12" customFormat="1" ht="25.9" customHeight="1">
      <c r="A124" s="12"/>
      <c r="B124" s="166"/>
      <c r="C124" s="12"/>
      <c r="D124" s="167" t="s">
        <v>83</v>
      </c>
      <c r="E124" s="168" t="s">
        <v>165</v>
      </c>
      <c r="F124" s="168" t="s">
        <v>166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P125+P167</f>
        <v>0</v>
      </c>
      <c r="Q124" s="172"/>
      <c r="R124" s="173">
        <f>R125+R167</f>
        <v>5.909095000000001</v>
      </c>
      <c r="S124" s="172"/>
      <c r="T124" s="174">
        <f>T125+T167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91</v>
      </c>
      <c r="AT124" s="175" t="s">
        <v>83</v>
      </c>
      <c r="AU124" s="175" t="s">
        <v>84</v>
      </c>
      <c r="AY124" s="167" t="s">
        <v>167</v>
      </c>
      <c r="BK124" s="176">
        <f>BK125+BK167</f>
        <v>0</v>
      </c>
    </row>
    <row r="125" spans="1:63" s="12" customFormat="1" ht="22.8" customHeight="1">
      <c r="A125" s="12"/>
      <c r="B125" s="166"/>
      <c r="C125" s="12"/>
      <c r="D125" s="167" t="s">
        <v>83</v>
      </c>
      <c r="E125" s="177" t="s">
        <v>91</v>
      </c>
      <c r="F125" s="177" t="s">
        <v>168</v>
      </c>
      <c r="G125" s="12"/>
      <c r="H125" s="12"/>
      <c r="I125" s="169"/>
      <c r="J125" s="178">
        <f>BK125</f>
        <v>0</v>
      </c>
      <c r="K125" s="12"/>
      <c r="L125" s="166"/>
      <c r="M125" s="171"/>
      <c r="N125" s="172"/>
      <c r="O125" s="172"/>
      <c r="P125" s="173">
        <f>SUM(P126:P166)</f>
        <v>0</v>
      </c>
      <c r="Q125" s="172"/>
      <c r="R125" s="173">
        <f>SUM(R126:R166)</f>
        <v>5.909095000000001</v>
      </c>
      <c r="S125" s="172"/>
      <c r="T125" s="174">
        <f>SUM(T126:T166)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91</v>
      </c>
      <c r="AT125" s="175" t="s">
        <v>83</v>
      </c>
      <c r="AU125" s="175" t="s">
        <v>91</v>
      </c>
      <c r="AY125" s="167" t="s">
        <v>167</v>
      </c>
      <c r="BK125" s="176">
        <f>SUM(BK126:BK166)</f>
        <v>0</v>
      </c>
    </row>
    <row r="126" spans="1:65" s="2" customFormat="1" ht="37.8" customHeight="1">
      <c r="A126" s="38"/>
      <c r="B126" s="179"/>
      <c r="C126" s="180" t="s">
        <v>91</v>
      </c>
      <c r="D126" s="180" t="s">
        <v>169</v>
      </c>
      <c r="E126" s="181" t="s">
        <v>1672</v>
      </c>
      <c r="F126" s="182" t="s">
        <v>1673</v>
      </c>
      <c r="G126" s="183" t="s">
        <v>218</v>
      </c>
      <c r="H126" s="184">
        <v>535.76</v>
      </c>
      <c r="I126" s="185"/>
      <c r="J126" s="186">
        <f>ROUND(I126*H126,2)</f>
        <v>0</v>
      </c>
      <c r="K126" s="182" t="s">
        <v>173</v>
      </c>
      <c r="L126" s="39"/>
      <c r="M126" s="187" t="s">
        <v>1</v>
      </c>
      <c r="N126" s="188" t="s">
        <v>49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174</v>
      </c>
      <c r="AT126" s="191" t="s">
        <v>169</v>
      </c>
      <c r="AU126" s="191" t="s">
        <v>21</v>
      </c>
      <c r="AY126" s="18" t="s">
        <v>167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8" t="s">
        <v>91</v>
      </c>
      <c r="BK126" s="192">
        <f>ROUND(I126*H126,2)</f>
        <v>0</v>
      </c>
      <c r="BL126" s="18" t="s">
        <v>174</v>
      </c>
      <c r="BM126" s="191" t="s">
        <v>1674</v>
      </c>
    </row>
    <row r="127" spans="1:51" s="13" customFormat="1" ht="12">
      <c r="A127" s="13"/>
      <c r="B127" s="193"/>
      <c r="C127" s="13"/>
      <c r="D127" s="194" t="s">
        <v>193</v>
      </c>
      <c r="E127" s="195" t="s">
        <v>1</v>
      </c>
      <c r="F127" s="196" t="s">
        <v>1675</v>
      </c>
      <c r="G127" s="13"/>
      <c r="H127" s="197">
        <v>307.92</v>
      </c>
      <c r="I127" s="198"/>
      <c r="J127" s="13"/>
      <c r="K127" s="13"/>
      <c r="L127" s="193"/>
      <c r="M127" s="199"/>
      <c r="N127" s="200"/>
      <c r="O127" s="200"/>
      <c r="P127" s="200"/>
      <c r="Q127" s="200"/>
      <c r="R127" s="200"/>
      <c r="S127" s="200"/>
      <c r="T127" s="20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5" t="s">
        <v>193</v>
      </c>
      <c r="AU127" s="195" t="s">
        <v>21</v>
      </c>
      <c r="AV127" s="13" t="s">
        <v>21</v>
      </c>
      <c r="AW127" s="13" t="s">
        <v>40</v>
      </c>
      <c r="AX127" s="13" t="s">
        <v>84</v>
      </c>
      <c r="AY127" s="195" t="s">
        <v>167</v>
      </c>
    </row>
    <row r="128" spans="1:51" s="13" customFormat="1" ht="12">
      <c r="A128" s="13"/>
      <c r="B128" s="193"/>
      <c r="C128" s="13"/>
      <c r="D128" s="194" t="s">
        <v>193</v>
      </c>
      <c r="E128" s="195" t="s">
        <v>1</v>
      </c>
      <c r="F128" s="196" t="s">
        <v>1676</v>
      </c>
      <c r="G128" s="13"/>
      <c r="H128" s="197">
        <v>133.04</v>
      </c>
      <c r="I128" s="198"/>
      <c r="J128" s="13"/>
      <c r="K128" s="13"/>
      <c r="L128" s="193"/>
      <c r="M128" s="199"/>
      <c r="N128" s="200"/>
      <c r="O128" s="200"/>
      <c r="P128" s="200"/>
      <c r="Q128" s="200"/>
      <c r="R128" s="200"/>
      <c r="S128" s="200"/>
      <c r="T128" s="20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5" t="s">
        <v>193</v>
      </c>
      <c r="AU128" s="195" t="s">
        <v>21</v>
      </c>
      <c r="AV128" s="13" t="s">
        <v>21</v>
      </c>
      <c r="AW128" s="13" t="s">
        <v>40</v>
      </c>
      <c r="AX128" s="13" t="s">
        <v>84</v>
      </c>
      <c r="AY128" s="195" t="s">
        <v>167</v>
      </c>
    </row>
    <row r="129" spans="1:51" s="15" customFormat="1" ht="12">
      <c r="A129" s="15"/>
      <c r="B129" s="229"/>
      <c r="C129" s="15"/>
      <c r="D129" s="194" t="s">
        <v>193</v>
      </c>
      <c r="E129" s="230" t="s">
        <v>1</v>
      </c>
      <c r="F129" s="231" t="s">
        <v>1018</v>
      </c>
      <c r="G129" s="15"/>
      <c r="H129" s="232">
        <v>440.96000000000004</v>
      </c>
      <c r="I129" s="233"/>
      <c r="J129" s="15"/>
      <c r="K129" s="15"/>
      <c r="L129" s="229"/>
      <c r="M129" s="234"/>
      <c r="N129" s="235"/>
      <c r="O129" s="235"/>
      <c r="P129" s="235"/>
      <c r="Q129" s="235"/>
      <c r="R129" s="235"/>
      <c r="S129" s="235"/>
      <c r="T129" s="236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30" t="s">
        <v>193</v>
      </c>
      <c r="AU129" s="230" t="s">
        <v>21</v>
      </c>
      <c r="AV129" s="15" t="s">
        <v>180</v>
      </c>
      <c r="AW129" s="15" t="s">
        <v>40</v>
      </c>
      <c r="AX129" s="15" t="s">
        <v>84</v>
      </c>
      <c r="AY129" s="230" t="s">
        <v>167</v>
      </c>
    </row>
    <row r="130" spans="1:51" s="13" customFormat="1" ht="12">
      <c r="A130" s="13"/>
      <c r="B130" s="193"/>
      <c r="C130" s="13"/>
      <c r="D130" s="194" t="s">
        <v>193</v>
      </c>
      <c r="E130" s="195" t="s">
        <v>1</v>
      </c>
      <c r="F130" s="196" t="s">
        <v>1677</v>
      </c>
      <c r="G130" s="13"/>
      <c r="H130" s="197">
        <v>94.8</v>
      </c>
      <c r="I130" s="198"/>
      <c r="J130" s="13"/>
      <c r="K130" s="13"/>
      <c r="L130" s="193"/>
      <c r="M130" s="199"/>
      <c r="N130" s="200"/>
      <c r="O130" s="200"/>
      <c r="P130" s="200"/>
      <c r="Q130" s="200"/>
      <c r="R130" s="200"/>
      <c r="S130" s="200"/>
      <c r="T130" s="20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5" t="s">
        <v>193</v>
      </c>
      <c r="AU130" s="195" t="s">
        <v>21</v>
      </c>
      <c r="AV130" s="13" t="s">
        <v>21</v>
      </c>
      <c r="AW130" s="13" t="s">
        <v>40</v>
      </c>
      <c r="AX130" s="13" t="s">
        <v>84</v>
      </c>
      <c r="AY130" s="195" t="s">
        <v>167</v>
      </c>
    </row>
    <row r="131" spans="1:51" s="15" customFormat="1" ht="12">
      <c r="A131" s="15"/>
      <c r="B131" s="229"/>
      <c r="C131" s="15"/>
      <c r="D131" s="194" t="s">
        <v>193</v>
      </c>
      <c r="E131" s="230" t="s">
        <v>1</v>
      </c>
      <c r="F131" s="231" t="s">
        <v>1018</v>
      </c>
      <c r="G131" s="15"/>
      <c r="H131" s="232">
        <v>94.8</v>
      </c>
      <c r="I131" s="233"/>
      <c r="J131" s="15"/>
      <c r="K131" s="15"/>
      <c r="L131" s="229"/>
      <c r="M131" s="234"/>
      <c r="N131" s="235"/>
      <c r="O131" s="235"/>
      <c r="P131" s="235"/>
      <c r="Q131" s="235"/>
      <c r="R131" s="235"/>
      <c r="S131" s="235"/>
      <c r="T131" s="236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30" t="s">
        <v>193</v>
      </c>
      <c r="AU131" s="230" t="s">
        <v>21</v>
      </c>
      <c r="AV131" s="15" t="s">
        <v>180</v>
      </c>
      <c r="AW131" s="15" t="s">
        <v>40</v>
      </c>
      <c r="AX131" s="15" t="s">
        <v>84</v>
      </c>
      <c r="AY131" s="230" t="s">
        <v>167</v>
      </c>
    </row>
    <row r="132" spans="1:51" s="14" customFormat="1" ht="12">
      <c r="A132" s="14"/>
      <c r="B132" s="202"/>
      <c r="C132" s="14"/>
      <c r="D132" s="194" t="s">
        <v>193</v>
      </c>
      <c r="E132" s="203" t="s">
        <v>1</v>
      </c>
      <c r="F132" s="204" t="s">
        <v>246</v>
      </c>
      <c r="G132" s="14"/>
      <c r="H132" s="205">
        <v>535.76</v>
      </c>
      <c r="I132" s="206"/>
      <c r="J132" s="14"/>
      <c r="K132" s="14"/>
      <c r="L132" s="202"/>
      <c r="M132" s="207"/>
      <c r="N132" s="208"/>
      <c r="O132" s="208"/>
      <c r="P132" s="208"/>
      <c r="Q132" s="208"/>
      <c r="R132" s="208"/>
      <c r="S132" s="208"/>
      <c r="T132" s="20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03" t="s">
        <v>193</v>
      </c>
      <c r="AU132" s="203" t="s">
        <v>21</v>
      </c>
      <c r="AV132" s="14" t="s">
        <v>174</v>
      </c>
      <c r="AW132" s="14" t="s">
        <v>40</v>
      </c>
      <c r="AX132" s="14" t="s">
        <v>91</v>
      </c>
      <c r="AY132" s="203" t="s">
        <v>167</v>
      </c>
    </row>
    <row r="133" spans="1:65" s="2" customFormat="1" ht="24.15" customHeight="1">
      <c r="A133" s="38"/>
      <c r="B133" s="179"/>
      <c r="C133" s="180" t="s">
        <v>21</v>
      </c>
      <c r="D133" s="180" t="s">
        <v>169</v>
      </c>
      <c r="E133" s="181" t="s">
        <v>1678</v>
      </c>
      <c r="F133" s="182" t="s">
        <v>1679</v>
      </c>
      <c r="G133" s="183" t="s">
        <v>218</v>
      </c>
      <c r="H133" s="184">
        <v>535.76</v>
      </c>
      <c r="I133" s="185"/>
      <c r="J133" s="186">
        <f>ROUND(I133*H133,2)</f>
        <v>0</v>
      </c>
      <c r="K133" s="182" t="s">
        <v>173</v>
      </c>
      <c r="L133" s="39"/>
      <c r="M133" s="187" t="s">
        <v>1</v>
      </c>
      <c r="N133" s="188" t="s">
        <v>49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174</v>
      </c>
      <c r="AT133" s="191" t="s">
        <v>169</v>
      </c>
      <c r="AU133" s="191" t="s">
        <v>21</v>
      </c>
      <c r="AY133" s="18" t="s">
        <v>167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8" t="s">
        <v>91</v>
      </c>
      <c r="BK133" s="192">
        <f>ROUND(I133*H133,2)</f>
        <v>0</v>
      </c>
      <c r="BL133" s="18" t="s">
        <v>174</v>
      </c>
      <c r="BM133" s="191" t="s">
        <v>1680</v>
      </c>
    </row>
    <row r="134" spans="1:65" s="2" customFormat="1" ht="16.5" customHeight="1">
      <c r="A134" s="38"/>
      <c r="B134" s="179"/>
      <c r="C134" s="210" t="s">
        <v>180</v>
      </c>
      <c r="D134" s="210" t="s">
        <v>257</v>
      </c>
      <c r="E134" s="211" t="s">
        <v>1681</v>
      </c>
      <c r="F134" s="212" t="s">
        <v>1682</v>
      </c>
      <c r="G134" s="213" t="s">
        <v>1585</v>
      </c>
      <c r="H134" s="214">
        <v>10.715</v>
      </c>
      <c r="I134" s="215"/>
      <c r="J134" s="216">
        <f>ROUND(I134*H134,2)</f>
        <v>0</v>
      </c>
      <c r="K134" s="212" t="s">
        <v>173</v>
      </c>
      <c r="L134" s="217"/>
      <c r="M134" s="218" t="s">
        <v>1</v>
      </c>
      <c r="N134" s="219" t="s">
        <v>49</v>
      </c>
      <c r="O134" s="77"/>
      <c r="P134" s="189">
        <f>O134*H134</f>
        <v>0</v>
      </c>
      <c r="Q134" s="189">
        <v>0.001</v>
      </c>
      <c r="R134" s="189">
        <f>Q134*H134</f>
        <v>0.010715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205</v>
      </c>
      <c r="AT134" s="191" t="s">
        <v>257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1683</v>
      </c>
    </row>
    <row r="135" spans="1:51" s="13" customFormat="1" ht="12">
      <c r="A135" s="13"/>
      <c r="B135" s="193"/>
      <c r="C135" s="13"/>
      <c r="D135" s="194" t="s">
        <v>193</v>
      </c>
      <c r="E135" s="13"/>
      <c r="F135" s="196" t="s">
        <v>1684</v>
      </c>
      <c r="G135" s="13"/>
      <c r="H135" s="197">
        <v>10.715</v>
      </c>
      <c r="I135" s="198"/>
      <c r="J135" s="13"/>
      <c r="K135" s="13"/>
      <c r="L135" s="193"/>
      <c r="M135" s="199"/>
      <c r="N135" s="200"/>
      <c r="O135" s="200"/>
      <c r="P135" s="200"/>
      <c r="Q135" s="200"/>
      <c r="R135" s="200"/>
      <c r="S135" s="200"/>
      <c r="T135" s="20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5" t="s">
        <v>193</v>
      </c>
      <c r="AU135" s="195" t="s">
        <v>21</v>
      </c>
      <c r="AV135" s="13" t="s">
        <v>21</v>
      </c>
      <c r="AW135" s="13" t="s">
        <v>3</v>
      </c>
      <c r="AX135" s="13" t="s">
        <v>91</v>
      </c>
      <c r="AY135" s="195" t="s">
        <v>167</v>
      </c>
    </row>
    <row r="136" spans="1:65" s="2" customFormat="1" ht="37.8" customHeight="1">
      <c r="A136" s="38"/>
      <c r="B136" s="179"/>
      <c r="C136" s="180" t="s">
        <v>174</v>
      </c>
      <c r="D136" s="180" t="s">
        <v>169</v>
      </c>
      <c r="E136" s="181" t="s">
        <v>1685</v>
      </c>
      <c r="F136" s="182" t="s">
        <v>1686</v>
      </c>
      <c r="G136" s="183" t="s">
        <v>285</v>
      </c>
      <c r="H136" s="184">
        <v>18</v>
      </c>
      <c r="I136" s="185"/>
      <c r="J136" s="186">
        <f>ROUND(I136*H136,2)</f>
        <v>0</v>
      </c>
      <c r="K136" s="182" t="s">
        <v>173</v>
      </c>
      <c r="L136" s="39"/>
      <c r="M136" s="187" t="s">
        <v>1</v>
      </c>
      <c r="N136" s="188" t="s">
        <v>49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174</v>
      </c>
      <c r="AT136" s="191" t="s">
        <v>169</v>
      </c>
      <c r="AU136" s="191" t="s">
        <v>21</v>
      </c>
      <c r="AY136" s="18" t="s">
        <v>167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8" t="s">
        <v>91</v>
      </c>
      <c r="BK136" s="192">
        <f>ROUND(I136*H136,2)</f>
        <v>0</v>
      </c>
      <c r="BL136" s="18" t="s">
        <v>174</v>
      </c>
      <c r="BM136" s="191" t="s">
        <v>1687</v>
      </c>
    </row>
    <row r="137" spans="1:65" s="2" customFormat="1" ht="16.5" customHeight="1">
      <c r="A137" s="38"/>
      <c r="B137" s="179"/>
      <c r="C137" s="210" t="s">
        <v>188</v>
      </c>
      <c r="D137" s="210" t="s">
        <v>257</v>
      </c>
      <c r="E137" s="211" t="s">
        <v>1688</v>
      </c>
      <c r="F137" s="212" t="s">
        <v>1689</v>
      </c>
      <c r="G137" s="213" t="s">
        <v>191</v>
      </c>
      <c r="H137" s="214">
        <v>5.4</v>
      </c>
      <c r="I137" s="215"/>
      <c r="J137" s="216">
        <f>ROUND(I137*H137,2)</f>
        <v>0</v>
      </c>
      <c r="K137" s="212" t="s">
        <v>173</v>
      </c>
      <c r="L137" s="217"/>
      <c r="M137" s="218" t="s">
        <v>1</v>
      </c>
      <c r="N137" s="219" t="s">
        <v>49</v>
      </c>
      <c r="O137" s="77"/>
      <c r="P137" s="189">
        <f>O137*H137</f>
        <v>0</v>
      </c>
      <c r="Q137" s="189">
        <v>0.22</v>
      </c>
      <c r="R137" s="189">
        <f>Q137*H137</f>
        <v>1.1880000000000002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205</v>
      </c>
      <c r="AT137" s="191" t="s">
        <v>257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1690</v>
      </c>
    </row>
    <row r="138" spans="1:51" s="13" customFormat="1" ht="12">
      <c r="A138" s="13"/>
      <c r="B138" s="193"/>
      <c r="C138" s="13"/>
      <c r="D138" s="194" t="s">
        <v>193</v>
      </c>
      <c r="E138" s="195" t="s">
        <v>1</v>
      </c>
      <c r="F138" s="196" t="s">
        <v>1691</v>
      </c>
      <c r="G138" s="13"/>
      <c r="H138" s="197">
        <v>5.4</v>
      </c>
      <c r="I138" s="198"/>
      <c r="J138" s="13"/>
      <c r="K138" s="13"/>
      <c r="L138" s="193"/>
      <c r="M138" s="199"/>
      <c r="N138" s="200"/>
      <c r="O138" s="200"/>
      <c r="P138" s="200"/>
      <c r="Q138" s="200"/>
      <c r="R138" s="200"/>
      <c r="S138" s="200"/>
      <c r="T138" s="20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5" t="s">
        <v>193</v>
      </c>
      <c r="AU138" s="195" t="s">
        <v>21</v>
      </c>
      <c r="AV138" s="13" t="s">
        <v>21</v>
      </c>
      <c r="AW138" s="13" t="s">
        <v>40</v>
      </c>
      <c r="AX138" s="13" t="s">
        <v>91</v>
      </c>
      <c r="AY138" s="195" t="s">
        <v>167</v>
      </c>
    </row>
    <row r="139" spans="1:65" s="2" customFormat="1" ht="16.5" customHeight="1">
      <c r="A139" s="38"/>
      <c r="B139" s="179"/>
      <c r="C139" s="210" t="s">
        <v>195</v>
      </c>
      <c r="D139" s="210" t="s">
        <v>257</v>
      </c>
      <c r="E139" s="211" t="s">
        <v>1692</v>
      </c>
      <c r="F139" s="212" t="s">
        <v>1693</v>
      </c>
      <c r="G139" s="213" t="s">
        <v>233</v>
      </c>
      <c r="H139" s="214">
        <v>4.32</v>
      </c>
      <c r="I139" s="215"/>
      <c r="J139" s="216">
        <f>ROUND(I139*H139,2)</f>
        <v>0</v>
      </c>
      <c r="K139" s="212" t="s">
        <v>173</v>
      </c>
      <c r="L139" s="217"/>
      <c r="M139" s="218" t="s">
        <v>1</v>
      </c>
      <c r="N139" s="219" t="s">
        <v>49</v>
      </c>
      <c r="O139" s="77"/>
      <c r="P139" s="189">
        <f>O139*H139</f>
        <v>0</v>
      </c>
      <c r="Q139" s="189">
        <v>1</v>
      </c>
      <c r="R139" s="189">
        <f>Q139*H139</f>
        <v>4.32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205</v>
      </c>
      <c r="AT139" s="191" t="s">
        <v>257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1694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1695</v>
      </c>
      <c r="G140" s="13"/>
      <c r="H140" s="197">
        <v>2.7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84</v>
      </c>
      <c r="AY140" s="195" t="s">
        <v>167</v>
      </c>
    </row>
    <row r="141" spans="1:51" s="13" customFormat="1" ht="12">
      <c r="A141" s="13"/>
      <c r="B141" s="193"/>
      <c r="C141" s="13"/>
      <c r="D141" s="194" t="s">
        <v>193</v>
      </c>
      <c r="E141" s="195" t="s">
        <v>1</v>
      </c>
      <c r="F141" s="196" t="s">
        <v>1696</v>
      </c>
      <c r="G141" s="13"/>
      <c r="H141" s="197">
        <v>4.32</v>
      </c>
      <c r="I141" s="198"/>
      <c r="J141" s="13"/>
      <c r="K141" s="13"/>
      <c r="L141" s="193"/>
      <c r="M141" s="199"/>
      <c r="N141" s="200"/>
      <c r="O141" s="200"/>
      <c r="P141" s="200"/>
      <c r="Q141" s="200"/>
      <c r="R141" s="200"/>
      <c r="S141" s="200"/>
      <c r="T141" s="20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5" t="s">
        <v>193</v>
      </c>
      <c r="AU141" s="195" t="s">
        <v>21</v>
      </c>
      <c r="AV141" s="13" t="s">
        <v>21</v>
      </c>
      <c r="AW141" s="13" t="s">
        <v>40</v>
      </c>
      <c r="AX141" s="13" t="s">
        <v>91</v>
      </c>
      <c r="AY141" s="195" t="s">
        <v>167</v>
      </c>
    </row>
    <row r="142" spans="1:65" s="2" customFormat="1" ht="24.15" customHeight="1">
      <c r="A142" s="38"/>
      <c r="B142" s="179"/>
      <c r="C142" s="180" t="s">
        <v>200</v>
      </c>
      <c r="D142" s="180" t="s">
        <v>169</v>
      </c>
      <c r="E142" s="181" t="s">
        <v>1697</v>
      </c>
      <c r="F142" s="182" t="s">
        <v>1698</v>
      </c>
      <c r="G142" s="183" t="s">
        <v>218</v>
      </c>
      <c r="H142" s="184">
        <v>535.76</v>
      </c>
      <c r="I142" s="185"/>
      <c r="J142" s="186">
        <f>ROUND(I142*H142,2)</f>
        <v>0</v>
      </c>
      <c r="K142" s="182" t="s">
        <v>173</v>
      </c>
      <c r="L142" s="39"/>
      <c r="M142" s="187" t="s">
        <v>1</v>
      </c>
      <c r="N142" s="188" t="s">
        <v>49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174</v>
      </c>
      <c r="AT142" s="191" t="s">
        <v>169</v>
      </c>
      <c r="AU142" s="191" t="s">
        <v>21</v>
      </c>
      <c r="AY142" s="18" t="s">
        <v>167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91</v>
      </c>
      <c r="BK142" s="192">
        <f>ROUND(I142*H142,2)</f>
        <v>0</v>
      </c>
      <c r="BL142" s="18" t="s">
        <v>174</v>
      </c>
      <c r="BM142" s="191" t="s">
        <v>1699</v>
      </c>
    </row>
    <row r="143" spans="1:65" s="2" customFormat="1" ht="21.75" customHeight="1">
      <c r="A143" s="38"/>
      <c r="B143" s="179"/>
      <c r="C143" s="180" t="s">
        <v>205</v>
      </c>
      <c r="D143" s="180" t="s">
        <v>169</v>
      </c>
      <c r="E143" s="181" t="s">
        <v>1700</v>
      </c>
      <c r="F143" s="182" t="s">
        <v>1701</v>
      </c>
      <c r="G143" s="183" t="s">
        <v>218</v>
      </c>
      <c r="H143" s="184">
        <v>535.76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1702</v>
      </c>
    </row>
    <row r="144" spans="1:65" s="2" customFormat="1" ht="24.15" customHeight="1">
      <c r="A144" s="38"/>
      <c r="B144" s="179"/>
      <c r="C144" s="180" t="s">
        <v>210</v>
      </c>
      <c r="D144" s="180" t="s">
        <v>169</v>
      </c>
      <c r="E144" s="181" t="s">
        <v>1703</v>
      </c>
      <c r="F144" s="182" t="s">
        <v>1704</v>
      </c>
      <c r="G144" s="183" t="s">
        <v>285</v>
      </c>
      <c r="H144" s="184">
        <v>18</v>
      </c>
      <c r="I144" s="185"/>
      <c r="J144" s="186">
        <f>ROUND(I144*H144,2)</f>
        <v>0</v>
      </c>
      <c r="K144" s="182" t="s">
        <v>173</v>
      </c>
      <c r="L144" s="39"/>
      <c r="M144" s="187" t="s">
        <v>1</v>
      </c>
      <c r="N144" s="188" t="s">
        <v>49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174</v>
      </c>
      <c r="AT144" s="191" t="s">
        <v>169</v>
      </c>
      <c r="AU144" s="191" t="s">
        <v>21</v>
      </c>
      <c r="AY144" s="18" t="s">
        <v>167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8" t="s">
        <v>91</v>
      </c>
      <c r="BK144" s="192">
        <f>ROUND(I144*H144,2)</f>
        <v>0</v>
      </c>
      <c r="BL144" s="18" t="s">
        <v>174</v>
      </c>
      <c r="BM144" s="191" t="s">
        <v>1705</v>
      </c>
    </row>
    <row r="145" spans="1:65" s="2" customFormat="1" ht="16.5" customHeight="1">
      <c r="A145" s="38"/>
      <c r="B145" s="179"/>
      <c r="C145" s="210" t="s">
        <v>215</v>
      </c>
      <c r="D145" s="210" t="s">
        <v>257</v>
      </c>
      <c r="E145" s="211" t="s">
        <v>1706</v>
      </c>
      <c r="F145" s="212" t="s">
        <v>1707</v>
      </c>
      <c r="G145" s="213" t="s">
        <v>285</v>
      </c>
      <c r="H145" s="214">
        <v>2</v>
      </c>
      <c r="I145" s="215"/>
      <c r="J145" s="216">
        <f>ROUND(I145*H145,2)</f>
        <v>0</v>
      </c>
      <c r="K145" s="212" t="s">
        <v>1</v>
      </c>
      <c r="L145" s="217"/>
      <c r="M145" s="218" t="s">
        <v>1</v>
      </c>
      <c r="N145" s="219" t="s">
        <v>49</v>
      </c>
      <c r="O145" s="77"/>
      <c r="P145" s="189">
        <f>O145*H145</f>
        <v>0</v>
      </c>
      <c r="Q145" s="189">
        <v>3E-05</v>
      </c>
      <c r="R145" s="189">
        <f>Q145*H145</f>
        <v>6E-05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205</v>
      </c>
      <c r="AT145" s="191" t="s">
        <v>257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1708</v>
      </c>
    </row>
    <row r="146" spans="1:65" s="2" customFormat="1" ht="16.5" customHeight="1">
      <c r="A146" s="38"/>
      <c r="B146" s="179"/>
      <c r="C146" s="210" t="s">
        <v>221</v>
      </c>
      <c r="D146" s="210" t="s">
        <v>257</v>
      </c>
      <c r="E146" s="211" t="s">
        <v>1709</v>
      </c>
      <c r="F146" s="212" t="s">
        <v>1710</v>
      </c>
      <c r="G146" s="213" t="s">
        <v>285</v>
      </c>
      <c r="H146" s="214">
        <v>9</v>
      </c>
      <c r="I146" s="215"/>
      <c r="J146" s="216">
        <f>ROUND(I146*H146,2)</f>
        <v>0</v>
      </c>
      <c r="K146" s="212" t="s">
        <v>1</v>
      </c>
      <c r="L146" s="217"/>
      <c r="M146" s="218" t="s">
        <v>1</v>
      </c>
      <c r="N146" s="219" t="s">
        <v>49</v>
      </c>
      <c r="O146" s="77"/>
      <c r="P146" s="189">
        <f>O146*H146</f>
        <v>0</v>
      </c>
      <c r="Q146" s="189">
        <v>0.005</v>
      </c>
      <c r="R146" s="189">
        <f>Q146*H146</f>
        <v>0.045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205</v>
      </c>
      <c r="AT146" s="191" t="s">
        <v>257</v>
      </c>
      <c r="AU146" s="191" t="s">
        <v>21</v>
      </c>
      <c r="AY146" s="18" t="s">
        <v>167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91</v>
      </c>
      <c r="BK146" s="192">
        <f>ROUND(I146*H146,2)</f>
        <v>0</v>
      </c>
      <c r="BL146" s="18" t="s">
        <v>174</v>
      </c>
      <c r="BM146" s="191" t="s">
        <v>1711</v>
      </c>
    </row>
    <row r="147" spans="1:65" s="2" customFormat="1" ht="16.5" customHeight="1">
      <c r="A147" s="38"/>
      <c r="B147" s="179"/>
      <c r="C147" s="210" t="s">
        <v>225</v>
      </c>
      <c r="D147" s="210" t="s">
        <v>257</v>
      </c>
      <c r="E147" s="211" t="s">
        <v>1712</v>
      </c>
      <c r="F147" s="212" t="s">
        <v>1713</v>
      </c>
      <c r="G147" s="213" t="s">
        <v>285</v>
      </c>
      <c r="H147" s="214">
        <v>3</v>
      </c>
      <c r="I147" s="215"/>
      <c r="J147" s="216">
        <f>ROUND(I147*H147,2)</f>
        <v>0</v>
      </c>
      <c r="K147" s="212" t="s">
        <v>1</v>
      </c>
      <c r="L147" s="217"/>
      <c r="M147" s="218" t="s">
        <v>1</v>
      </c>
      <c r="N147" s="219" t="s">
        <v>49</v>
      </c>
      <c r="O147" s="77"/>
      <c r="P147" s="189">
        <f>O147*H147</f>
        <v>0</v>
      </c>
      <c r="Q147" s="189">
        <v>0.005</v>
      </c>
      <c r="R147" s="189">
        <f>Q147*H147</f>
        <v>0.015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205</v>
      </c>
      <c r="AT147" s="191" t="s">
        <v>257</v>
      </c>
      <c r="AU147" s="191" t="s">
        <v>21</v>
      </c>
      <c r="AY147" s="18" t="s">
        <v>167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8" t="s">
        <v>91</v>
      </c>
      <c r="BK147" s="192">
        <f>ROUND(I147*H147,2)</f>
        <v>0</v>
      </c>
      <c r="BL147" s="18" t="s">
        <v>174</v>
      </c>
      <c r="BM147" s="191" t="s">
        <v>1714</v>
      </c>
    </row>
    <row r="148" spans="1:65" s="2" customFormat="1" ht="16.5" customHeight="1">
      <c r="A148" s="38"/>
      <c r="B148" s="179"/>
      <c r="C148" s="210" t="s">
        <v>230</v>
      </c>
      <c r="D148" s="210" t="s">
        <v>257</v>
      </c>
      <c r="E148" s="211" t="s">
        <v>1715</v>
      </c>
      <c r="F148" s="212" t="s">
        <v>1716</v>
      </c>
      <c r="G148" s="213" t="s">
        <v>285</v>
      </c>
      <c r="H148" s="214">
        <v>4</v>
      </c>
      <c r="I148" s="215"/>
      <c r="J148" s="216">
        <f>ROUND(I148*H148,2)</f>
        <v>0</v>
      </c>
      <c r="K148" s="212" t="s">
        <v>1</v>
      </c>
      <c r="L148" s="217"/>
      <c r="M148" s="218" t="s">
        <v>1</v>
      </c>
      <c r="N148" s="219" t="s">
        <v>49</v>
      </c>
      <c r="O148" s="77"/>
      <c r="P148" s="189">
        <f>O148*H148</f>
        <v>0</v>
      </c>
      <c r="Q148" s="189">
        <v>0.005</v>
      </c>
      <c r="R148" s="189">
        <f>Q148*H148</f>
        <v>0.02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205</v>
      </c>
      <c r="AT148" s="191" t="s">
        <v>257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1717</v>
      </c>
    </row>
    <row r="149" spans="1:65" s="2" customFormat="1" ht="33" customHeight="1">
      <c r="A149" s="38"/>
      <c r="B149" s="179"/>
      <c r="C149" s="180" t="s">
        <v>236</v>
      </c>
      <c r="D149" s="180" t="s">
        <v>169</v>
      </c>
      <c r="E149" s="181" t="s">
        <v>1718</v>
      </c>
      <c r="F149" s="182" t="s">
        <v>1719</v>
      </c>
      <c r="G149" s="183" t="s">
        <v>285</v>
      </c>
      <c r="H149" s="184">
        <v>2</v>
      </c>
      <c r="I149" s="185"/>
      <c r="J149" s="186">
        <f>ROUND(I149*H149,2)</f>
        <v>0</v>
      </c>
      <c r="K149" s="182" t="s">
        <v>173</v>
      </c>
      <c r="L149" s="39"/>
      <c r="M149" s="187" t="s">
        <v>1</v>
      </c>
      <c r="N149" s="188" t="s">
        <v>49</v>
      </c>
      <c r="O149" s="77"/>
      <c r="P149" s="189">
        <f>O149*H149</f>
        <v>0</v>
      </c>
      <c r="Q149" s="189">
        <v>6E-05</v>
      </c>
      <c r="R149" s="189">
        <f>Q149*H149</f>
        <v>0.00012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174</v>
      </c>
      <c r="AT149" s="191" t="s">
        <v>169</v>
      </c>
      <c r="AU149" s="191" t="s">
        <v>21</v>
      </c>
      <c r="AY149" s="18" t="s">
        <v>167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8" t="s">
        <v>91</v>
      </c>
      <c r="BK149" s="192">
        <f>ROUND(I149*H149,2)</f>
        <v>0</v>
      </c>
      <c r="BL149" s="18" t="s">
        <v>174</v>
      </c>
      <c r="BM149" s="191" t="s">
        <v>1720</v>
      </c>
    </row>
    <row r="150" spans="1:65" s="2" customFormat="1" ht="21.75" customHeight="1">
      <c r="A150" s="38"/>
      <c r="B150" s="179"/>
      <c r="C150" s="210" t="s">
        <v>8</v>
      </c>
      <c r="D150" s="210" t="s">
        <v>257</v>
      </c>
      <c r="E150" s="211" t="s">
        <v>1721</v>
      </c>
      <c r="F150" s="212" t="s">
        <v>1722</v>
      </c>
      <c r="G150" s="213" t="s">
        <v>285</v>
      </c>
      <c r="H150" s="214">
        <v>6</v>
      </c>
      <c r="I150" s="215"/>
      <c r="J150" s="216">
        <f>ROUND(I150*H150,2)</f>
        <v>0</v>
      </c>
      <c r="K150" s="212" t="s">
        <v>173</v>
      </c>
      <c r="L150" s="217"/>
      <c r="M150" s="218" t="s">
        <v>1</v>
      </c>
      <c r="N150" s="219" t="s">
        <v>49</v>
      </c>
      <c r="O150" s="77"/>
      <c r="P150" s="189">
        <f>O150*H150</f>
        <v>0</v>
      </c>
      <c r="Q150" s="189">
        <v>0.0059</v>
      </c>
      <c r="R150" s="189">
        <f>Q150*H150</f>
        <v>0.0354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205</v>
      </c>
      <c r="AT150" s="191" t="s">
        <v>257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1723</v>
      </c>
    </row>
    <row r="151" spans="1:65" s="2" customFormat="1" ht="24.15" customHeight="1">
      <c r="A151" s="38"/>
      <c r="B151" s="179"/>
      <c r="C151" s="180" t="s">
        <v>251</v>
      </c>
      <c r="D151" s="180" t="s">
        <v>169</v>
      </c>
      <c r="E151" s="181" t="s">
        <v>1724</v>
      </c>
      <c r="F151" s="182" t="s">
        <v>1725</v>
      </c>
      <c r="G151" s="183" t="s">
        <v>285</v>
      </c>
      <c r="H151" s="184">
        <v>18</v>
      </c>
      <c r="I151" s="185"/>
      <c r="J151" s="186">
        <f>ROUND(I151*H151,2)</f>
        <v>0</v>
      </c>
      <c r="K151" s="182" t="s">
        <v>173</v>
      </c>
      <c r="L151" s="39"/>
      <c r="M151" s="187" t="s">
        <v>1</v>
      </c>
      <c r="N151" s="188" t="s">
        <v>49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174</v>
      </c>
      <c r="AT151" s="191" t="s">
        <v>169</v>
      </c>
      <c r="AU151" s="191" t="s">
        <v>21</v>
      </c>
      <c r="AY151" s="18" t="s">
        <v>167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91</v>
      </c>
      <c r="BK151" s="192">
        <f>ROUND(I151*H151,2)</f>
        <v>0</v>
      </c>
      <c r="BL151" s="18" t="s">
        <v>174</v>
      </c>
      <c r="BM151" s="191" t="s">
        <v>1726</v>
      </c>
    </row>
    <row r="152" spans="1:65" s="2" customFormat="1" ht="16.5" customHeight="1">
      <c r="A152" s="38"/>
      <c r="B152" s="179"/>
      <c r="C152" s="210" t="s">
        <v>256</v>
      </c>
      <c r="D152" s="210" t="s">
        <v>257</v>
      </c>
      <c r="E152" s="211" t="s">
        <v>1727</v>
      </c>
      <c r="F152" s="212" t="s">
        <v>1728</v>
      </c>
      <c r="G152" s="213" t="s">
        <v>191</v>
      </c>
      <c r="H152" s="214">
        <v>0.699</v>
      </c>
      <c r="I152" s="215"/>
      <c r="J152" s="216">
        <f>ROUND(I152*H152,2)</f>
        <v>0</v>
      </c>
      <c r="K152" s="212" t="s">
        <v>173</v>
      </c>
      <c r="L152" s="217"/>
      <c r="M152" s="218" t="s">
        <v>1</v>
      </c>
      <c r="N152" s="219" t="s">
        <v>49</v>
      </c>
      <c r="O152" s="77"/>
      <c r="P152" s="189">
        <f>O152*H152</f>
        <v>0</v>
      </c>
      <c r="Q152" s="189">
        <v>0.2</v>
      </c>
      <c r="R152" s="189">
        <f>Q152*H152</f>
        <v>0.1398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205</v>
      </c>
      <c r="AT152" s="191" t="s">
        <v>257</v>
      </c>
      <c r="AU152" s="191" t="s">
        <v>21</v>
      </c>
      <c r="AY152" s="18" t="s">
        <v>167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8" t="s">
        <v>91</v>
      </c>
      <c r="BK152" s="192">
        <f>ROUND(I152*H152,2)</f>
        <v>0</v>
      </c>
      <c r="BL152" s="18" t="s">
        <v>174</v>
      </c>
      <c r="BM152" s="191" t="s">
        <v>1729</v>
      </c>
    </row>
    <row r="153" spans="1:51" s="13" customFormat="1" ht="12">
      <c r="A153" s="13"/>
      <c r="B153" s="193"/>
      <c r="C153" s="13"/>
      <c r="D153" s="194" t="s">
        <v>193</v>
      </c>
      <c r="E153" s="195" t="s">
        <v>1</v>
      </c>
      <c r="F153" s="196" t="s">
        <v>1730</v>
      </c>
      <c r="G153" s="13"/>
      <c r="H153" s="197">
        <v>6.782</v>
      </c>
      <c r="I153" s="198"/>
      <c r="J153" s="13"/>
      <c r="K153" s="13"/>
      <c r="L153" s="193"/>
      <c r="M153" s="199"/>
      <c r="N153" s="200"/>
      <c r="O153" s="200"/>
      <c r="P153" s="200"/>
      <c r="Q153" s="200"/>
      <c r="R153" s="200"/>
      <c r="S153" s="200"/>
      <c r="T153" s="20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193</v>
      </c>
      <c r="AU153" s="195" t="s">
        <v>21</v>
      </c>
      <c r="AV153" s="13" t="s">
        <v>21</v>
      </c>
      <c r="AW153" s="13" t="s">
        <v>40</v>
      </c>
      <c r="AX153" s="13" t="s">
        <v>84</v>
      </c>
      <c r="AY153" s="195" t="s">
        <v>167</v>
      </c>
    </row>
    <row r="154" spans="1:51" s="13" customFormat="1" ht="12">
      <c r="A154" s="13"/>
      <c r="B154" s="193"/>
      <c r="C154" s="13"/>
      <c r="D154" s="194" t="s">
        <v>193</v>
      </c>
      <c r="E154" s="195" t="s">
        <v>1</v>
      </c>
      <c r="F154" s="196" t="s">
        <v>1731</v>
      </c>
      <c r="G154" s="13"/>
      <c r="H154" s="197">
        <v>0.699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193</v>
      </c>
      <c r="AU154" s="195" t="s">
        <v>21</v>
      </c>
      <c r="AV154" s="13" t="s">
        <v>21</v>
      </c>
      <c r="AW154" s="13" t="s">
        <v>40</v>
      </c>
      <c r="AX154" s="13" t="s">
        <v>91</v>
      </c>
      <c r="AY154" s="195" t="s">
        <v>167</v>
      </c>
    </row>
    <row r="155" spans="1:65" s="2" customFormat="1" ht="24.15" customHeight="1">
      <c r="A155" s="38"/>
      <c r="B155" s="179"/>
      <c r="C155" s="180" t="s">
        <v>263</v>
      </c>
      <c r="D155" s="180" t="s">
        <v>169</v>
      </c>
      <c r="E155" s="181" t="s">
        <v>1732</v>
      </c>
      <c r="F155" s="182" t="s">
        <v>1733</v>
      </c>
      <c r="G155" s="183" t="s">
        <v>233</v>
      </c>
      <c r="H155" s="184">
        <v>0.135</v>
      </c>
      <c r="I155" s="185"/>
      <c r="J155" s="186">
        <f>ROUND(I155*H155,2)</f>
        <v>0</v>
      </c>
      <c r="K155" s="182" t="s">
        <v>173</v>
      </c>
      <c r="L155" s="39"/>
      <c r="M155" s="187" t="s">
        <v>1</v>
      </c>
      <c r="N155" s="188" t="s">
        <v>49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174</v>
      </c>
      <c r="AT155" s="191" t="s">
        <v>169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174</v>
      </c>
      <c r="BM155" s="191" t="s">
        <v>1734</v>
      </c>
    </row>
    <row r="156" spans="1:65" s="2" customFormat="1" ht="16.5" customHeight="1">
      <c r="A156" s="38"/>
      <c r="B156" s="179"/>
      <c r="C156" s="210" t="s">
        <v>268</v>
      </c>
      <c r="D156" s="210" t="s">
        <v>257</v>
      </c>
      <c r="E156" s="211" t="s">
        <v>1735</v>
      </c>
      <c r="F156" s="212" t="s">
        <v>1736</v>
      </c>
      <c r="G156" s="213" t="s">
        <v>1585</v>
      </c>
      <c r="H156" s="214">
        <v>135</v>
      </c>
      <c r="I156" s="215"/>
      <c r="J156" s="216">
        <f>ROUND(I156*H156,2)</f>
        <v>0</v>
      </c>
      <c r="K156" s="212" t="s">
        <v>173</v>
      </c>
      <c r="L156" s="217"/>
      <c r="M156" s="218" t="s">
        <v>1</v>
      </c>
      <c r="N156" s="219" t="s">
        <v>49</v>
      </c>
      <c r="O156" s="77"/>
      <c r="P156" s="189">
        <f>O156*H156</f>
        <v>0</v>
      </c>
      <c r="Q156" s="189">
        <v>0.001</v>
      </c>
      <c r="R156" s="189">
        <f>Q156*H156</f>
        <v>0.135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205</v>
      </c>
      <c r="AT156" s="191" t="s">
        <v>257</v>
      </c>
      <c r="AU156" s="191" t="s">
        <v>21</v>
      </c>
      <c r="AY156" s="18" t="s">
        <v>167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8" t="s">
        <v>91</v>
      </c>
      <c r="BK156" s="192">
        <f>ROUND(I156*H156,2)</f>
        <v>0</v>
      </c>
      <c r="BL156" s="18" t="s">
        <v>174</v>
      </c>
      <c r="BM156" s="191" t="s">
        <v>1737</v>
      </c>
    </row>
    <row r="157" spans="1:51" s="13" customFormat="1" ht="12">
      <c r="A157" s="13"/>
      <c r="B157" s="193"/>
      <c r="C157" s="13"/>
      <c r="D157" s="194" t="s">
        <v>193</v>
      </c>
      <c r="E157" s="195" t="s">
        <v>1</v>
      </c>
      <c r="F157" s="196" t="s">
        <v>1738</v>
      </c>
      <c r="G157" s="13"/>
      <c r="H157" s="197">
        <v>135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40</v>
      </c>
      <c r="AX157" s="13" t="s">
        <v>91</v>
      </c>
      <c r="AY157" s="195" t="s">
        <v>167</v>
      </c>
    </row>
    <row r="158" spans="1:65" s="2" customFormat="1" ht="21.75" customHeight="1">
      <c r="A158" s="38"/>
      <c r="B158" s="179"/>
      <c r="C158" s="180" t="s">
        <v>274</v>
      </c>
      <c r="D158" s="180" t="s">
        <v>169</v>
      </c>
      <c r="E158" s="181" t="s">
        <v>1739</v>
      </c>
      <c r="F158" s="182" t="s">
        <v>1740</v>
      </c>
      <c r="G158" s="183" t="s">
        <v>191</v>
      </c>
      <c r="H158" s="184">
        <v>28.605</v>
      </c>
      <c r="I158" s="185"/>
      <c r="J158" s="186">
        <f>ROUND(I158*H158,2)</f>
        <v>0</v>
      </c>
      <c r="K158" s="182" t="s">
        <v>173</v>
      </c>
      <c r="L158" s="39"/>
      <c r="M158" s="187" t="s">
        <v>1</v>
      </c>
      <c r="N158" s="188" t="s">
        <v>49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174</v>
      </c>
      <c r="AT158" s="191" t="s">
        <v>169</v>
      </c>
      <c r="AU158" s="191" t="s">
        <v>21</v>
      </c>
      <c r="AY158" s="18" t="s">
        <v>167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8" t="s">
        <v>91</v>
      </c>
      <c r="BK158" s="192">
        <f>ROUND(I158*H158,2)</f>
        <v>0</v>
      </c>
      <c r="BL158" s="18" t="s">
        <v>174</v>
      </c>
      <c r="BM158" s="191" t="s">
        <v>1741</v>
      </c>
    </row>
    <row r="159" spans="1:51" s="13" customFormat="1" ht="12">
      <c r="A159" s="13"/>
      <c r="B159" s="193"/>
      <c r="C159" s="13"/>
      <c r="D159" s="194" t="s">
        <v>193</v>
      </c>
      <c r="E159" s="195" t="s">
        <v>1</v>
      </c>
      <c r="F159" s="196" t="s">
        <v>1742</v>
      </c>
      <c r="G159" s="13"/>
      <c r="H159" s="197">
        <v>0.535</v>
      </c>
      <c r="I159" s="198"/>
      <c r="J159" s="13"/>
      <c r="K159" s="13"/>
      <c r="L159" s="193"/>
      <c r="M159" s="199"/>
      <c r="N159" s="200"/>
      <c r="O159" s="200"/>
      <c r="P159" s="200"/>
      <c r="Q159" s="200"/>
      <c r="R159" s="200"/>
      <c r="S159" s="200"/>
      <c r="T159" s="20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5" t="s">
        <v>193</v>
      </c>
      <c r="AU159" s="195" t="s">
        <v>21</v>
      </c>
      <c r="AV159" s="13" t="s">
        <v>21</v>
      </c>
      <c r="AW159" s="13" t="s">
        <v>40</v>
      </c>
      <c r="AX159" s="13" t="s">
        <v>84</v>
      </c>
      <c r="AY159" s="195" t="s">
        <v>167</v>
      </c>
    </row>
    <row r="160" spans="1:51" s="13" customFormat="1" ht="12">
      <c r="A160" s="13"/>
      <c r="B160" s="193"/>
      <c r="C160" s="13"/>
      <c r="D160" s="194" t="s">
        <v>193</v>
      </c>
      <c r="E160" s="195" t="s">
        <v>1</v>
      </c>
      <c r="F160" s="196" t="s">
        <v>1743</v>
      </c>
      <c r="G160" s="13"/>
      <c r="H160" s="197">
        <v>9</v>
      </c>
      <c r="I160" s="198"/>
      <c r="J160" s="13"/>
      <c r="K160" s="13"/>
      <c r="L160" s="193"/>
      <c r="M160" s="199"/>
      <c r="N160" s="200"/>
      <c r="O160" s="200"/>
      <c r="P160" s="200"/>
      <c r="Q160" s="200"/>
      <c r="R160" s="200"/>
      <c r="S160" s="200"/>
      <c r="T160" s="20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5" t="s">
        <v>193</v>
      </c>
      <c r="AU160" s="195" t="s">
        <v>21</v>
      </c>
      <c r="AV160" s="13" t="s">
        <v>21</v>
      </c>
      <c r="AW160" s="13" t="s">
        <v>40</v>
      </c>
      <c r="AX160" s="13" t="s">
        <v>84</v>
      </c>
      <c r="AY160" s="195" t="s">
        <v>167</v>
      </c>
    </row>
    <row r="161" spans="1:51" s="14" customFormat="1" ht="12">
      <c r="A161" s="14"/>
      <c r="B161" s="202"/>
      <c r="C161" s="14"/>
      <c r="D161" s="194" t="s">
        <v>193</v>
      </c>
      <c r="E161" s="203" t="s">
        <v>1</v>
      </c>
      <c r="F161" s="204" t="s">
        <v>246</v>
      </c>
      <c r="G161" s="14"/>
      <c r="H161" s="205">
        <v>9.535</v>
      </c>
      <c r="I161" s="206"/>
      <c r="J161" s="14"/>
      <c r="K161" s="14"/>
      <c r="L161" s="202"/>
      <c r="M161" s="207"/>
      <c r="N161" s="208"/>
      <c r="O161" s="208"/>
      <c r="P161" s="208"/>
      <c r="Q161" s="208"/>
      <c r="R161" s="208"/>
      <c r="S161" s="208"/>
      <c r="T161" s="20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03" t="s">
        <v>193</v>
      </c>
      <c r="AU161" s="203" t="s">
        <v>21</v>
      </c>
      <c r="AV161" s="14" t="s">
        <v>174</v>
      </c>
      <c r="AW161" s="14" t="s">
        <v>40</v>
      </c>
      <c r="AX161" s="14" t="s">
        <v>84</v>
      </c>
      <c r="AY161" s="203" t="s">
        <v>167</v>
      </c>
    </row>
    <row r="162" spans="1:51" s="13" customFormat="1" ht="12">
      <c r="A162" s="13"/>
      <c r="B162" s="193"/>
      <c r="C162" s="13"/>
      <c r="D162" s="194" t="s">
        <v>193</v>
      </c>
      <c r="E162" s="195" t="s">
        <v>1</v>
      </c>
      <c r="F162" s="196" t="s">
        <v>1744</v>
      </c>
      <c r="G162" s="13"/>
      <c r="H162" s="197">
        <v>28.605</v>
      </c>
      <c r="I162" s="198"/>
      <c r="J162" s="13"/>
      <c r="K162" s="13"/>
      <c r="L162" s="193"/>
      <c r="M162" s="199"/>
      <c r="N162" s="200"/>
      <c r="O162" s="200"/>
      <c r="P162" s="200"/>
      <c r="Q162" s="200"/>
      <c r="R162" s="200"/>
      <c r="S162" s="200"/>
      <c r="T162" s="20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5" t="s">
        <v>193</v>
      </c>
      <c r="AU162" s="195" t="s">
        <v>21</v>
      </c>
      <c r="AV162" s="13" t="s">
        <v>21</v>
      </c>
      <c r="AW162" s="13" t="s">
        <v>40</v>
      </c>
      <c r="AX162" s="13" t="s">
        <v>91</v>
      </c>
      <c r="AY162" s="195" t="s">
        <v>167</v>
      </c>
    </row>
    <row r="163" spans="1:65" s="2" customFormat="1" ht="24.15" customHeight="1">
      <c r="A163" s="38"/>
      <c r="B163" s="179"/>
      <c r="C163" s="180" t="s">
        <v>7</v>
      </c>
      <c r="D163" s="180" t="s">
        <v>169</v>
      </c>
      <c r="E163" s="181" t="s">
        <v>1745</v>
      </c>
      <c r="F163" s="182" t="s">
        <v>1746</v>
      </c>
      <c r="G163" s="183" t="s">
        <v>191</v>
      </c>
      <c r="H163" s="184">
        <v>57.21</v>
      </c>
      <c r="I163" s="185"/>
      <c r="J163" s="186">
        <f>ROUND(I163*H163,2)</f>
        <v>0</v>
      </c>
      <c r="K163" s="182" t="s">
        <v>173</v>
      </c>
      <c r="L163" s="39"/>
      <c r="M163" s="187" t="s">
        <v>1</v>
      </c>
      <c r="N163" s="188" t="s">
        <v>49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174</v>
      </c>
      <c r="AT163" s="191" t="s">
        <v>169</v>
      </c>
      <c r="AU163" s="191" t="s">
        <v>21</v>
      </c>
      <c r="AY163" s="18" t="s">
        <v>167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8" t="s">
        <v>91</v>
      </c>
      <c r="BK163" s="192">
        <f>ROUND(I163*H163,2)</f>
        <v>0</v>
      </c>
      <c r="BL163" s="18" t="s">
        <v>174</v>
      </c>
      <c r="BM163" s="191" t="s">
        <v>1747</v>
      </c>
    </row>
    <row r="164" spans="1:51" s="13" customFormat="1" ht="12">
      <c r="A164" s="13"/>
      <c r="B164" s="193"/>
      <c r="C164" s="13"/>
      <c r="D164" s="194" t="s">
        <v>193</v>
      </c>
      <c r="E164" s="195" t="s">
        <v>1</v>
      </c>
      <c r="F164" s="196" t="s">
        <v>1748</v>
      </c>
      <c r="G164" s="13"/>
      <c r="H164" s="197">
        <v>57.21</v>
      </c>
      <c r="I164" s="198"/>
      <c r="J164" s="13"/>
      <c r="K164" s="13"/>
      <c r="L164" s="193"/>
      <c r="M164" s="199"/>
      <c r="N164" s="200"/>
      <c r="O164" s="200"/>
      <c r="P164" s="200"/>
      <c r="Q164" s="200"/>
      <c r="R164" s="200"/>
      <c r="S164" s="200"/>
      <c r="T164" s="20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5" t="s">
        <v>193</v>
      </c>
      <c r="AU164" s="195" t="s">
        <v>21</v>
      </c>
      <c r="AV164" s="13" t="s">
        <v>21</v>
      </c>
      <c r="AW164" s="13" t="s">
        <v>40</v>
      </c>
      <c r="AX164" s="13" t="s">
        <v>91</v>
      </c>
      <c r="AY164" s="195" t="s">
        <v>167</v>
      </c>
    </row>
    <row r="165" spans="1:65" s="2" customFormat="1" ht="16.5" customHeight="1">
      <c r="A165" s="38"/>
      <c r="B165" s="179"/>
      <c r="C165" s="180" t="s">
        <v>282</v>
      </c>
      <c r="D165" s="180" t="s">
        <v>169</v>
      </c>
      <c r="E165" s="181" t="s">
        <v>1749</v>
      </c>
      <c r="F165" s="182" t="s">
        <v>1750</v>
      </c>
      <c r="G165" s="183" t="s">
        <v>360</v>
      </c>
      <c r="H165" s="184">
        <v>1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49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174</v>
      </c>
      <c r="AT165" s="191" t="s">
        <v>169</v>
      </c>
      <c r="AU165" s="191" t="s">
        <v>21</v>
      </c>
      <c r="AY165" s="18" t="s">
        <v>167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8" t="s">
        <v>91</v>
      </c>
      <c r="BK165" s="192">
        <f>ROUND(I165*H165,2)</f>
        <v>0</v>
      </c>
      <c r="BL165" s="18" t="s">
        <v>174</v>
      </c>
      <c r="BM165" s="191" t="s">
        <v>1751</v>
      </c>
    </row>
    <row r="166" spans="1:47" s="2" customFormat="1" ht="12">
      <c r="A166" s="38"/>
      <c r="B166" s="39"/>
      <c r="C166" s="38"/>
      <c r="D166" s="194" t="s">
        <v>363</v>
      </c>
      <c r="E166" s="38"/>
      <c r="F166" s="237" t="s">
        <v>1752</v>
      </c>
      <c r="G166" s="38"/>
      <c r="H166" s="38"/>
      <c r="I166" s="221"/>
      <c r="J166" s="38"/>
      <c r="K166" s="38"/>
      <c r="L166" s="39"/>
      <c r="M166" s="222"/>
      <c r="N166" s="223"/>
      <c r="O166" s="77"/>
      <c r="P166" s="77"/>
      <c r="Q166" s="77"/>
      <c r="R166" s="77"/>
      <c r="S166" s="77"/>
      <c r="T166" s="7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8" t="s">
        <v>363</v>
      </c>
      <c r="AU166" s="18" t="s">
        <v>21</v>
      </c>
    </row>
    <row r="167" spans="1:63" s="12" customFormat="1" ht="22.8" customHeight="1">
      <c r="A167" s="12"/>
      <c r="B167" s="166"/>
      <c r="C167" s="12"/>
      <c r="D167" s="167" t="s">
        <v>83</v>
      </c>
      <c r="E167" s="177" t="s">
        <v>347</v>
      </c>
      <c r="F167" s="177" t="s">
        <v>348</v>
      </c>
      <c r="G167" s="12"/>
      <c r="H167" s="12"/>
      <c r="I167" s="169"/>
      <c r="J167" s="178">
        <f>BK167</f>
        <v>0</v>
      </c>
      <c r="K167" s="12"/>
      <c r="L167" s="166"/>
      <c r="M167" s="171"/>
      <c r="N167" s="172"/>
      <c r="O167" s="172"/>
      <c r="P167" s="173">
        <f>P168</f>
        <v>0</v>
      </c>
      <c r="Q167" s="172"/>
      <c r="R167" s="173">
        <f>R168</f>
        <v>0</v>
      </c>
      <c r="S167" s="172"/>
      <c r="T167" s="174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7" t="s">
        <v>91</v>
      </c>
      <c r="AT167" s="175" t="s">
        <v>83</v>
      </c>
      <c r="AU167" s="175" t="s">
        <v>91</v>
      </c>
      <c r="AY167" s="167" t="s">
        <v>167</v>
      </c>
      <c r="BK167" s="176">
        <f>BK168</f>
        <v>0</v>
      </c>
    </row>
    <row r="168" spans="1:65" s="2" customFormat="1" ht="24.15" customHeight="1">
      <c r="A168" s="38"/>
      <c r="B168" s="179"/>
      <c r="C168" s="180" t="s">
        <v>287</v>
      </c>
      <c r="D168" s="180" t="s">
        <v>169</v>
      </c>
      <c r="E168" s="181" t="s">
        <v>1753</v>
      </c>
      <c r="F168" s="182" t="s">
        <v>1754</v>
      </c>
      <c r="G168" s="183" t="s">
        <v>233</v>
      </c>
      <c r="H168" s="184">
        <v>5.909</v>
      </c>
      <c r="I168" s="185"/>
      <c r="J168" s="186">
        <f>ROUND(I168*H168,2)</f>
        <v>0</v>
      </c>
      <c r="K168" s="182" t="s">
        <v>173</v>
      </c>
      <c r="L168" s="39"/>
      <c r="M168" s="224" t="s">
        <v>1</v>
      </c>
      <c r="N168" s="225" t="s">
        <v>49</v>
      </c>
      <c r="O168" s="226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174</v>
      </c>
      <c r="AT168" s="191" t="s">
        <v>169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174</v>
      </c>
      <c r="BM168" s="191" t="s">
        <v>1755</v>
      </c>
    </row>
    <row r="169" spans="1:31" s="2" customFormat="1" ht="6.95" customHeight="1">
      <c r="A169" s="38"/>
      <c r="B169" s="60"/>
      <c r="C169" s="61"/>
      <c r="D169" s="61"/>
      <c r="E169" s="61"/>
      <c r="F169" s="61"/>
      <c r="G169" s="61"/>
      <c r="H169" s="61"/>
      <c r="I169" s="61"/>
      <c r="J169" s="61"/>
      <c r="K169" s="61"/>
      <c r="L169" s="39"/>
      <c r="M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</sheetData>
  <autoFilter ref="C122:K16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1:31" s="2" customFormat="1" ht="12" customHeight="1">
      <c r="A8" s="38"/>
      <c r="B8" s="39"/>
      <c r="C8" s="38"/>
      <c r="D8" s="31" t="s">
        <v>135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1756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1" t="s">
        <v>18</v>
      </c>
      <c r="E11" s="38"/>
      <c r="F11" s="26" t="s">
        <v>19</v>
      </c>
      <c r="G11" s="38"/>
      <c r="H11" s="38"/>
      <c r="I11" s="31" t="s">
        <v>20</v>
      </c>
      <c r="J11" s="26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1" t="s">
        <v>22</v>
      </c>
      <c r="E12" s="38"/>
      <c r="F12" s="26" t="s">
        <v>23</v>
      </c>
      <c r="G12" s="38"/>
      <c r="H12" s="38"/>
      <c r="I12" s="31" t="s">
        <v>24</v>
      </c>
      <c r="J12" s="69" t="str">
        <f>'Rekapitulace stavby'!AN8</f>
        <v>6. 8. 2021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30</v>
      </c>
      <c r="E14" s="38"/>
      <c r="F14" s="38"/>
      <c r="G14" s="38"/>
      <c r="H14" s="38"/>
      <c r="I14" s="31" t="s">
        <v>31</v>
      </c>
      <c r="J14" s="26" t="s">
        <v>32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6" t="s">
        <v>33</v>
      </c>
      <c r="F15" s="38"/>
      <c r="G15" s="38"/>
      <c r="H15" s="38"/>
      <c r="I15" s="31" t="s">
        <v>34</v>
      </c>
      <c r="J15" s="26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1" t="s">
        <v>35</v>
      </c>
      <c r="E17" s="38"/>
      <c r="F17" s="38"/>
      <c r="G17" s="38"/>
      <c r="H17" s="38"/>
      <c r="I17" s="31" t="s">
        <v>31</v>
      </c>
      <c r="J17" s="32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2" t="str">
        <f>'Rekapitulace stavby'!E14</f>
        <v>Vyplň údaj</v>
      </c>
      <c r="F18" s="26"/>
      <c r="G18" s="26"/>
      <c r="H18" s="26"/>
      <c r="I18" s="31" t="s">
        <v>34</v>
      </c>
      <c r="J18" s="32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1" t="s">
        <v>37</v>
      </c>
      <c r="E20" s="38"/>
      <c r="F20" s="38"/>
      <c r="G20" s="38"/>
      <c r="H20" s="38"/>
      <c r="I20" s="31" t="s">
        <v>31</v>
      </c>
      <c r="J20" s="26" t="s">
        <v>38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6" t="s">
        <v>39</v>
      </c>
      <c r="F21" s="38"/>
      <c r="G21" s="38"/>
      <c r="H21" s="38"/>
      <c r="I21" s="31" t="s">
        <v>34</v>
      </c>
      <c r="J21" s="26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1" t="s">
        <v>41</v>
      </c>
      <c r="E23" s="38"/>
      <c r="F23" s="38"/>
      <c r="G23" s="38"/>
      <c r="H23" s="38"/>
      <c r="I23" s="31" t="s">
        <v>31</v>
      </c>
      <c r="J23" s="26" t="s">
        <v>38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6" t="s">
        <v>42</v>
      </c>
      <c r="F24" s="38"/>
      <c r="G24" s="38"/>
      <c r="H24" s="38"/>
      <c r="I24" s="31" t="s">
        <v>34</v>
      </c>
      <c r="J24" s="26" t="s">
        <v>1</v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1" t="s">
        <v>43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44</v>
      </c>
      <c r="E30" s="38"/>
      <c r="F30" s="38"/>
      <c r="G30" s="38"/>
      <c r="H30" s="38"/>
      <c r="I30" s="38"/>
      <c r="J30" s="96">
        <f>ROUND(J125,2)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46</v>
      </c>
      <c r="G32" s="38"/>
      <c r="H32" s="38"/>
      <c r="I32" s="43" t="s">
        <v>45</v>
      </c>
      <c r="J32" s="43" t="s">
        <v>47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48</v>
      </c>
      <c r="E33" s="31" t="s">
        <v>49</v>
      </c>
      <c r="F33" s="135">
        <f>ROUND((SUM(BE125:BE192)),2)</f>
        <v>0</v>
      </c>
      <c r="G33" s="38"/>
      <c r="H33" s="38"/>
      <c r="I33" s="136">
        <v>0.21</v>
      </c>
      <c r="J33" s="135">
        <f>ROUND(((SUM(BE125:BE192))*I33),2)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1" t="s">
        <v>50</v>
      </c>
      <c r="F34" s="135">
        <f>ROUND((SUM(BF125:BF192)),2)</f>
        <v>0</v>
      </c>
      <c r="G34" s="38"/>
      <c r="H34" s="38"/>
      <c r="I34" s="136">
        <v>0.15</v>
      </c>
      <c r="J34" s="135">
        <f>ROUND(((SUM(BF125:BF192))*I34),2)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1" t="s">
        <v>51</v>
      </c>
      <c r="F35" s="135">
        <f>ROUND((SUM(BG125:BG192)),2)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1" t="s">
        <v>52</v>
      </c>
      <c r="F36" s="135">
        <f>ROUND((SUM(BH125:BH192)),2)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53</v>
      </c>
      <c r="F37" s="135">
        <f>ROUND((SUM(BI125:BI192)),2)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54</v>
      </c>
      <c r="E39" s="81"/>
      <c r="F39" s="81"/>
      <c r="G39" s="139" t="s">
        <v>55</v>
      </c>
      <c r="H39" s="140" t="s">
        <v>56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135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VON - Vedlejší a ostatní náklady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38"/>
      <c r="E89" s="38"/>
      <c r="F89" s="26" t="str">
        <f>F12</f>
        <v>Dačice</v>
      </c>
      <c r="G89" s="38"/>
      <c r="H89" s="38"/>
      <c r="I89" s="31" t="s">
        <v>24</v>
      </c>
      <c r="J89" s="69" t="str">
        <f>IF(J12="","",J12)</f>
        <v>6. 8. 2021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1" t="s">
        <v>30</v>
      </c>
      <c r="D91" s="38"/>
      <c r="E91" s="38"/>
      <c r="F91" s="26" t="str">
        <f>E15</f>
        <v>Město Dačice, Krajířova 27, 380 13 Dačice</v>
      </c>
      <c r="G91" s="38"/>
      <c r="H91" s="38"/>
      <c r="I91" s="31" t="s">
        <v>37</v>
      </c>
      <c r="J91" s="36" t="str">
        <f>E21</f>
        <v>Ing. arch. Martin Jirovský Ph.D., MBA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40.05" customHeight="1">
      <c r="A92" s="38"/>
      <c r="B92" s="39"/>
      <c r="C92" s="31" t="s">
        <v>35</v>
      </c>
      <c r="D92" s="38"/>
      <c r="E92" s="38"/>
      <c r="F92" s="26" t="str">
        <f>IF(E18="","",E18)</f>
        <v>Vyplň údaj</v>
      </c>
      <c r="G92" s="38"/>
      <c r="H92" s="38"/>
      <c r="I92" s="31" t="s">
        <v>41</v>
      </c>
      <c r="J92" s="36" t="str">
        <f>E24</f>
        <v>Centrum služeb Staré město; Petra Stejskalová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140</v>
      </c>
      <c r="D94" s="137"/>
      <c r="E94" s="137"/>
      <c r="F94" s="137"/>
      <c r="G94" s="137"/>
      <c r="H94" s="137"/>
      <c r="I94" s="137"/>
      <c r="J94" s="146" t="s">
        <v>141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142</v>
      </c>
      <c r="D96" s="38"/>
      <c r="E96" s="38"/>
      <c r="F96" s="38"/>
      <c r="G96" s="38"/>
      <c r="H96" s="38"/>
      <c r="I96" s="38"/>
      <c r="J96" s="96">
        <f>J125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8" t="s">
        <v>143</v>
      </c>
    </row>
    <row r="97" spans="1:31" s="9" customFormat="1" ht="24.95" customHeight="1">
      <c r="A97" s="9"/>
      <c r="B97" s="148"/>
      <c r="C97" s="9"/>
      <c r="D97" s="149" t="s">
        <v>144</v>
      </c>
      <c r="E97" s="150"/>
      <c r="F97" s="150"/>
      <c r="G97" s="150"/>
      <c r="H97" s="150"/>
      <c r="I97" s="150"/>
      <c r="J97" s="151">
        <f>J126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761</v>
      </c>
      <c r="E98" s="154"/>
      <c r="F98" s="154"/>
      <c r="G98" s="154"/>
      <c r="H98" s="154"/>
      <c r="I98" s="154"/>
      <c r="J98" s="155">
        <f>J127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48"/>
      <c r="C99" s="9"/>
      <c r="D99" s="149" t="s">
        <v>149</v>
      </c>
      <c r="E99" s="150"/>
      <c r="F99" s="150"/>
      <c r="G99" s="150"/>
      <c r="H99" s="150"/>
      <c r="I99" s="150"/>
      <c r="J99" s="151">
        <f>J130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1757</v>
      </c>
      <c r="E100" s="154"/>
      <c r="F100" s="154"/>
      <c r="G100" s="154"/>
      <c r="H100" s="154"/>
      <c r="I100" s="154"/>
      <c r="J100" s="155">
        <f>J131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1758</v>
      </c>
      <c r="E101" s="154"/>
      <c r="F101" s="154"/>
      <c r="G101" s="154"/>
      <c r="H101" s="154"/>
      <c r="I101" s="154"/>
      <c r="J101" s="155">
        <f>J152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1759</v>
      </c>
      <c r="E102" s="154"/>
      <c r="F102" s="154"/>
      <c r="G102" s="154"/>
      <c r="H102" s="154"/>
      <c r="I102" s="154"/>
      <c r="J102" s="155">
        <f>J157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150</v>
      </c>
      <c r="E103" s="154"/>
      <c r="F103" s="154"/>
      <c r="G103" s="154"/>
      <c r="H103" s="154"/>
      <c r="I103" s="154"/>
      <c r="J103" s="155">
        <f>J170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1760</v>
      </c>
      <c r="E104" s="154"/>
      <c r="F104" s="154"/>
      <c r="G104" s="154"/>
      <c r="H104" s="154"/>
      <c r="I104" s="154"/>
      <c r="J104" s="155">
        <f>J183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2"/>
      <c r="C105" s="10"/>
      <c r="D105" s="153" t="s">
        <v>1761</v>
      </c>
      <c r="E105" s="154"/>
      <c r="F105" s="154"/>
      <c r="G105" s="154"/>
      <c r="H105" s="154"/>
      <c r="I105" s="154"/>
      <c r="J105" s="155">
        <f>J186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38"/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2" t="s">
        <v>152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1" t="s">
        <v>16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6.25" customHeight="1">
      <c r="A115" s="38"/>
      <c r="B115" s="39"/>
      <c r="C115" s="38"/>
      <c r="D115" s="38"/>
      <c r="E115" s="129" t="str">
        <f>E7</f>
        <v>Rekonstrukce místních komunikací v sídlišti K Hradišťku v Dačicích - IV. Etapa - aktualizace</v>
      </c>
      <c r="F115" s="31"/>
      <c r="G115" s="31"/>
      <c r="H115" s="31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1" t="s">
        <v>135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38"/>
      <c r="D117" s="38"/>
      <c r="E117" s="67" t="str">
        <f>E9</f>
        <v>VON - Vedlejší a ostatní náklady</v>
      </c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1" t="s">
        <v>22</v>
      </c>
      <c r="D119" s="38"/>
      <c r="E119" s="38"/>
      <c r="F119" s="26" t="str">
        <f>F12</f>
        <v>Dačice</v>
      </c>
      <c r="G119" s="38"/>
      <c r="H119" s="38"/>
      <c r="I119" s="31" t="s">
        <v>24</v>
      </c>
      <c r="J119" s="69" t="str">
        <f>IF(J12="","",J12)</f>
        <v>6. 8. 2021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5.65" customHeight="1">
      <c r="A121" s="38"/>
      <c r="B121" s="39"/>
      <c r="C121" s="31" t="s">
        <v>30</v>
      </c>
      <c r="D121" s="38"/>
      <c r="E121" s="38"/>
      <c r="F121" s="26" t="str">
        <f>E15</f>
        <v>Město Dačice, Krajířova 27, 380 13 Dačice</v>
      </c>
      <c r="G121" s="38"/>
      <c r="H121" s="38"/>
      <c r="I121" s="31" t="s">
        <v>37</v>
      </c>
      <c r="J121" s="36" t="str">
        <f>E21</f>
        <v>Ing. arch. Martin Jirovský Ph.D., MBA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40.05" customHeight="1">
      <c r="A122" s="38"/>
      <c r="B122" s="39"/>
      <c r="C122" s="31" t="s">
        <v>35</v>
      </c>
      <c r="D122" s="38"/>
      <c r="E122" s="38"/>
      <c r="F122" s="26" t="str">
        <f>IF(E18="","",E18)</f>
        <v>Vyplň údaj</v>
      </c>
      <c r="G122" s="38"/>
      <c r="H122" s="38"/>
      <c r="I122" s="31" t="s">
        <v>41</v>
      </c>
      <c r="J122" s="36" t="str">
        <f>E24</f>
        <v>Centrum služeb Staré město; Petra Stejskalová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56"/>
      <c r="B124" s="157"/>
      <c r="C124" s="158" t="s">
        <v>153</v>
      </c>
      <c r="D124" s="159" t="s">
        <v>69</v>
      </c>
      <c r="E124" s="159" t="s">
        <v>65</v>
      </c>
      <c r="F124" s="159" t="s">
        <v>66</v>
      </c>
      <c r="G124" s="159" t="s">
        <v>154</v>
      </c>
      <c r="H124" s="159" t="s">
        <v>155</v>
      </c>
      <c r="I124" s="159" t="s">
        <v>156</v>
      </c>
      <c r="J124" s="159" t="s">
        <v>141</v>
      </c>
      <c r="K124" s="160" t="s">
        <v>157</v>
      </c>
      <c r="L124" s="161"/>
      <c r="M124" s="86" t="s">
        <v>1</v>
      </c>
      <c r="N124" s="87" t="s">
        <v>48</v>
      </c>
      <c r="O124" s="87" t="s">
        <v>158</v>
      </c>
      <c r="P124" s="87" t="s">
        <v>159</v>
      </c>
      <c r="Q124" s="87" t="s">
        <v>160</v>
      </c>
      <c r="R124" s="87" t="s">
        <v>161</v>
      </c>
      <c r="S124" s="87" t="s">
        <v>162</v>
      </c>
      <c r="T124" s="88" t="s">
        <v>163</v>
      </c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</row>
    <row r="125" spans="1:63" s="2" customFormat="1" ht="22.8" customHeight="1">
      <c r="A125" s="38"/>
      <c r="B125" s="39"/>
      <c r="C125" s="93" t="s">
        <v>164</v>
      </c>
      <c r="D125" s="38"/>
      <c r="E125" s="38"/>
      <c r="F125" s="38"/>
      <c r="G125" s="38"/>
      <c r="H125" s="38"/>
      <c r="I125" s="38"/>
      <c r="J125" s="162">
        <f>BK125</f>
        <v>0</v>
      </c>
      <c r="K125" s="38"/>
      <c r="L125" s="39"/>
      <c r="M125" s="89"/>
      <c r="N125" s="73"/>
      <c r="O125" s="90"/>
      <c r="P125" s="163">
        <f>P126+P130</f>
        <v>0</v>
      </c>
      <c r="Q125" s="90"/>
      <c r="R125" s="163">
        <f>R126+R130</f>
        <v>0</v>
      </c>
      <c r="S125" s="90"/>
      <c r="T125" s="164">
        <f>T126+T130</f>
        <v>0.02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8" t="s">
        <v>83</v>
      </c>
      <c r="AU125" s="18" t="s">
        <v>143</v>
      </c>
      <c r="BK125" s="165">
        <f>BK126+BK130</f>
        <v>0</v>
      </c>
    </row>
    <row r="126" spans="1:63" s="12" customFormat="1" ht="25.9" customHeight="1">
      <c r="A126" s="12"/>
      <c r="B126" s="166"/>
      <c r="C126" s="12"/>
      <c r="D126" s="167" t="s">
        <v>83</v>
      </c>
      <c r="E126" s="168" t="s">
        <v>165</v>
      </c>
      <c r="F126" s="168" t="s">
        <v>166</v>
      </c>
      <c r="G126" s="12"/>
      <c r="H126" s="12"/>
      <c r="I126" s="169"/>
      <c r="J126" s="170">
        <f>BK126</f>
        <v>0</v>
      </c>
      <c r="K126" s="12"/>
      <c r="L126" s="166"/>
      <c r="M126" s="171"/>
      <c r="N126" s="172"/>
      <c r="O126" s="172"/>
      <c r="P126" s="173">
        <f>P127</f>
        <v>0</v>
      </c>
      <c r="Q126" s="172"/>
      <c r="R126" s="173">
        <f>R127</f>
        <v>0</v>
      </c>
      <c r="S126" s="172"/>
      <c r="T126" s="174">
        <f>T127</f>
        <v>0.02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7" t="s">
        <v>91</v>
      </c>
      <c r="AT126" s="175" t="s">
        <v>83</v>
      </c>
      <c r="AU126" s="175" t="s">
        <v>84</v>
      </c>
      <c r="AY126" s="167" t="s">
        <v>167</v>
      </c>
      <c r="BK126" s="176">
        <f>BK127</f>
        <v>0</v>
      </c>
    </row>
    <row r="127" spans="1:63" s="12" customFormat="1" ht="22.8" customHeight="1">
      <c r="A127" s="12"/>
      <c r="B127" s="166"/>
      <c r="C127" s="12"/>
      <c r="D127" s="167" t="s">
        <v>83</v>
      </c>
      <c r="E127" s="177" t="s">
        <v>210</v>
      </c>
      <c r="F127" s="177" t="s">
        <v>851</v>
      </c>
      <c r="G127" s="12"/>
      <c r="H127" s="12"/>
      <c r="I127" s="169"/>
      <c r="J127" s="178">
        <f>BK127</f>
        <v>0</v>
      </c>
      <c r="K127" s="12"/>
      <c r="L127" s="166"/>
      <c r="M127" s="171"/>
      <c r="N127" s="172"/>
      <c r="O127" s="172"/>
      <c r="P127" s="173">
        <f>SUM(P128:P129)</f>
        <v>0</v>
      </c>
      <c r="Q127" s="172"/>
      <c r="R127" s="173">
        <f>SUM(R128:R129)</f>
        <v>0</v>
      </c>
      <c r="S127" s="172"/>
      <c r="T127" s="174">
        <f>SUM(T128:T129)</f>
        <v>0.02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7" t="s">
        <v>91</v>
      </c>
      <c r="AT127" s="175" t="s">
        <v>83</v>
      </c>
      <c r="AU127" s="175" t="s">
        <v>91</v>
      </c>
      <c r="AY127" s="167" t="s">
        <v>167</v>
      </c>
      <c r="BK127" s="176">
        <f>SUM(BK128:BK129)</f>
        <v>0</v>
      </c>
    </row>
    <row r="128" spans="1:65" s="2" customFormat="1" ht="33" customHeight="1">
      <c r="A128" s="38"/>
      <c r="B128" s="179"/>
      <c r="C128" s="180" t="s">
        <v>91</v>
      </c>
      <c r="D128" s="180" t="s">
        <v>169</v>
      </c>
      <c r="E128" s="181" t="s">
        <v>1762</v>
      </c>
      <c r="F128" s="182" t="s">
        <v>1763</v>
      </c>
      <c r="G128" s="183" t="s">
        <v>360</v>
      </c>
      <c r="H128" s="184">
        <v>1</v>
      </c>
      <c r="I128" s="185"/>
      <c r="J128" s="186">
        <f>ROUND(I128*H128,2)</f>
        <v>0</v>
      </c>
      <c r="K128" s="182" t="s">
        <v>1764</v>
      </c>
      <c r="L128" s="39"/>
      <c r="M128" s="187" t="s">
        <v>1</v>
      </c>
      <c r="N128" s="188" t="s">
        <v>49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0.02</v>
      </c>
      <c r="T128" s="190">
        <f>S128*H128</f>
        <v>0.02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174</v>
      </c>
      <c r="AT128" s="191" t="s">
        <v>169</v>
      </c>
      <c r="AU128" s="191" t="s">
        <v>21</v>
      </c>
      <c r="AY128" s="18" t="s">
        <v>167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8" t="s">
        <v>91</v>
      </c>
      <c r="BK128" s="192">
        <f>ROUND(I128*H128,2)</f>
        <v>0</v>
      </c>
      <c r="BL128" s="18" t="s">
        <v>174</v>
      </c>
      <c r="BM128" s="191" t="s">
        <v>1765</v>
      </c>
    </row>
    <row r="129" spans="1:47" s="2" customFormat="1" ht="12">
      <c r="A129" s="38"/>
      <c r="B129" s="39"/>
      <c r="C129" s="38"/>
      <c r="D129" s="194" t="s">
        <v>363</v>
      </c>
      <c r="E129" s="38"/>
      <c r="F129" s="220" t="s">
        <v>1766</v>
      </c>
      <c r="G129" s="38"/>
      <c r="H129" s="38"/>
      <c r="I129" s="221"/>
      <c r="J129" s="38"/>
      <c r="K129" s="38"/>
      <c r="L129" s="39"/>
      <c r="M129" s="222"/>
      <c r="N129" s="223"/>
      <c r="O129" s="77"/>
      <c r="P129" s="77"/>
      <c r="Q129" s="77"/>
      <c r="R129" s="77"/>
      <c r="S129" s="77"/>
      <c r="T129" s="7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8" t="s">
        <v>363</v>
      </c>
      <c r="AU129" s="18" t="s">
        <v>21</v>
      </c>
    </row>
    <row r="130" spans="1:63" s="12" customFormat="1" ht="25.9" customHeight="1">
      <c r="A130" s="12"/>
      <c r="B130" s="166"/>
      <c r="C130" s="12"/>
      <c r="D130" s="167" t="s">
        <v>83</v>
      </c>
      <c r="E130" s="168" t="s">
        <v>353</v>
      </c>
      <c r="F130" s="168" t="s">
        <v>354</v>
      </c>
      <c r="G130" s="12"/>
      <c r="H130" s="12"/>
      <c r="I130" s="169"/>
      <c r="J130" s="170">
        <f>BK130</f>
        <v>0</v>
      </c>
      <c r="K130" s="12"/>
      <c r="L130" s="166"/>
      <c r="M130" s="171"/>
      <c r="N130" s="172"/>
      <c r="O130" s="172"/>
      <c r="P130" s="173">
        <f>P131+P152+P157+P170+P183+P186</f>
        <v>0</v>
      </c>
      <c r="Q130" s="172"/>
      <c r="R130" s="173">
        <f>R131+R152+R157+R170+R183+R186</f>
        <v>0</v>
      </c>
      <c r="S130" s="172"/>
      <c r="T130" s="174">
        <f>T131+T152+T157+T170+T183+T186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7" t="s">
        <v>188</v>
      </c>
      <c r="AT130" s="175" t="s">
        <v>83</v>
      </c>
      <c r="AU130" s="175" t="s">
        <v>84</v>
      </c>
      <c r="AY130" s="167" t="s">
        <v>167</v>
      </c>
      <c r="BK130" s="176">
        <f>BK131+BK152+BK157+BK170+BK183+BK186</f>
        <v>0</v>
      </c>
    </row>
    <row r="131" spans="1:63" s="12" customFormat="1" ht="22.8" customHeight="1">
      <c r="A131" s="12"/>
      <c r="B131" s="166"/>
      <c r="C131" s="12"/>
      <c r="D131" s="167" t="s">
        <v>83</v>
      </c>
      <c r="E131" s="177" t="s">
        <v>1767</v>
      </c>
      <c r="F131" s="177" t="s">
        <v>1768</v>
      </c>
      <c r="G131" s="12"/>
      <c r="H131" s="12"/>
      <c r="I131" s="169"/>
      <c r="J131" s="178">
        <f>BK131</f>
        <v>0</v>
      </c>
      <c r="K131" s="12"/>
      <c r="L131" s="166"/>
      <c r="M131" s="171"/>
      <c r="N131" s="172"/>
      <c r="O131" s="172"/>
      <c r="P131" s="173">
        <f>SUM(P132:P151)</f>
        <v>0</v>
      </c>
      <c r="Q131" s="172"/>
      <c r="R131" s="173">
        <f>SUM(R132:R151)</f>
        <v>0</v>
      </c>
      <c r="S131" s="172"/>
      <c r="T131" s="174">
        <f>SUM(T132:T151)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7" t="s">
        <v>188</v>
      </c>
      <c r="AT131" s="175" t="s">
        <v>83</v>
      </c>
      <c r="AU131" s="175" t="s">
        <v>91</v>
      </c>
      <c r="AY131" s="167" t="s">
        <v>167</v>
      </c>
      <c r="BK131" s="176">
        <f>SUM(BK132:BK151)</f>
        <v>0</v>
      </c>
    </row>
    <row r="132" spans="1:65" s="2" customFormat="1" ht="24.15" customHeight="1">
      <c r="A132" s="38"/>
      <c r="B132" s="179"/>
      <c r="C132" s="180" t="s">
        <v>21</v>
      </c>
      <c r="D132" s="180" t="s">
        <v>169</v>
      </c>
      <c r="E132" s="181" t="s">
        <v>1769</v>
      </c>
      <c r="F132" s="182" t="s">
        <v>1770</v>
      </c>
      <c r="G132" s="183" t="s">
        <v>360</v>
      </c>
      <c r="H132" s="184">
        <v>1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49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361</v>
      </c>
      <c r="AT132" s="191" t="s">
        <v>169</v>
      </c>
      <c r="AU132" s="191" t="s">
        <v>21</v>
      </c>
      <c r="AY132" s="18" t="s">
        <v>167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8" t="s">
        <v>91</v>
      </c>
      <c r="BK132" s="192">
        <f>ROUND(I132*H132,2)</f>
        <v>0</v>
      </c>
      <c r="BL132" s="18" t="s">
        <v>361</v>
      </c>
      <c r="BM132" s="191" t="s">
        <v>1771</v>
      </c>
    </row>
    <row r="133" spans="1:47" s="2" customFormat="1" ht="12">
      <c r="A133" s="38"/>
      <c r="B133" s="39"/>
      <c r="C133" s="38"/>
      <c r="D133" s="194" t="s">
        <v>363</v>
      </c>
      <c r="E133" s="38"/>
      <c r="F133" s="220" t="s">
        <v>1772</v>
      </c>
      <c r="G133" s="38"/>
      <c r="H133" s="38"/>
      <c r="I133" s="221"/>
      <c r="J133" s="38"/>
      <c r="K133" s="38"/>
      <c r="L133" s="39"/>
      <c r="M133" s="222"/>
      <c r="N133" s="223"/>
      <c r="O133" s="77"/>
      <c r="P133" s="77"/>
      <c r="Q133" s="77"/>
      <c r="R133" s="77"/>
      <c r="S133" s="77"/>
      <c r="T133" s="7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8" t="s">
        <v>363</v>
      </c>
      <c r="AU133" s="18" t="s">
        <v>21</v>
      </c>
    </row>
    <row r="134" spans="1:65" s="2" customFormat="1" ht="16.5" customHeight="1">
      <c r="A134" s="38"/>
      <c r="B134" s="179"/>
      <c r="C134" s="180" t="s">
        <v>180</v>
      </c>
      <c r="D134" s="180" t="s">
        <v>169</v>
      </c>
      <c r="E134" s="181" t="s">
        <v>1773</v>
      </c>
      <c r="F134" s="182" t="s">
        <v>1774</v>
      </c>
      <c r="G134" s="183" t="s">
        <v>360</v>
      </c>
      <c r="H134" s="184">
        <v>1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361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361</v>
      </c>
      <c r="BM134" s="191" t="s">
        <v>1775</v>
      </c>
    </row>
    <row r="135" spans="1:47" s="2" customFormat="1" ht="12">
      <c r="A135" s="38"/>
      <c r="B135" s="39"/>
      <c r="C135" s="38"/>
      <c r="D135" s="194" t="s">
        <v>363</v>
      </c>
      <c r="E135" s="38"/>
      <c r="F135" s="220" t="s">
        <v>1776</v>
      </c>
      <c r="G135" s="38"/>
      <c r="H135" s="38"/>
      <c r="I135" s="221"/>
      <c r="J135" s="38"/>
      <c r="K135" s="38"/>
      <c r="L135" s="39"/>
      <c r="M135" s="222"/>
      <c r="N135" s="223"/>
      <c r="O135" s="77"/>
      <c r="P135" s="77"/>
      <c r="Q135" s="77"/>
      <c r="R135" s="77"/>
      <c r="S135" s="77"/>
      <c r="T135" s="7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8" t="s">
        <v>363</v>
      </c>
      <c r="AU135" s="18" t="s">
        <v>21</v>
      </c>
    </row>
    <row r="136" spans="1:65" s="2" customFormat="1" ht="24.15" customHeight="1">
      <c r="A136" s="38"/>
      <c r="B136" s="179"/>
      <c r="C136" s="180" t="s">
        <v>174</v>
      </c>
      <c r="D136" s="180" t="s">
        <v>169</v>
      </c>
      <c r="E136" s="181" t="s">
        <v>1777</v>
      </c>
      <c r="F136" s="182" t="s">
        <v>1778</v>
      </c>
      <c r="G136" s="183" t="s">
        <v>360</v>
      </c>
      <c r="H136" s="184">
        <v>1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49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361</v>
      </c>
      <c r="AT136" s="191" t="s">
        <v>169</v>
      </c>
      <c r="AU136" s="191" t="s">
        <v>21</v>
      </c>
      <c r="AY136" s="18" t="s">
        <v>167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8" t="s">
        <v>91</v>
      </c>
      <c r="BK136" s="192">
        <f>ROUND(I136*H136,2)</f>
        <v>0</v>
      </c>
      <c r="BL136" s="18" t="s">
        <v>361</v>
      </c>
      <c r="BM136" s="191" t="s">
        <v>1779</v>
      </c>
    </row>
    <row r="137" spans="1:47" s="2" customFormat="1" ht="12">
      <c r="A137" s="38"/>
      <c r="B137" s="39"/>
      <c r="C137" s="38"/>
      <c r="D137" s="194" t="s">
        <v>363</v>
      </c>
      <c r="E137" s="38"/>
      <c r="F137" s="220" t="s">
        <v>1780</v>
      </c>
      <c r="G137" s="38"/>
      <c r="H137" s="38"/>
      <c r="I137" s="221"/>
      <c r="J137" s="38"/>
      <c r="K137" s="38"/>
      <c r="L137" s="39"/>
      <c r="M137" s="222"/>
      <c r="N137" s="223"/>
      <c r="O137" s="77"/>
      <c r="P137" s="77"/>
      <c r="Q137" s="77"/>
      <c r="R137" s="77"/>
      <c r="S137" s="77"/>
      <c r="T137" s="7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8" t="s">
        <v>363</v>
      </c>
      <c r="AU137" s="18" t="s">
        <v>21</v>
      </c>
    </row>
    <row r="138" spans="1:65" s="2" customFormat="1" ht="16.5" customHeight="1">
      <c r="A138" s="38"/>
      <c r="B138" s="179"/>
      <c r="C138" s="180" t="s">
        <v>188</v>
      </c>
      <c r="D138" s="180" t="s">
        <v>169</v>
      </c>
      <c r="E138" s="181" t="s">
        <v>1781</v>
      </c>
      <c r="F138" s="182" t="s">
        <v>1782</v>
      </c>
      <c r="G138" s="183" t="s">
        <v>360</v>
      </c>
      <c r="H138" s="184">
        <v>1</v>
      </c>
      <c r="I138" s="185"/>
      <c r="J138" s="186">
        <f>ROUND(I138*H138,2)</f>
        <v>0</v>
      </c>
      <c r="K138" s="182" t="s">
        <v>1764</v>
      </c>
      <c r="L138" s="39"/>
      <c r="M138" s="187" t="s">
        <v>1</v>
      </c>
      <c r="N138" s="188" t="s">
        <v>49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361</v>
      </c>
      <c r="AT138" s="191" t="s">
        <v>169</v>
      </c>
      <c r="AU138" s="191" t="s">
        <v>21</v>
      </c>
      <c r="AY138" s="18" t="s">
        <v>167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8" t="s">
        <v>91</v>
      </c>
      <c r="BK138" s="192">
        <f>ROUND(I138*H138,2)</f>
        <v>0</v>
      </c>
      <c r="BL138" s="18" t="s">
        <v>361</v>
      </c>
      <c r="BM138" s="191" t="s">
        <v>1783</v>
      </c>
    </row>
    <row r="139" spans="1:47" s="2" customFormat="1" ht="12">
      <c r="A139" s="38"/>
      <c r="B139" s="39"/>
      <c r="C139" s="38"/>
      <c r="D139" s="194" t="s">
        <v>363</v>
      </c>
      <c r="E139" s="38"/>
      <c r="F139" s="220" t="s">
        <v>1784</v>
      </c>
      <c r="G139" s="38"/>
      <c r="H139" s="38"/>
      <c r="I139" s="221"/>
      <c r="J139" s="38"/>
      <c r="K139" s="38"/>
      <c r="L139" s="39"/>
      <c r="M139" s="222"/>
      <c r="N139" s="223"/>
      <c r="O139" s="77"/>
      <c r="P139" s="77"/>
      <c r="Q139" s="77"/>
      <c r="R139" s="77"/>
      <c r="S139" s="77"/>
      <c r="T139" s="7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8" t="s">
        <v>363</v>
      </c>
      <c r="AU139" s="18" t="s">
        <v>21</v>
      </c>
    </row>
    <row r="140" spans="1:65" s="2" customFormat="1" ht="16.5" customHeight="1">
      <c r="A140" s="38"/>
      <c r="B140" s="179"/>
      <c r="C140" s="180" t="s">
        <v>195</v>
      </c>
      <c r="D140" s="180" t="s">
        <v>169</v>
      </c>
      <c r="E140" s="181" t="s">
        <v>1785</v>
      </c>
      <c r="F140" s="182" t="s">
        <v>1786</v>
      </c>
      <c r="G140" s="183" t="s">
        <v>360</v>
      </c>
      <c r="H140" s="184">
        <v>1</v>
      </c>
      <c r="I140" s="185"/>
      <c r="J140" s="186">
        <f>ROUND(I140*H140,2)</f>
        <v>0</v>
      </c>
      <c r="K140" s="182" t="s">
        <v>1764</v>
      </c>
      <c r="L140" s="39"/>
      <c r="M140" s="187" t="s">
        <v>1</v>
      </c>
      <c r="N140" s="188" t="s">
        <v>49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361</v>
      </c>
      <c r="AT140" s="191" t="s">
        <v>169</v>
      </c>
      <c r="AU140" s="191" t="s">
        <v>21</v>
      </c>
      <c r="AY140" s="18" t="s">
        <v>167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8" t="s">
        <v>91</v>
      </c>
      <c r="BK140" s="192">
        <f>ROUND(I140*H140,2)</f>
        <v>0</v>
      </c>
      <c r="BL140" s="18" t="s">
        <v>361</v>
      </c>
      <c r="BM140" s="191" t="s">
        <v>1787</v>
      </c>
    </row>
    <row r="141" spans="1:47" s="2" customFormat="1" ht="12">
      <c r="A141" s="38"/>
      <c r="B141" s="39"/>
      <c r="C141" s="38"/>
      <c r="D141" s="194" t="s">
        <v>363</v>
      </c>
      <c r="E141" s="38"/>
      <c r="F141" s="220" t="s">
        <v>1788</v>
      </c>
      <c r="G141" s="38"/>
      <c r="H141" s="38"/>
      <c r="I141" s="221"/>
      <c r="J141" s="38"/>
      <c r="K141" s="38"/>
      <c r="L141" s="39"/>
      <c r="M141" s="222"/>
      <c r="N141" s="223"/>
      <c r="O141" s="77"/>
      <c r="P141" s="77"/>
      <c r="Q141" s="77"/>
      <c r="R141" s="77"/>
      <c r="S141" s="77"/>
      <c r="T141" s="7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8" t="s">
        <v>363</v>
      </c>
      <c r="AU141" s="18" t="s">
        <v>21</v>
      </c>
    </row>
    <row r="142" spans="1:65" s="2" customFormat="1" ht="16.5" customHeight="1">
      <c r="A142" s="38"/>
      <c r="B142" s="179"/>
      <c r="C142" s="180" t="s">
        <v>200</v>
      </c>
      <c r="D142" s="180" t="s">
        <v>169</v>
      </c>
      <c r="E142" s="181" t="s">
        <v>1789</v>
      </c>
      <c r="F142" s="182" t="s">
        <v>1790</v>
      </c>
      <c r="G142" s="183" t="s">
        <v>360</v>
      </c>
      <c r="H142" s="184">
        <v>1</v>
      </c>
      <c r="I142" s="185"/>
      <c r="J142" s="186">
        <f>ROUND(I142*H142,2)</f>
        <v>0</v>
      </c>
      <c r="K142" s="182" t="s">
        <v>1764</v>
      </c>
      <c r="L142" s="39"/>
      <c r="M142" s="187" t="s">
        <v>1</v>
      </c>
      <c r="N142" s="188" t="s">
        <v>49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361</v>
      </c>
      <c r="AT142" s="191" t="s">
        <v>169</v>
      </c>
      <c r="AU142" s="191" t="s">
        <v>21</v>
      </c>
      <c r="AY142" s="18" t="s">
        <v>167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91</v>
      </c>
      <c r="BK142" s="192">
        <f>ROUND(I142*H142,2)</f>
        <v>0</v>
      </c>
      <c r="BL142" s="18" t="s">
        <v>361</v>
      </c>
      <c r="BM142" s="191" t="s">
        <v>1791</v>
      </c>
    </row>
    <row r="143" spans="1:47" s="2" customFormat="1" ht="12">
      <c r="A143" s="38"/>
      <c r="B143" s="39"/>
      <c r="C143" s="38"/>
      <c r="D143" s="194" t="s">
        <v>363</v>
      </c>
      <c r="E143" s="38"/>
      <c r="F143" s="220" t="s">
        <v>1792</v>
      </c>
      <c r="G143" s="38"/>
      <c r="H143" s="38"/>
      <c r="I143" s="221"/>
      <c r="J143" s="38"/>
      <c r="K143" s="38"/>
      <c r="L143" s="39"/>
      <c r="M143" s="222"/>
      <c r="N143" s="223"/>
      <c r="O143" s="77"/>
      <c r="P143" s="77"/>
      <c r="Q143" s="77"/>
      <c r="R143" s="77"/>
      <c r="S143" s="77"/>
      <c r="T143" s="7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8" t="s">
        <v>363</v>
      </c>
      <c r="AU143" s="18" t="s">
        <v>21</v>
      </c>
    </row>
    <row r="144" spans="1:65" s="2" customFormat="1" ht="16.5" customHeight="1">
      <c r="A144" s="38"/>
      <c r="B144" s="179"/>
      <c r="C144" s="180" t="s">
        <v>205</v>
      </c>
      <c r="D144" s="180" t="s">
        <v>169</v>
      </c>
      <c r="E144" s="181" t="s">
        <v>1793</v>
      </c>
      <c r="F144" s="182" t="s">
        <v>1794</v>
      </c>
      <c r="G144" s="183" t="s">
        <v>360</v>
      </c>
      <c r="H144" s="184">
        <v>1</v>
      </c>
      <c r="I144" s="185"/>
      <c r="J144" s="186">
        <f>ROUND(I144*H144,2)</f>
        <v>0</v>
      </c>
      <c r="K144" s="182" t="s">
        <v>1764</v>
      </c>
      <c r="L144" s="39"/>
      <c r="M144" s="187" t="s">
        <v>1</v>
      </c>
      <c r="N144" s="188" t="s">
        <v>49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361</v>
      </c>
      <c r="AT144" s="191" t="s">
        <v>169</v>
      </c>
      <c r="AU144" s="191" t="s">
        <v>21</v>
      </c>
      <c r="AY144" s="18" t="s">
        <v>167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8" t="s">
        <v>91</v>
      </c>
      <c r="BK144" s="192">
        <f>ROUND(I144*H144,2)</f>
        <v>0</v>
      </c>
      <c r="BL144" s="18" t="s">
        <v>361</v>
      </c>
      <c r="BM144" s="191" t="s">
        <v>1795</v>
      </c>
    </row>
    <row r="145" spans="1:47" s="2" customFormat="1" ht="12">
      <c r="A145" s="38"/>
      <c r="B145" s="39"/>
      <c r="C145" s="38"/>
      <c r="D145" s="194" t="s">
        <v>363</v>
      </c>
      <c r="E145" s="38"/>
      <c r="F145" s="220" t="s">
        <v>1796</v>
      </c>
      <c r="G145" s="38"/>
      <c r="H145" s="38"/>
      <c r="I145" s="221"/>
      <c r="J145" s="38"/>
      <c r="K145" s="38"/>
      <c r="L145" s="39"/>
      <c r="M145" s="222"/>
      <c r="N145" s="223"/>
      <c r="O145" s="77"/>
      <c r="P145" s="77"/>
      <c r="Q145" s="77"/>
      <c r="R145" s="77"/>
      <c r="S145" s="77"/>
      <c r="T145" s="7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8" t="s">
        <v>363</v>
      </c>
      <c r="AU145" s="18" t="s">
        <v>21</v>
      </c>
    </row>
    <row r="146" spans="1:65" s="2" customFormat="1" ht="16.5" customHeight="1">
      <c r="A146" s="38"/>
      <c r="B146" s="179"/>
      <c r="C146" s="180" t="s">
        <v>210</v>
      </c>
      <c r="D146" s="180" t="s">
        <v>169</v>
      </c>
      <c r="E146" s="181" t="s">
        <v>1797</v>
      </c>
      <c r="F146" s="182" t="s">
        <v>1798</v>
      </c>
      <c r="G146" s="183" t="s">
        <v>360</v>
      </c>
      <c r="H146" s="184">
        <v>1</v>
      </c>
      <c r="I146" s="185"/>
      <c r="J146" s="186">
        <f>ROUND(I146*H146,2)</f>
        <v>0</v>
      </c>
      <c r="K146" s="182" t="s">
        <v>1764</v>
      </c>
      <c r="L146" s="39"/>
      <c r="M146" s="187" t="s">
        <v>1</v>
      </c>
      <c r="N146" s="188" t="s">
        <v>49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361</v>
      </c>
      <c r="AT146" s="191" t="s">
        <v>169</v>
      </c>
      <c r="AU146" s="191" t="s">
        <v>21</v>
      </c>
      <c r="AY146" s="18" t="s">
        <v>167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91</v>
      </c>
      <c r="BK146" s="192">
        <f>ROUND(I146*H146,2)</f>
        <v>0</v>
      </c>
      <c r="BL146" s="18" t="s">
        <v>361</v>
      </c>
      <c r="BM146" s="191" t="s">
        <v>1799</v>
      </c>
    </row>
    <row r="147" spans="1:47" s="2" customFormat="1" ht="12">
      <c r="A147" s="38"/>
      <c r="B147" s="39"/>
      <c r="C147" s="38"/>
      <c r="D147" s="194" t="s">
        <v>363</v>
      </c>
      <c r="E147" s="38"/>
      <c r="F147" s="220" t="s">
        <v>1800</v>
      </c>
      <c r="G147" s="38"/>
      <c r="H147" s="38"/>
      <c r="I147" s="221"/>
      <c r="J147" s="38"/>
      <c r="K147" s="38"/>
      <c r="L147" s="39"/>
      <c r="M147" s="222"/>
      <c r="N147" s="223"/>
      <c r="O147" s="77"/>
      <c r="P147" s="77"/>
      <c r="Q147" s="77"/>
      <c r="R147" s="77"/>
      <c r="S147" s="77"/>
      <c r="T147" s="7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8" t="s">
        <v>363</v>
      </c>
      <c r="AU147" s="18" t="s">
        <v>21</v>
      </c>
    </row>
    <row r="148" spans="1:65" s="2" customFormat="1" ht="16.5" customHeight="1">
      <c r="A148" s="38"/>
      <c r="B148" s="179"/>
      <c r="C148" s="180" t="s">
        <v>215</v>
      </c>
      <c r="D148" s="180" t="s">
        <v>169</v>
      </c>
      <c r="E148" s="181" t="s">
        <v>1801</v>
      </c>
      <c r="F148" s="182" t="s">
        <v>1802</v>
      </c>
      <c r="G148" s="183" t="s">
        <v>360</v>
      </c>
      <c r="H148" s="184">
        <v>1</v>
      </c>
      <c r="I148" s="185"/>
      <c r="J148" s="186">
        <f>ROUND(I148*H148,2)</f>
        <v>0</v>
      </c>
      <c r="K148" s="182" t="s">
        <v>1764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361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361</v>
      </c>
      <c r="BM148" s="191" t="s">
        <v>1803</v>
      </c>
    </row>
    <row r="149" spans="1:47" s="2" customFormat="1" ht="12">
      <c r="A149" s="38"/>
      <c r="B149" s="39"/>
      <c r="C149" s="38"/>
      <c r="D149" s="194" t="s">
        <v>363</v>
      </c>
      <c r="E149" s="38"/>
      <c r="F149" s="220" t="s">
        <v>1804</v>
      </c>
      <c r="G149" s="38"/>
      <c r="H149" s="38"/>
      <c r="I149" s="221"/>
      <c r="J149" s="38"/>
      <c r="K149" s="38"/>
      <c r="L149" s="39"/>
      <c r="M149" s="222"/>
      <c r="N149" s="223"/>
      <c r="O149" s="77"/>
      <c r="P149" s="77"/>
      <c r="Q149" s="77"/>
      <c r="R149" s="77"/>
      <c r="S149" s="77"/>
      <c r="T149" s="7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8" t="s">
        <v>363</v>
      </c>
      <c r="AU149" s="18" t="s">
        <v>21</v>
      </c>
    </row>
    <row r="150" spans="1:65" s="2" customFormat="1" ht="16.5" customHeight="1">
      <c r="A150" s="38"/>
      <c r="B150" s="179"/>
      <c r="C150" s="180" t="s">
        <v>221</v>
      </c>
      <c r="D150" s="180" t="s">
        <v>169</v>
      </c>
      <c r="E150" s="181" t="s">
        <v>1805</v>
      </c>
      <c r="F150" s="182" t="s">
        <v>1806</v>
      </c>
      <c r="G150" s="183" t="s">
        <v>360</v>
      </c>
      <c r="H150" s="184">
        <v>1</v>
      </c>
      <c r="I150" s="185"/>
      <c r="J150" s="186">
        <f>ROUND(I150*H150,2)</f>
        <v>0</v>
      </c>
      <c r="K150" s="182" t="s">
        <v>1764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361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361</v>
      </c>
      <c r="BM150" s="191" t="s">
        <v>1807</v>
      </c>
    </row>
    <row r="151" spans="1:47" s="2" customFormat="1" ht="12">
      <c r="A151" s="38"/>
      <c r="B151" s="39"/>
      <c r="C151" s="38"/>
      <c r="D151" s="194" t="s">
        <v>363</v>
      </c>
      <c r="E151" s="38"/>
      <c r="F151" s="220" t="s">
        <v>1808</v>
      </c>
      <c r="G151" s="38"/>
      <c r="H151" s="38"/>
      <c r="I151" s="221"/>
      <c r="J151" s="38"/>
      <c r="K151" s="38"/>
      <c r="L151" s="39"/>
      <c r="M151" s="222"/>
      <c r="N151" s="223"/>
      <c r="O151" s="77"/>
      <c r="P151" s="77"/>
      <c r="Q151" s="77"/>
      <c r="R151" s="77"/>
      <c r="S151" s="77"/>
      <c r="T151" s="7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8" t="s">
        <v>363</v>
      </c>
      <c r="AU151" s="18" t="s">
        <v>21</v>
      </c>
    </row>
    <row r="152" spans="1:63" s="12" customFormat="1" ht="22.8" customHeight="1">
      <c r="A152" s="12"/>
      <c r="B152" s="166"/>
      <c r="C152" s="12"/>
      <c r="D152" s="167" t="s">
        <v>83</v>
      </c>
      <c r="E152" s="177" t="s">
        <v>1809</v>
      </c>
      <c r="F152" s="177" t="s">
        <v>1810</v>
      </c>
      <c r="G152" s="12"/>
      <c r="H152" s="12"/>
      <c r="I152" s="169"/>
      <c r="J152" s="178">
        <f>BK152</f>
        <v>0</v>
      </c>
      <c r="K152" s="12"/>
      <c r="L152" s="166"/>
      <c r="M152" s="171"/>
      <c r="N152" s="172"/>
      <c r="O152" s="172"/>
      <c r="P152" s="173">
        <f>SUM(P153:P156)</f>
        <v>0</v>
      </c>
      <c r="Q152" s="172"/>
      <c r="R152" s="173">
        <f>SUM(R153:R156)</f>
        <v>0</v>
      </c>
      <c r="S152" s="172"/>
      <c r="T152" s="174">
        <f>SUM(T153:T156)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67" t="s">
        <v>188</v>
      </c>
      <c r="AT152" s="175" t="s">
        <v>83</v>
      </c>
      <c r="AU152" s="175" t="s">
        <v>91</v>
      </c>
      <c r="AY152" s="167" t="s">
        <v>167</v>
      </c>
      <c r="BK152" s="176">
        <f>SUM(BK153:BK156)</f>
        <v>0</v>
      </c>
    </row>
    <row r="153" spans="1:65" s="2" customFormat="1" ht="16.5" customHeight="1">
      <c r="A153" s="38"/>
      <c r="B153" s="179"/>
      <c r="C153" s="180" t="s">
        <v>225</v>
      </c>
      <c r="D153" s="180" t="s">
        <v>169</v>
      </c>
      <c r="E153" s="181" t="s">
        <v>1811</v>
      </c>
      <c r="F153" s="182" t="s">
        <v>1810</v>
      </c>
      <c r="G153" s="183" t="s">
        <v>360</v>
      </c>
      <c r="H153" s="184">
        <v>1</v>
      </c>
      <c r="I153" s="185"/>
      <c r="J153" s="186">
        <f>ROUND(I153*H153,2)</f>
        <v>0</v>
      </c>
      <c r="K153" s="182" t="s">
        <v>1764</v>
      </c>
      <c r="L153" s="39"/>
      <c r="M153" s="187" t="s">
        <v>1</v>
      </c>
      <c r="N153" s="188" t="s">
        <v>49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361</v>
      </c>
      <c r="AT153" s="191" t="s">
        <v>169</v>
      </c>
      <c r="AU153" s="191" t="s">
        <v>21</v>
      </c>
      <c r="AY153" s="18" t="s">
        <v>167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8" t="s">
        <v>91</v>
      </c>
      <c r="BK153" s="192">
        <f>ROUND(I153*H153,2)</f>
        <v>0</v>
      </c>
      <c r="BL153" s="18" t="s">
        <v>361</v>
      </c>
      <c r="BM153" s="191" t="s">
        <v>1812</v>
      </c>
    </row>
    <row r="154" spans="1:47" s="2" customFormat="1" ht="12">
      <c r="A154" s="38"/>
      <c r="B154" s="39"/>
      <c r="C154" s="38"/>
      <c r="D154" s="194" t="s">
        <v>363</v>
      </c>
      <c r="E154" s="38"/>
      <c r="F154" s="220" t="s">
        <v>1813</v>
      </c>
      <c r="G154" s="38"/>
      <c r="H154" s="38"/>
      <c r="I154" s="221"/>
      <c r="J154" s="38"/>
      <c r="K154" s="38"/>
      <c r="L154" s="39"/>
      <c r="M154" s="222"/>
      <c r="N154" s="223"/>
      <c r="O154" s="77"/>
      <c r="P154" s="77"/>
      <c r="Q154" s="77"/>
      <c r="R154" s="77"/>
      <c r="S154" s="77"/>
      <c r="T154" s="7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8" t="s">
        <v>363</v>
      </c>
      <c r="AU154" s="18" t="s">
        <v>21</v>
      </c>
    </row>
    <row r="155" spans="1:65" s="2" customFormat="1" ht="21.75" customHeight="1">
      <c r="A155" s="38"/>
      <c r="B155" s="179"/>
      <c r="C155" s="180" t="s">
        <v>230</v>
      </c>
      <c r="D155" s="180" t="s">
        <v>169</v>
      </c>
      <c r="E155" s="181" t="s">
        <v>1814</v>
      </c>
      <c r="F155" s="182" t="s">
        <v>1815</v>
      </c>
      <c r="G155" s="183" t="s">
        <v>360</v>
      </c>
      <c r="H155" s="184">
        <v>1</v>
      </c>
      <c r="I155" s="185"/>
      <c r="J155" s="186">
        <f>ROUND(I155*H155,2)</f>
        <v>0</v>
      </c>
      <c r="K155" s="182" t="s">
        <v>1764</v>
      </c>
      <c r="L155" s="39"/>
      <c r="M155" s="187" t="s">
        <v>1</v>
      </c>
      <c r="N155" s="188" t="s">
        <v>49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361</v>
      </c>
      <c r="AT155" s="191" t="s">
        <v>169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361</v>
      </c>
      <c r="BM155" s="191" t="s">
        <v>1816</v>
      </c>
    </row>
    <row r="156" spans="1:47" s="2" customFormat="1" ht="12">
      <c r="A156" s="38"/>
      <c r="B156" s="39"/>
      <c r="C156" s="38"/>
      <c r="D156" s="194" t="s">
        <v>363</v>
      </c>
      <c r="E156" s="38"/>
      <c r="F156" s="220" t="s">
        <v>1817</v>
      </c>
      <c r="G156" s="38"/>
      <c r="H156" s="38"/>
      <c r="I156" s="221"/>
      <c r="J156" s="38"/>
      <c r="K156" s="38"/>
      <c r="L156" s="39"/>
      <c r="M156" s="222"/>
      <c r="N156" s="223"/>
      <c r="O156" s="77"/>
      <c r="P156" s="77"/>
      <c r="Q156" s="77"/>
      <c r="R156" s="77"/>
      <c r="S156" s="77"/>
      <c r="T156" s="7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8" t="s">
        <v>363</v>
      </c>
      <c r="AU156" s="18" t="s">
        <v>21</v>
      </c>
    </row>
    <row r="157" spans="1:63" s="12" customFormat="1" ht="22.8" customHeight="1">
      <c r="A157" s="12"/>
      <c r="B157" s="166"/>
      <c r="C157" s="12"/>
      <c r="D157" s="167" t="s">
        <v>83</v>
      </c>
      <c r="E157" s="177" t="s">
        <v>1818</v>
      </c>
      <c r="F157" s="177" t="s">
        <v>1819</v>
      </c>
      <c r="G157" s="12"/>
      <c r="H157" s="12"/>
      <c r="I157" s="169"/>
      <c r="J157" s="178">
        <f>BK157</f>
        <v>0</v>
      </c>
      <c r="K157" s="12"/>
      <c r="L157" s="166"/>
      <c r="M157" s="171"/>
      <c r="N157" s="172"/>
      <c r="O157" s="172"/>
      <c r="P157" s="173">
        <f>SUM(P158:P169)</f>
        <v>0</v>
      </c>
      <c r="Q157" s="172"/>
      <c r="R157" s="173">
        <f>SUM(R158:R169)</f>
        <v>0</v>
      </c>
      <c r="S157" s="172"/>
      <c r="T157" s="174">
        <f>SUM(T158:T169)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67" t="s">
        <v>188</v>
      </c>
      <c r="AT157" s="175" t="s">
        <v>83</v>
      </c>
      <c r="AU157" s="175" t="s">
        <v>91</v>
      </c>
      <c r="AY157" s="167" t="s">
        <v>167</v>
      </c>
      <c r="BK157" s="176">
        <f>SUM(BK158:BK169)</f>
        <v>0</v>
      </c>
    </row>
    <row r="158" spans="1:65" s="2" customFormat="1" ht="16.5" customHeight="1">
      <c r="A158" s="38"/>
      <c r="B158" s="179"/>
      <c r="C158" s="180" t="s">
        <v>236</v>
      </c>
      <c r="D158" s="180" t="s">
        <v>169</v>
      </c>
      <c r="E158" s="181" t="s">
        <v>1820</v>
      </c>
      <c r="F158" s="182" t="s">
        <v>1821</v>
      </c>
      <c r="G158" s="183" t="s">
        <v>360</v>
      </c>
      <c r="H158" s="184">
        <v>1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49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361</v>
      </c>
      <c r="AT158" s="191" t="s">
        <v>169</v>
      </c>
      <c r="AU158" s="191" t="s">
        <v>21</v>
      </c>
      <c r="AY158" s="18" t="s">
        <v>167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8" t="s">
        <v>91</v>
      </c>
      <c r="BK158" s="192">
        <f>ROUND(I158*H158,2)</f>
        <v>0</v>
      </c>
      <c r="BL158" s="18" t="s">
        <v>361</v>
      </c>
      <c r="BM158" s="191" t="s">
        <v>1822</v>
      </c>
    </row>
    <row r="159" spans="1:47" s="2" customFormat="1" ht="12">
      <c r="A159" s="38"/>
      <c r="B159" s="39"/>
      <c r="C159" s="38"/>
      <c r="D159" s="194" t="s">
        <v>363</v>
      </c>
      <c r="E159" s="38"/>
      <c r="F159" s="220" t="s">
        <v>1823</v>
      </c>
      <c r="G159" s="38"/>
      <c r="H159" s="38"/>
      <c r="I159" s="221"/>
      <c r="J159" s="38"/>
      <c r="K159" s="38"/>
      <c r="L159" s="39"/>
      <c r="M159" s="222"/>
      <c r="N159" s="223"/>
      <c r="O159" s="77"/>
      <c r="P159" s="77"/>
      <c r="Q159" s="77"/>
      <c r="R159" s="77"/>
      <c r="S159" s="77"/>
      <c r="T159" s="7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8" t="s">
        <v>363</v>
      </c>
      <c r="AU159" s="18" t="s">
        <v>21</v>
      </c>
    </row>
    <row r="160" spans="1:65" s="2" customFormat="1" ht="21.75" customHeight="1">
      <c r="A160" s="38"/>
      <c r="B160" s="179"/>
      <c r="C160" s="180" t="s">
        <v>8</v>
      </c>
      <c r="D160" s="180" t="s">
        <v>169</v>
      </c>
      <c r="E160" s="181" t="s">
        <v>1824</v>
      </c>
      <c r="F160" s="182" t="s">
        <v>1825</v>
      </c>
      <c r="G160" s="183" t="s">
        <v>360</v>
      </c>
      <c r="H160" s="184">
        <v>1</v>
      </c>
      <c r="I160" s="185"/>
      <c r="J160" s="186">
        <f>ROUND(I160*H160,2)</f>
        <v>0</v>
      </c>
      <c r="K160" s="182" t="s">
        <v>1764</v>
      </c>
      <c r="L160" s="39"/>
      <c r="M160" s="187" t="s">
        <v>1</v>
      </c>
      <c r="N160" s="188" t="s">
        <v>49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361</v>
      </c>
      <c r="AT160" s="191" t="s">
        <v>169</v>
      </c>
      <c r="AU160" s="191" t="s">
        <v>21</v>
      </c>
      <c r="AY160" s="18" t="s">
        <v>167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8" t="s">
        <v>91</v>
      </c>
      <c r="BK160" s="192">
        <f>ROUND(I160*H160,2)</f>
        <v>0</v>
      </c>
      <c r="BL160" s="18" t="s">
        <v>361</v>
      </c>
      <c r="BM160" s="191" t="s">
        <v>1826</v>
      </c>
    </row>
    <row r="161" spans="1:47" s="2" customFormat="1" ht="12">
      <c r="A161" s="38"/>
      <c r="B161" s="39"/>
      <c r="C161" s="38"/>
      <c r="D161" s="194" t="s">
        <v>363</v>
      </c>
      <c r="E161" s="38"/>
      <c r="F161" s="220" t="s">
        <v>1827</v>
      </c>
      <c r="G161" s="38"/>
      <c r="H161" s="38"/>
      <c r="I161" s="221"/>
      <c r="J161" s="38"/>
      <c r="K161" s="38"/>
      <c r="L161" s="39"/>
      <c r="M161" s="222"/>
      <c r="N161" s="223"/>
      <c r="O161" s="77"/>
      <c r="P161" s="77"/>
      <c r="Q161" s="77"/>
      <c r="R161" s="77"/>
      <c r="S161" s="77"/>
      <c r="T161" s="7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8" t="s">
        <v>363</v>
      </c>
      <c r="AU161" s="18" t="s">
        <v>21</v>
      </c>
    </row>
    <row r="162" spans="1:65" s="2" customFormat="1" ht="24.15" customHeight="1">
      <c r="A162" s="38"/>
      <c r="B162" s="179"/>
      <c r="C162" s="180" t="s">
        <v>251</v>
      </c>
      <c r="D162" s="180" t="s">
        <v>169</v>
      </c>
      <c r="E162" s="181" t="s">
        <v>1828</v>
      </c>
      <c r="F162" s="182" t="s">
        <v>1829</v>
      </c>
      <c r="G162" s="183" t="s">
        <v>360</v>
      </c>
      <c r="H162" s="184">
        <v>1</v>
      </c>
      <c r="I162" s="185"/>
      <c r="J162" s="186">
        <f>ROUND(I162*H162,2)</f>
        <v>0</v>
      </c>
      <c r="K162" s="182" t="s">
        <v>1764</v>
      </c>
      <c r="L162" s="39"/>
      <c r="M162" s="187" t="s">
        <v>1</v>
      </c>
      <c r="N162" s="188" t="s">
        <v>49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361</v>
      </c>
      <c r="AT162" s="191" t="s">
        <v>169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361</v>
      </c>
      <c r="BM162" s="191" t="s">
        <v>1830</v>
      </c>
    </row>
    <row r="163" spans="1:47" s="2" customFormat="1" ht="12">
      <c r="A163" s="38"/>
      <c r="B163" s="39"/>
      <c r="C163" s="38"/>
      <c r="D163" s="194" t="s">
        <v>363</v>
      </c>
      <c r="E163" s="38"/>
      <c r="F163" s="220" t="s">
        <v>1831</v>
      </c>
      <c r="G163" s="38"/>
      <c r="H163" s="38"/>
      <c r="I163" s="221"/>
      <c r="J163" s="38"/>
      <c r="K163" s="38"/>
      <c r="L163" s="39"/>
      <c r="M163" s="222"/>
      <c r="N163" s="223"/>
      <c r="O163" s="77"/>
      <c r="P163" s="77"/>
      <c r="Q163" s="77"/>
      <c r="R163" s="77"/>
      <c r="S163" s="77"/>
      <c r="T163" s="7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8" t="s">
        <v>363</v>
      </c>
      <c r="AU163" s="18" t="s">
        <v>21</v>
      </c>
    </row>
    <row r="164" spans="1:65" s="2" customFormat="1" ht="16.5" customHeight="1">
      <c r="A164" s="38"/>
      <c r="B164" s="179"/>
      <c r="C164" s="180" t="s">
        <v>256</v>
      </c>
      <c r="D164" s="180" t="s">
        <v>169</v>
      </c>
      <c r="E164" s="181" t="s">
        <v>1832</v>
      </c>
      <c r="F164" s="182" t="s">
        <v>1833</v>
      </c>
      <c r="G164" s="183" t="s">
        <v>360</v>
      </c>
      <c r="H164" s="184">
        <v>1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49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361</v>
      </c>
      <c r="AT164" s="191" t="s">
        <v>169</v>
      </c>
      <c r="AU164" s="191" t="s">
        <v>21</v>
      </c>
      <c r="AY164" s="18" t="s">
        <v>167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91</v>
      </c>
      <c r="BK164" s="192">
        <f>ROUND(I164*H164,2)</f>
        <v>0</v>
      </c>
      <c r="BL164" s="18" t="s">
        <v>361</v>
      </c>
      <c r="BM164" s="191" t="s">
        <v>1834</v>
      </c>
    </row>
    <row r="165" spans="1:47" s="2" customFormat="1" ht="12">
      <c r="A165" s="38"/>
      <c r="B165" s="39"/>
      <c r="C165" s="38"/>
      <c r="D165" s="194" t="s">
        <v>363</v>
      </c>
      <c r="E165" s="38"/>
      <c r="F165" s="220" t="s">
        <v>1835</v>
      </c>
      <c r="G165" s="38"/>
      <c r="H165" s="38"/>
      <c r="I165" s="221"/>
      <c r="J165" s="38"/>
      <c r="K165" s="38"/>
      <c r="L165" s="39"/>
      <c r="M165" s="222"/>
      <c r="N165" s="223"/>
      <c r="O165" s="77"/>
      <c r="P165" s="77"/>
      <c r="Q165" s="77"/>
      <c r="R165" s="77"/>
      <c r="S165" s="77"/>
      <c r="T165" s="7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8" t="s">
        <v>363</v>
      </c>
      <c r="AU165" s="18" t="s">
        <v>21</v>
      </c>
    </row>
    <row r="166" spans="1:65" s="2" customFormat="1" ht="16.5" customHeight="1">
      <c r="A166" s="38"/>
      <c r="B166" s="179"/>
      <c r="C166" s="180" t="s">
        <v>263</v>
      </c>
      <c r="D166" s="180" t="s">
        <v>169</v>
      </c>
      <c r="E166" s="181" t="s">
        <v>1836</v>
      </c>
      <c r="F166" s="182" t="s">
        <v>1837</v>
      </c>
      <c r="G166" s="183" t="s">
        <v>360</v>
      </c>
      <c r="H166" s="184">
        <v>1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49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361</v>
      </c>
      <c r="AT166" s="191" t="s">
        <v>169</v>
      </c>
      <c r="AU166" s="191" t="s">
        <v>21</v>
      </c>
      <c r="AY166" s="18" t="s">
        <v>167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8" t="s">
        <v>91</v>
      </c>
      <c r="BK166" s="192">
        <f>ROUND(I166*H166,2)</f>
        <v>0</v>
      </c>
      <c r="BL166" s="18" t="s">
        <v>361</v>
      </c>
      <c r="BM166" s="191" t="s">
        <v>1838</v>
      </c>
    </row>
    <row r="167" spans="1:47" s="2" customFormat="1" ht="12">
      <c r="A167" s="38"/>
      <c r="B167" s="39"/>
      <c r="C167" s="38"/>
      <c r="D167" s="194" t="s">
        <v>363</v>
      </c>
      <c r="E167" s="38"/>
      <c r="F167" s="220" t="s">
        <v>1839</v>
      </c>
      <c r="G167" s="38"/>
      <c r="H167" s="38"/>
      <c r="I167" s="221"/>
      <c r="J167" s="38"/>
      <c r="K167" s="38"/>
      <c r="L167" s="39"/>
      <c r="M167" s="222"/>
      <c r="N167" s="223"/>
      <c r="O167" s="77"/>
      <c r="P167" s="77"/>
      <c r="Q167" s="77"/>
      <c r="R167" s="77"/>
      <c r="S167" s="77"/>
      <c r="T167" s="7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8" t="s">
        <v>363</v>
      </c>
      <c r="AU167" s="18" t="s">
        <v>21</v>
      </c>
    </row>
    <row r="168" spans="1:65" s="2" customFormat="1" ht="16.5" customHeight="1">
      <c r="A168" s="38"/>
      <c r="B168" s="179"/>
      <c r="C168" s="180" t="s">
        <v>268</v>
      </c>
      <c r="D168" s="180" t="s">
        <v>169</v>
      </c>
      <c r="E168" s="181" t="s">
        <v>1840</v>
      </c>
      <c r="F168" s="182" t="s">
        <v>1841</v>
      </c>
      <c r="G168" s="183" t="s">
        <v>360</v>
      </c>
      <c r="H168" s="184">
        <v>1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49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361</v>
      </c>
      <c r="AT168" s="191" t="s">
        <v>169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361</v>
      </c>
      <c r="BM168" s="191" t="s">
        <v>1842</v>
      </c>
    </row>
    <row r="169" spans="1:47" s="2" customFormat="1" ht="12">
      <c r="A169" s="38"/>
      <c r="B169" s="39"/>
      <c r="C169" s="38"/>
      <c r="D169" s="194" t="s">
        <v>363</v>
      </c>
      <c r="E169" s="38"/>
      <c r="F169" s="220" t="s">
        <v>1843</v>
      </c>
      <c r="G169" s="38"/>
      <c r="H169" s="38"/>
      <c r="I169" s="221"/>
      <c r="J169" s="38"/>
      <c r="K169" s="38"/>
      <c r="L169" s="39"/>
      <c r="M169" s="222"/>
      <c r="N169" s="223"/>
      <c r="O169" s="77"/>
      <c r="P169" s="77"/>
      <c r="Q169" s="77"/>
      <c r="R169" s="77"/>
      <c r="S169" s="77"/>
      <c r="T169" s="7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8" t="s">
        <v>363</v>
      </c>
      <c r="AU169" s="18" t="s">
        <v>21</v>
      </c>
    </row>
    <row r="170" spans="1:63" s="12" customFormat="1" ht="22.8" customHeight="1">
      <c r="A170" s="12"/>
      <c r="B170" s="166"/>
      <c r="C170" s="12"/>
      <c r="D170" s="167" t="s">
        <v>83</v>
      </c>
      <c r="E170" s="177" t="s">
        <v>355</v>
      </c>
      <c r="F170" s="177" t="s">
        <v>356</v>
      </c>
      <c r="G170" s="12"/>
      <c r="H170" s="12"/>
      <c r="I170" s="169"/>
      <c r="J170" s="178">
        <f>BK170</f>
        <v>0</v>
      </c>
      <c r="K170" s="12"/>
      <c r="L170" s="166"/>
      <c r="M170" s="171"/>
      <c r="N170" s="172"/>
      <c r="O170" s="172"/>
      <c r="P170" s="173">
        <f>SUM(P171:P182)</f>
        <v>0</v>
      </c>
      <c r="Q170" s="172"/>
      <c r="R170" s="173">
        <f>SUM(R171:R182)</f>
        <v>0</v>
      </c>
      <c r="S170" s="172"/>
      <c r="T170" s="174">
        <f>SUM(T171:T182)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67" t="s">
        <v>188</v>
      </c>
      <c r="AT170" s="175" t="s">
        <v>83</v>
      </c>
      <c r="AU170" s="175" t="s">
        <v>91</v>
      </c>
      <c r="AY170" s="167" t="s">
        <v>167</v>
      </c>
      <c r="BK170" s="176">
        <f>SUM(BK171:BK182)</f>
        <v>0</v>
      </c>
    </row>
    <row r="171" spans="1:65" s="2" customFormat="1" ht="16.5" customHeight="1">
      <c r="A171" s="38"/>
      <c r="B171" s="179"/>
      <c r="C171" s="180" t="s">
        <v>274</v>
      </c>
      <c r="D171" s="180" t="s">
        <v>169</v>
      </c>
      <c r="E171" s="181" t="s">
        <v>1844</v>
      </c>
      <c r="F171" s="182" t="s">
        <v>1845</v>
      </c>
      <c r="G171" s="183" t="s">
        <v>360</v>
      </c>
      <c r="H171" s="184">
        <v>1</v>
      </c>
      <c r="I171" s="185"/>
      <c r="J171" s="186">
        <f>ROUND(I171*H171,2)</f>
        <v>0</v>
      </c>
      <c r="K171" s="182" t="s">
        <v>1764</v>
      </c>
      <c r="L171" s="39"/>
      <c r="M171" s="187" t="s">
        <v>1</v>
      </c>
      <c r="N171" s="188" t="s">
        <v>49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361</v>
      </c>
      <c r="AT171" s="191" t="s">
        <v>169</v>
      </c>
      <c r="AU171" s="191" t="s">
        <v>21</v>
      </c>
      <c r="AY171" s="18" t="s">
        <v>167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8" t="s">
        <v>91</v>
      </c>
      <c r="BK171" s="192">
        <f>ROUND(I171*H171,2)</f>
        <v>0</v>
      </c>
      <c r="BL171" s="18" t="s">
        <v>361</v>
      </c>
      <c r="BM171" s="191" t="s">
        <v>1846</v>
      </c>
    </row>
    <row r="172" spans="1:47" s="2" customFormat="1" ht="12">
      <c r="A172" s="38"/>
      <c r="B172" s="39"/>
      <c r="C172" s="38"/>
      <c r="D172" s="194" t="s">
        <v>363</v>
      </c>
      <c r="E172" s="38"/>
      <c r="F172" s="220" t="s">
        <v>1847</v>
      </c>
      <c r="G172" s="38"/>
      <c r="H172" s="38"/>
      <c r="I172" s="221"/>
      <c r="J172" s="38"/>
      <c r="K172" s="38"/>
      <c r="L172" s="39"/>
      <c r="M172" s="222"/>
      <c r="N172" s="223"/>
      <c r="O172" s="77"/>
      <c r="P172" s="77"/>
      <c r="Q172" s="77"/>
      <c r="R172" s="77"/>
      <c r="S172" s="77"/>
      <c r="T172" s="7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8" t="s">
        <v>363</v>
      </c>
      <c r="AU172" s="18" t="s">
        <v>21</v>
      </c>
    </row>
    <row r="173" spans="1:65" s="2" customFormat="1" ht="21.75" customHeight="1">
      <c r="A173" s="38"/>
      <c r="B173" s="179"/>
      <c r="C173" s="180" t="s">
        <v>7</v>
      </c>
      <c r="D173" s="180" t="s">
        <v>169</v>
      </c>
      <c r="E173" s="181" t="s">
        <v>1848</v>
      </c>
      <c r="F173" s="182" t="s">
        <v>1849</v>
      </c>
      <c r="G173" s="183" t="s">
        <v>360</v>
      </c>
      <c r="H173" s="184">
        <v>1</v>
      </c>
      <c r="I173" s="185"/>
      <c r="J173" s="186">
        <f>ROUND(I173*H173,2)</f>
        <v>0</v>
      </c>
      <c r="K173" s="182" t="s">
        <v>1764</v>
      </c>
      <c r="L173" s="39"/>
      <c r="M173" s="187" t="s">
        <v>1</v>
      </c>
      <c r="N173" s="188" t="s">
        <v>49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361</v>
      </c>
      <c r="AT173" s="191" t="s">
        <v>169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361</v>
      </c>
      <c r="BM173" s="191" t="s">
        <v>1850</v>
      </c>
    </row>
    <row r="174" spans="1:47" s="2" customFormat="1" ht="12">
      <c r="A174" s="38"/>
      <c r="B174" s="39"/>
      <c r="C174" s="38"/>
      <c r="D174" s="194" t="s">
        <v>363</v>
      </c>
      <c r="E174" s="38"/>
      <c r="F174" s="220" t="s">
        <v>1851</v>
      </c>
      <c r="G174" s="38"/>
      <c r="H174" s="38"/>
      <c r="I174" s="221"/>
      <c r="J174" s="38"/>
      <c r="K174" s="38"/>
      <c r="L174" s="39"/>
      <c r="M174" s="222"/>
      <c r="N174" s="223"/>
      <c r="O174" s="77"/>
      <c r="P174" s="77"/>
      <c r="Q174" s="77"/>
      <c r="R174" s="77"/>
      <c r="S174" s="77"/>
      <c r="T174" s="7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8" t="s">
        <v>363</v>
      </c>
      <c r="AU174" s="18" t="s">
        <v>21</v>
      </c>
    </row>
    <row r="175" spans="1:65" s="2" customFormat="1" ht="16.5" customHeight="1">
      <c r="A175" s="38"/>
      <c r="B175" s="179"/>
      <c r="C175" s="180" t="s">
        <v>282</v>
      </c>
      <c r="D175" s="180" t="s">
        <v>169</v>
      </c>
      <c r="E175" s="181" t="s">
        <v>1852</v>
      </c>
      <c r="F175" s="182" t="s">
        <v>1853</v>
      </c>
      <c r="G175" s="183" t="s">
        <v>360</v>
      </c>
      <c r="H175" s="184">
        <v>1</v>
      </c>
      <c r="I175" s="185"/>
      <c r="J175" s="186">
        <f>ROUND(I175*H175,2)</f>
        <v>0</v>
      </c>
      <c r="K175" s="182" t="s">
        <v>1764</v>
      </c>
      <c r="L175" s="39"/>
      <c r="M175" s="187" t="s">
        <v>1</v>
      </c>
      <c r="N175" s="188" t="s">
        <v>49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361</v>
      </c>
      <c r="AT175" s="191" t="s">
        <v>169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361</v>
      </c>
      <c r="BM175" s="191" t="s">
        <v>1854</v>
      </c>
    </row>
    <row r="176" spans="1:47" s="2" customFormat="1" ht="12">
      <c r="A176" s="38"/>
      <c r="B176" s="39"/>
      <c r="C176" s="38"/>
      <c r="D176" s="194" t="s">
        <v>363</v>
      </c>
      <c r="E176" s="38"/>
      <c r="F176" s="220" t="s">
        <v>1855</v>
      </c>
      <c r="G176" s="38"/>
      <c r="H176" s="38"/>
      <c r="I176" s="221"/>
      <c r="J176" s="38"/>
      <c r="K176" s="38"/>
      <c r="L176" s="39"/>
      <c r="M176" s="222"/>
      <c r="N176" s="223"/>
      <c r="O176" s="77"/>
      <c r="P176" s="77"/>
      <c r="Q176" s="77"/>
      <c r="R176" s="77"/>
      <c r="S176" s="77"/>
      <c r="T176" s="7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8" t="s">
        <v>363</v>
      </c>
      <c r="AU176" s="18" t="s">
        <v>21</v>
      </c>
    </row>
    <row r="177" spans="1:65" s="2" customFormat="1" ht="16.5" customHeight="1">
      <c r="A177" s="38"/>
      <c r="B177" s="179"/>
      <c r="C177" s="180" t="s">
        <v>287</v>
      </c>
      <c r="D177" s="180" t="s">
        <v>169</v>
      </c>
      <c r="E177" s="181" t="s">
        <v>1856</v>
      </c>
      <c r="F177" s="182" t="s">
        <v>1857</v>
      </c>
      <c r="G177" s="183" t="s">
        <v>360</v>
      </c>
      <c r="H177" s="184">
        <v>1</v>
      </c>
      <c r="I177" s="185"/>
      <c r="J177" s="186">
        <f>ROUND(I177*H177,2)</f>
        <v>0</v>
      </c>
      <c r="K177" s="182" t="s">
        <v>1764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361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361</v>
      </c>
      <c r="BM177" s="191" t="s">
        <v>1858</v>
      </c>
    </row>
    <row r="178" spans="1:47" s="2" customFormat="1" ht="12">
      <c r="A178" s="38"/>
      <c r="B178" s="39"/>
      <c r="C178" s="38"/>
      <c r="D178" s="194" t="s">
        <v>363</v>
      </c>
      <c r="E178" s="38"/>
      <c r="F178" s="220" t="s">
        <v>1855</v>
      </c>
      <c r="G178" s="38"/>
      <c r="H178" s="38"/>
      <c r="I178" s="221"/>
      <c r="J178" s="38"/>
      <c r="K178" s="38"/>
      <c r="L178" s="39"/>
      <c r="M178" s="222"/>
      <c r="N178" s="223"/>
      <c r="O178" s="77"/>
      <c r="P178" s="77"/>
      <c r="Q178" s="77"/>
      <c r="R178" s="77"/>
      <c r="S178" s="77"/>
      <c r="T178" s="7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8" t="s">
        <v>363</v>
      </c>
      <c r="AU178" s="18" t="s">
        <v>21</v>
      </c>
    </row>
    <row r="179" spans="1:65" s="2" customFormat="1" ht="21.75" customHeight="1">
      <c r="A179" s="38"/>
      <c r="B179" s="179"/>
      <c r="C179" s="180" t="s">
        <v>291</v>
      </c>
      <c r="D179" s="180" t="s">
        <v>169</v>
      </c>
      <c r="E179" s="181" t="s">
        <v>1859</v>
      </c>
      <c r="F179" s="182" t="s">
        <v>1860</v>
      </c>
      <c r="G179" s="183" t="s">
        <v>360</v>
      </c>
      <c r="H179" s="184">
        <v>1</v>
      </c>
      <c r="I179" s="185"/>
      <c r="J179" s="186">
        <f>ROUND(I179*H179,2)</f>
        <v>0</v>
      </c>
      <c r="K179" s="182" t="s">
        <v>1764</v>
      </c>
      <c r="L179" s="39"/>
      <c r="M179" s="187" t="s">
        <v>1</v>
      </c>
      <c r="N179" s="188" t="s">
        <v>49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361</v>
      </c>
      <c r="AT179" s="191" t="s">
        <v>169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361</v>
      </c>
      <c r="BM179" s="191" t="s">
        <v>1861</v>
      </c>
    </row>
    <row r="180" spans="1:47" s="2" customFormat="1" ht="12">
      <c r="A180" s="38"/>
      <c r="B180" s="39"/>
      <c r="C180" s="38"/>
      <c r="D180" s="194" t="s">
        <v>363</v>
      </c>
      <c r="E180" s="38"/>
      <c r="F180" s="220" t="s">
        <v>1855</v>
      </c>
      <c r="G180" s="38"/>
      <c r="H180" s="38"/>
      <c r="I180" s="221"/>
      <c r="J180" s="38"/>
      <c r="K180" s="38"/>
      <c r="L180" s="39"/>
      <c r="M180" s="222"/>
      <c r="N180" s="223"/>
      <c r="O180" s="77"/>
      <c r="P180" s="77"/>
      <c r="Q180" s="77"/>
      <c r="R180" s="77"/>
      <c r="S180" s="77"/>
      <c r="T180" s="7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8" t="s">
        <v>363</v>
      </c>
      <c r="AU180" s="18" t="s">
        <v>21</v>
      </c>
    </row>
    <row r="181" spans="1:65" s="2" customFormat="1" ht="16.5" customHeight="1">
      <c r="A181" s="38"/>
      <c r="B181" s="179"/>
      <c r="C181" s="180" t="s">
        <v>295</v>
      </c>
      <c r="D181" s="180" t="s">
        <v>169</v>
      </c>
      <c r="E181" s="181" t="s">
        <v>1862</v>
      </c>
      <c r="F181" s="182" t="s">
        <v>1863</v>
      </c>
      <c r="G181" s="183" t="s">
        <v>360</v>
      </c>
      <c r="H181" s="184">
        <v>1</v>
      </c>
      <c r="I181" s="185"/>
      <c r="J181" s="186">
        <f>ROUND(I181*H181,2)</f>
        <v>0</v>
      </c>
      <c r="K181" s="182" t="s">
        <v>1764</v>
      </c>
      <c r="L181" s="39"/>
      <c r="M181" s="187" t="s">
        <v>1</v>
      </c>
      <c r="N181" s="188" t="s">
        <v>49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361</v>
      </c>
      <c r="AT181" s="191" t="s">
        <v>169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361</v>
      </c>
      <c r="BM181" s="191" t="s">
        <v>1864</v>
      </c>
    </row>
    <row r="182" spans="1:47" s="2" customFormat="1" ht="12">
      <c r="A182" s="38"/>
      <c r="B182" s="39"/>
      <c r="C182" s="38"/>
      <c r="D182" s="194" t="s">
        <v>363</v>
      </c>
      <c r="E182" s="38"/>
      <c r="F182" s="220" t="s">
        <v>1855</v>
      </c>
      <c r="G182" s="38"/>
      <c r="H182" s="38"/>
      <c r="I182" s="221"/>
      <c r="J182" s="38"/>
      <c r="K182" s="38"/>
      <c r="L182" s="39"/>
      <c r="M182" s="222"/>
      <c r="N182" s="223"/>
      <c r="O182" s="77"/>
      <c r="P182" s="77"/>
      <c r="Q182" s="77"/>
      <c r="R182" s="77"/>
      <c r="S182" s="77"/>
      <c r="T182" s="7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8" t="s">
        <v>363</v>
      </c>
      <c r="AU182" s="18" t="s">
        <v>21</v>
      </c>
    </row>
    <row r="183" spans="1:63" s="12" customFormat="1" ht="22.8" customHeight="1">
      <c r="A183" s="12"/>
      <c r="B183" s="166"/>
      <c r="C183" s="12"/>
      <c r="D183" s="167" t="s">
        <v>83</v>
      </c>
      <c r="E183" s="177" t="s">
        <v>1865</v>
      </c>
      <c r="F183" s="177" t="s">
        <v>1866</v>
      </c>
      <c r="G183" s="12"/>
      <c r="H183" s="12"/>
      <c r="I183" s="169"/>
      <c r="J183" s="178">
        <f>BK183</f>
        <v>0</v>
      </c>
      <c r="K183" s="12"/>
      <c r="L183" s="166"/>
      <c r="M183" s="171"/>
      <c r="N183" s="172"/>
      <c r="O183" s="172"/>
      <c r="P183" s="173">
        <f>SUM(P184:P185)</f>
        <v>0</v>
      </c>
      <c r="Q183" s="172"/>
      <c r="R183" s="173">
        <f>SUM(R184:R185)</f>
        <v>0</v>
      </c>
      <c r="S183" s="172"/>
      <c r="T183" s="174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67" t="s">
        <v>188</v>
      </c>
      <c r="AT183" s="175" t="s">
        <v>83</v>
      </c>
      <c r="AU183" s="175" t="s">
        <v>91</v>
      </c>
      <c r="AY183" s="167" t="s">
        <v>167</v>
      </c>
      <c r="BK183" s="176">
        <f>SUM(BK184:BK185)</f>
        <v>0</v>
      </c>
    </row>
    <row r="184" spans="1:65" s="2" customFormat="1" ht="16.5" customHeight="1">
      <c r="A184" s="38"/>
      <c r="B184" s="179"/>
      <c r="C184" s="180" t="s">
        <v>299</v>
      </c>
      <c r="D184" s="180" t="s">
        <v>169</v>
      </c>
      <c r="E184" s="181" t="s">
        <v>1867</v>
      </c>
      <c r="F184" s="182" t="s">
        <v>1868</v>
      </c>
      <c r="G184" s="183" t="s">
        <v>360</v>
      </c>
      <c r="H184" s="184">
        <v>1</v>
      </c>
      <c r="I184" s="185"/>
      <c r="J184" s="186">
        <f>ROUND(I184*H184,2)</f>
        <v>0</v>
      </c>
      <c r="K184" s="182" t="s">
        <v>1764</v>
      </c>
      <c r="L184" s="39"/>
      <c r="M184" s="187" t="s">
        <v>1</v>
      </c>
      <c r="N184" s="188" t="s">
        <v>49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361</v>
      </c>
      <c r="AT184" s="191" t="s">
        <v>169</v>
      </c>
      <c r="AU184" s="191" t="s">
        <v>21</v>
      </c>
      <c r="AY184" s="18" t="s">
        <v>167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91</v>
      </c>
      <c r="BK184" s="192">
        <f>ROUND(I184*H184,2)</f>
        <v>0</v>
      </c>
      <c r="BL184" s="18" t="s">
        <v>361</v>
      </c>
      <c r="BM184" s="191" t="s">
        <v>1869</v>
      </c>
    </row>
    <row r="185" spans="1:47" s="2" customFormat="1" ht="12">
      <c r="A185" s="38"/>
      <c r="B185" s="39"/>
      <c r="C185" s="38"/>
      <c r="D185" s="194" t="s">
        <v>363</v>
      </c>
      <c r="E185" s="38"/>
      <c r="F185" s="220" t="s">
        <v>1870</v>
      </c>
      <c r="G185" s="38"/>
      <c r="H185" s="38"/>
      <c r="I185" s="221"/>
      <c r="J185" s="38"/>
      <c r="K185" s="38"/>
      <c r="L185" s="39"/>
      <c r="M185" s="222"/>
      <c r="N185" s="223"/>
      <c r="O185" s="77"/>
      <c r="P185" s="77"/>
      <c r="Q185" s="77"/>
      <c r="R185" s="77"/>
      <c r="S185" s="77"/>
      <c r="T185" s="7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8" t="s">
        <v>363</v>
      </c>
      <c r="AU185" s="18" t="s">
        <v>21</v>
      </c>
    </row>
    <row r="186" spans="1:63" s="12" customFormat="1" ht="22.8" customHeight="1">
      <c r="A186" s="12"/>
      <c r="B186" s="166"/>
      <c r="C186" s="12"/>
      <c r="D186" s="167" t="s">
        <v>83</v>
      </c>
      <c r="E186" s="177" t="s">
        <v>1871</v>
      </c>
      <c r="F186" s="177" t="s">
        <v>1872</v>
      </c>
      <c r="G186" s="12"/>
      <c r="H186" s="12"/>
      <c r="I186" s="169"/>
      <c r="J186" s="178">
        <f>BK186</f>
        <v>0</v>
      </c>
      <c r="K186" s="12"/>
      <c r="L186" s="166"/>
      <c r="M186" s="171"/>
      <c r="N186" s="172"/>
      <c r="O186" s="172"/>
      <c r="P186" s="173">
        <f>SUM(P187:P192)</f>
        <v>0</v>
      </c>
      <c r="Q186" s="172"/>
      <c r="R186" s="173">
        <f>SUM(R187:R192)</f>
        <v>0</v>
      </c>
      <c r="S186" s="172"/>
      <c r="T186" s="174">
        <f>SUM(T187:T192)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67" t="s">
        <v>188</v>
      </c>
      <c r="AT186" s="175" t="s">
        <v>83</v>
      </c>
      <c r="AU186" s="175" t="s">
        <v>91</v>
      </c>
      <c r="AY186" s="167" t="s">
        <v>167</v>
      </c>
      <c r="BK186" s="176">
        <f>SUM(BK187:BK192)</f>
        <v>0</v>
      </c>
    </row>
    <row r="187" spans="1:65" s="2" customFormat="1" ht="16.5" customHeight="1">
      <c r="A187" s="38"/>
      <c r="B187" s="179"/>
      <c r="C187" s="180" t="s">
        <v>303</v>
      </c>
      <c r="D187" s="180" t="s">
        <v>169</v>
      </c>
      <c r="E187" s="181" t="s">
        <v>1873</v>
      </c>
      <c r="F187" s="182" t="s">
        <v>1874</v>
      </c>
      <c r="G187" s="183" t="s">
        <v>360</v>
      </c>
      <c r="H187" s="184">
        <v>1</v>
      </c>
      <c r="I187" s="185"/>
      <c r="J187" s="186">
        <f>ROUND(I187*H187,2)</f>
        <v>0</v>
      </c>
      <c r="K187" s="182" t="s">
        <v>1764</v>
      </c>
      <c r="L187" s="39"/>
      <c r="M187" s="187" t="s">
        <v>1</v>
      </c>
      <c r="N187" s="188" t="s">
        <v>49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361</v>
      </c>
      <c r="AT187" s="191" t="s">
        <v>169</v>
      </c>
      <c r="AU187" s="191" t="s">
        <v>21</v>
      </c>
      <c r="AY187" s="18" t="s">
        <v>167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8" t="s">
        <v>91</v>
      </c>
      <c r="BK187" s="192">
        <f>ROUND(I187*H187,2)</f>
        <v>0</v>
      </c>
      <c r="BL187" s="18" t="s">
        <v>361</v>
      </c>
      <c r="BM187" s="191" t="s">
        <v>1875</v>
      </c>
    </row>
    <row r="188" spans="1:47" s="2" customFormat="1" ht="12">
      <c r="A188" s="38"/>
      <c r="B188" s="39"/>
      <c r="C188" s="38"/>
      <c r="D188" s="194" t="s">
        <v>363</v>
      </c>
      <c r="E188" s="38"/>
      <c r="F188" s="220" t="s">
        <v>1876</v>
      </c>
      <c r="G188" s="38"/>
      <c r="H188" s="38"/>
      <c r="I188" s="221"/>
      <c r="J188" s="38"/>
      <c r="K188" s="38"/>
      <c r="L188" s="39"/>
      <c r="M188" s="222"/>
      <c r="N188" s="223"/>
      <c r="O188" s="77"/>
      <c r="P188" s="77"/>
      <c r="Q188" s="77"/>
      <c r="R188" s="77"/>
      <c r="S188" s="77"/>
      <c r="T188" s="7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8" t="s">
        <v>363</v>
      </c>
      <c r="AU188" s="18" t="s">
        <v>21</v>
      </c>
    </row>
    <row r="189" spans="1:65" s="2" customFormat="1" ht="21.75" customHeight="1">
      <c r="A189" s="38"/>
      <c r="B189" s="179"/>
      <c r="C189" s="180" t="s">
        <v>307</v>
      </c>
      <c r="D189" s="180" t="s">
        <v>169</v>
      </c>
      <c r="E189" s="181" t="s">
        <v>1877</v>
      </c>
      <c r="F189" s="182" t="s">
        <v>1878</v>
      </c>
      <c r="G189" s="183" t="s">
        <v>360</v>
      </c>
      <c r="H189" s="184">
        <v>1</v>
      </c>
      <c r="I189" s="185"/>
      <c r="J189" s="186">
        <f>ROUND(I189*H189,2)</f>
        <v>0</v>
      </c>
      <c r="K189" s="182" t="s">
        <v>1764</v>
      </c>
      <c r="L189" s="39"/>
      <c r="M189" s="187" t="s">
        <v>1</v>
      </c>
      <c r="N189" s="188" t="s">
        <v>49</v>
      </c>
      <c r="O189" s="7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361</v>
      </c>
      <c r="AT189" s="191" t="s">
        <v>169</v>
      </c>
      <c r="AU189" s="191" t="s">
        <v>21</v>
      </c>
      <c r="AY189" s="18" t="s">
        <v>167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91</v>
      </c>
      <c r="BK189" s="192">
        <f>ROUND(I189*H189,2)</f>
        <v>0</v>
      </c>
      <c r="BL189" s="18" t="s">
        <v>361</v>
      </c>
      <c r="BM189" s="191" t="s">
        <v>1879</v>
      </c>
    </row>
    <row r="190" spans="1:47" s="2" customFormat="1" ht="12">
      <c r="A190" s="38"/>
      <c r="B190" s="39"/>
      <c r="C190" s="38"/>
      <c r="D190" s="194" t="s">
        <v>363</v>
      </c>
      <c r="E190" s="38"/>
      <c r="F190" s="220" t="s">
        <v>1880</v>
      </c>
      <c r="G190" s="38"/>
      <c r="H190" s="38"/>
      <c r="I190" s="221"/>
      <c r="J190" s="38"/>
      <c r="K190" s="38"/>
      <c r="L190" s="39"/>
      <c r="M190" s="222"/>
      <c r="N190" s="223"/>
      <c r="O190" s="77"/>
      <c r="P190" s="77"/>
      <c r="Q190" s="77"/>
      <c r="R190" s="77"/>
      <c r="S190" s="77"/>
      <c r="T190" s="7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8" t="s">
        <v>363</v>
      </c>
      <c r="AU190" s="18" t="s">
        <v>21</v>
      </c>
    </row>
    <row r="191" spans="1:65" s="2" customFormat="1" ht="24.15" customHeight="1">
      <c r="A191" s="38"/>
      <c r="B191" s="179"/>
      <c r="C191" s="180" t="s">
        <v>311</v>
      </c>
      <c r="D191" s="180" t="s">
        <v>169</v>
      </c>
      <c r="E191" s="181" t="s">
        <v>1881</v>
      </c>
      <c r="F191" s="182" t="s">
        <v>1882</v>
      </c>
      <c r="G191" s="183" t="s">
        <v>360</v>
      </c>
      <c r="H191" s="184">
        <v>1</v>
      </c>
      <c r="I191" s="185"/>
      <c r="J191" s="186">
        <f>ROUND(I191*H191,2)</f>
        <v>0</v>
      </c>
      <c r="K191" s="182" t="s">
        <v>1764</v>
      </c>
      <c r="L191" s="39"/>
      <c r="M191" s="187" t="s">
        <v>1</v>
      </c>
      <c r="N191" s="188" t="s">
        <v>49</v>
      </c>
      <c r="O191" s="77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361</v>
      </c>
      <c r="AT191" s="191" t="s">
        <v>169</v>
      </c>
      <c r="AU191" s="191" t="s">
        <v>21</v>
      </c>
      <c r="AY191" s="18" t="s">
        <v>167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8" t="s">
        <v>91</v>
      </c>
      <c r="BK191" s="192">
        <f>ROUND(I191*H191,2)</f>
        <v>0</v>
      </c>
      <c r="BL191" s="18" t="s">
        <v>361</v>
      </c>
      <c r="BM191" s="191" t="s">
        <v>1883</v>
      </c>
    </row>
    <row r="192" spans="1:47" s="2" customFormat="1" ht="12">
      <c r="A192" s="38"/>
      <c r="B192" s="39"/>
      <c r="C192" s="38"/>
      <c r="D192" s="194" t="s">
        <v>363</v>
      </c>
      <c r="E192" s="38"/>
      <c r="F192" s="220" t="s">
        <v>1884</v>
      </c>
      <c r="G192" s="38"/>
      <c r="H192" s="38"/>
      <c r="I192" s="221"/>
      <c r="J192" s="38"/>
      <c r="K192" s="38"/>
      <c r="L192" s="39"/>
      <c r="M192" s="238"/>
      <c r="N192" s="239"/>
      <c r="O192" s="226"/>
      <c r="P192" s="226"/>
      <c r="Q192" s="226"/>
      <c r="R192" s="226"/>
      <c r="S192" s="226"/>
      <c r="T192" s="240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8" t="s">
        <v>363</v>
      </c>
      <c r="AU192" s="18" t="s">
        <v>21</v>
      </c>
    </row>
    <row r="193" spans="1:31" s="2" customFormat="1" ht="6.95" customHeight="1">
      <c r="A193" s="38"/>
      <c r="B193" s="60"/>
      <c r="C193" s="61"/>
      <c r="D193" s="61"/>
      <c r="E193" s="61"/>
      <c r="F193" s="61"/>
      <c r="G193" s="61"/>
      <c r="H193" s="61"/>
      <c r="I193" s="61"/>
      <c r="J193" s="61"/>
      <c r="K193" s="61"/>
      <c r="L193" s="39"/>
      <c r="M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</row>
  </sheetData>
  <autoFilter ref="C124:K19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136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138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19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ROUND(J128,2)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ROUND((SUM(BE128:BE199)),2)</f>
        <v>0</v>
      </c>
      <c r="G35" s="38"/>
      <c r="H35" s="38"/>
      <c r="I35" s="136">
        <v>0.21</v>
      </c>
      <c r="J35" s="135">
        <f>ROUND(((SUM(BE128:BE199))*I35),2)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ROUND((SUM(BF128:BF199)),2)</f>
        <v>0</v>
      </c>
      <c r="G36" s="38"/>
      <c r="H36" s="38"/>
      <c r="I36" s="136">
        <v>0.15</v>
      </c>
      <c r="J36" s="135">
        <f>ROUND(((SUM(BF128:BF199))*I36),2)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ROUND((SUM(BG128:BG199)),2)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ROUND((SUM(BH128:BH199)),2)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ROUND((SUM(BI128:BI199)),2)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136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302 - Dešťová kanalizace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J128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J129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J130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146</v>
      </c>
      <c r="E101" s="154"/>
      <c r="F101" s="154"/>
      <c r="G101" s="154"/>
      <c r="H101" s="154"/>
      <c r="I101" s="154"/>
      <c r="J101" s="155">
        <f>J166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J171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148</v>
      </c>
      <c r="E103" s="154"/>
      <c r="F103" s="154"/>
      <c r="G103" s="154"/>
      <c r="H103" s="154"/>
      <c r="I103" s="154"/>
      <c r="J103" s="155">
        <f>J191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8"/>
      <c r="C104" s="9"/>
      <c r="D104" s="149" t="s">
        <v>149</v>
      </c>
      <c r="E104" s="150"/>
      <c r="F104" s="150"/>
      <c r="G104" s="150"/>
      <c r="H104" s="150"/>
      <c r="I104" s="150"/>
      <c r="J104" s="151">
        <f>J193</f>
        <v>0</v>
      </c>
      <c r="K104" s="9"/>
      <c r="L104" s="14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52"/>
      <c r="C105" s="10"/>
      <c r="D105" s="153" t="s">
        <v>150</v>
      </c>
      <c r="E105" s="154"/>
      <c r="F105" s="154"/>
      <c r="G105" s="154"/>
      <c r="H105" s="154"/>
      <c r="I105" s="154"/>
      <c r="J105" s="155">
        <f>J194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2"/>
      <c r="C106" s="10"/>
      <c r="D106" s="153" t="s">
        <v>151</v>
      </c>
      <c r="E106" s="154"/>
      <c r="F106" s="154"/>
      <c r="G106" s="154"/>
      <c r="H106" s="154"/>
      <c r="I106" s="154"/>
      <c r="J106" s="155">
        <f>J198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2" t="s">
        <v>152</v>
      </c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1" t="s">
        <v>16</v>
      </c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25" customHeight="1">
      <c r="A116" s="38"/>
      <c r="B116" s="39"/>
      <c r="C116" s="38"/>
      <c r="D116" s="38"/>
      <c r="E116" s="129" t="str">
        <f>E7</f>
        <v>Rekonstrukce místních komunikací v sídlišti K Hradišťku v Dačicích - IV. Etapa - aktualizace</v>
      </c>
      <c r="F116" s="31"/>
      <c r="G116" s="31"/>
      <c r="H116" s="31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1" t="s">
        <v>135</v>
      </c>
      <c r="L117" s="21"/>
    </row>
    <row r="118" spans="1:31" s="2" customFormat="1" ht="23.25" customHeight="1">
      <c r="A118" s="38"/>
      <c r="B118" s="39"/>
      <c r="C118" s="38"/>
      <c r="D118" s="38"/>
      <c r="E118" s="129" t="s">
        <v>136</v>
      </c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1" t="s">
        <v>137</v>
      </c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38"/>
      <c r="D120" s="38"/>
      <c r="E120" s="67" t="str">
        <f>E11</f>
        <v>SO 302 - Dešťová kanalizace</v>
      </c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1" t="s">
        <v>22</v>
      </c>
      <c r="D122" s="38"/>
      <c r="E122" s="38"/>
      <c r="F122" s="26" t="str">
        <f>F14</f>
        <v>Dačice</v>
      </c>
      <c r="G122" s="38"/>
      <c r="H122" s="38"/>
      <c r="I122" s="31" t="s">
        <v>24</v>
      </c>
      <c r="J122" s="69" t="str">
        <f>IF(J14="","",J14)</f>
        <v>6. 8. 2021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1" t="s">
        <v>30</v>
      </c>
      <c r="D124" s="38"/>
      <c r="E124" s="38"/>
      <c r="F124" s="26" t="str">
        <f>E17</f>
        <v>Město Dačice, Krajířova 27, 380 13 Dačice</v>
      </c>
      <c r="G124" s="38"/>
      <c r="H124" s="38"/>
      <c r="I124" s="31" t="s">
        <v>37</v>
      </c>
      <c r="J124" s="36" t="str">
        <f>E23</f>
        <v>Ing. arch. Martin Jirovský Ph.D., MBA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40.05" customHeight="1">
      <c r="A125" s="38"/>
      <c r="B125" s="39"/>
      <c r="C125" s="31" t="s">
        <v>35</v>
      </c>
      <c r="D125" s="38"/>
      <c r="E125" s="38"/>
      <c r="F125" s="26" t="str">
        <f>IF(E20="","",E20)</f>
        <v>Vyplň údaj</v>
      </c>
      <c r="G125" s="38"/>
      <c r="H125" s="38"/>
      <c r="I125" s="31" t="s">
        <v>41</v>
      </c>
      <c r="J125" s="36" t="str">
        <f>E26</f>
        <v>Centrum služeb Staré město; Petra Stejskalová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56"/>
      <c r="B127" s="157"/>
      <c r="C127" s="158" t="s">
        <v>153</v>
      </c>
      <c r="D127" s="159" t="s">
        <v>69</v>
      </c>
      <c r="E127" s="159" t="s">
        <v>65</v>
      </c>
      <c r="F127" s="159" t="s">
        <v>66</v>
      </c>
      <c r="G127" s="159" t="s">
        <v>154</v>
      </c>
      <c r="H127" s="159" t="s">
        <v>155</v>
      </c>
      <c r="I127" s="159" t="s">
        <v>156</v>
      </c>
      <c r="J127" s="159" t="s">
        <v>141</v>
      </c>
      <c r="K127" s="160" t="s">
        <v>157</v>
      </c>
      <c r="L127" s="161"/>
      <c r="M127" s="86" t="s">
        <v>1</v>
      </c>
      <c r="N127" s="87" t="s">
        <v>48</v>
      </c>
      <c r="O127" s="87" t="s">
        <v>158</v>
      </c>
      <c r="P127" s="87" t="s">
        <v>159</v>
      </c>
      <c r="Q127" s="87" t="s">
        <v>160</v>
      </c>
      <c r="R127" s="87" t="s">
        <v>161</v>
      </c>
      <c r="S127" s="87" t="s">
        <v>162</v>
      </c>
      <c r="T127" s="88" t="s">
        <v>163</v>
      </c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</row>
    <row r="128" spans="1:63" s="2" customFormat="1" ht="22.8" customHeight="1">
      <c r="A128" s="38"/>
      <c r="B128" s="39"/>
      <c r="C128" s="93" t="s">
        <v>164</v>
      </c>
      <c r="D128" s="38"/>
      <c r="E128" s="38"/>
      <c r="F128" s="38"/>
      <c r="G128" s="38"/>
      <c r="H128" s="38"/>
      <c r="I128" s="38"/>
      <c r="J128" s="162">
        <f>BK128</f>
        <v>0</v>
      </c>
      <c r="K128" s="38"/>
      <c r="L128" s="39"/>
      <c r="M128" s="89"/>
      <c r="N128" s="73"/>
      <c r="O128" s="90"/>
      <c r="P128" s="163">
        <f>P129+P193</f>
        <v>0</v>
      </c>
      <c r="Q128" s="90"/>
      <c r="R128" s="163">
        <f>R129+R193</f>
        <v>365.81976543999997</v>
      </c>
      <c r="S128" s="90"/>
      <c r="T128" s="164">
        <f>T129+T193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8" t="s">
        <v>83</v>
      </c>
      <c r="AU128" s="18" t="s">
        <v>143</v>
      </c>
      <c r="BK128" s="165">
        <f>BK129+BK193</f>
        <v>0</v>
      </c>
    </row>
    <row r="129" spans="1:63" s="12" customFormat="1" ht="25.9" customHeight="1">
      <c r="A129" s="12"/>
      <c r="B129" s="166"/>
      <c r="C129" s="12"/>
      <c r="D129" s="167" t="s">
        <v>83</v>
      </c>
      <c r="E129" s="168" t="s">
        <v>165</v>
      </c>
      <c r="F129" s="168" t="s">
        <v>166</v>
      </c>
      <c r="G129" s="12"/>
      <c r="H129" s="12"/>
      <c r="I129" s="169"/>
      <c r="J129" s="170">
        <f>BK129</f>
        <v>0</v>
      </c>
      <c r="K129" s="12"/>
      <c r="L129" s="166"/>
      <c r="M129" s="171"/>
      <c r="N129" s="172"/>
      <c r="O129" s="172"/>
      <c r="P129" s="173">
        <f>P130+P166+P171+P191</f>
        <v>0</v>
      </c>
      <c r="Q129" s="172"/>
      <c r="R129" s="173">
        <f>R130+R166+R171+R191</f>
        <v>365.81976543999997</v>
      </c>
      <c r="S129" s="172"/>
      <c r="T129" s="174">
        <f>T130+T166+T171+T191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91</v>
      </c>
      <c r="AT129" s="175" t="s">
        <v>83</v>
      </c>
      <c r="AU129" s="175" t="s">
        <v>84</v>
      </c>
      <c r="AY129" s="167" t="s">
        <v>167</v>
      </c>
      <c r="BK129" s="176">
        <f>BK130+BK166+BK171+BK191</f>
        <v>0</v>
      </c>
    </row>
    <row r="130" spans="1:63" s="12" customFormat="1" ht="22.8" customHeight="1">
      <c r="A130" s="12"/>
      <c r="B130" s="166"/>
      <c r="C130" s="12"/>
      <c r="D130" s="167" t="s">
        <v>83</v>
      </c>
      <c r="E130" s="177" t="s">
        <v>91</v>
      </c>
      <c r="F130" s="177" t="s">
        <v>168</v>
      </c>
      <c r="G130" s="12"/>
      <c r="H130" s="12"/>
      <c r="I130" s="169"/>
      <c r="J130" s="178">
        <f>BK130</f>
        <v>0</v>
      </c>
      <c r="K130" s="12"/>
      <c r="L130" s="166"/>
      <c r="M130" s="171"/>
      <c r="N130" s="172"/>
      <c r="O130" s="172"/>
      <c r="P130" s="173">
        <f>SUM(P131:P165)</f>
        <v>0</v>
      </c>
      <c r="Q130" s="172"/>
      <c r="R130" s="173">
        <f>SUM(R131:R165)</f>
        <v>238.69964000000002</v>
      </c>
      <c r="S130" s="172"/>
      <c r="T130" s="174">
        <f>SUM(T131:T165)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7" t="s">
        <v>91</v>
      </c>
      <c r="AT130" s="175" t="s">
        <v>83</v>
      </c>
      <c r="AU130" s="175" t="s">
        <v>91</v>
      </c>
      <c r="AY130" s="167" t="s">
        <v>167</v>
      </c>
      <c r="BK130" s="176">
        <f>SUM(BK131:BK165)</f>
        <v>0</v>
      </c>
    </row>
    <row r="131" spans="1:65" s="2" customFormat="1" ht="24.15" customHeight="1">
      <c r="A131" s="38"/>
      <c r="B131" s="179"/>
      <c r="C131" s="180" t="s">
        <v>91</v>
      </c>
      <c r="D131" s="180" t="s">
        <v>169</v>
      </c>
      <c r="E131" s="181" t="s">
        <v>170</v>
      </c>
      <c r="F131" s="182" t="s">
        <v>171</v>
      </c>
      <c r="G131" s="183" t="s">
        <v>172</v>
      </c>
      <c r="H131" s="184">
        <v>30</v>
      </c>
      <c r="I131" s="185"/>
      <c r="J131" s="186">
        <f>ROUND(I131*H131,2)</f>
        <v>0</v>
      </c>
      <c r="K131" s="182" t="s">
        <v>173</v>
      </c>
      <c r="L131" s="39"/>
      <c r="M131" s="187" t="s">
        <v>1</v>
      </c>
      <c r="N131" s="188" t="s">
        <v>49</v>
      </c>
      <c r="O131" s="77"/>
      <c r="P131" s="189">
        <f>O131*H131</f>
        <v>0</v>
      </c>
      <c r="Q131" s="189">
        <v>4E-05</v>
      </c>
      <c r="R131" s="189">
        <f>Q131*H131</f>
        <v>0.0012000000000000001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174</v>
      </c>
      <c r="AT131" s="191" t="s">
        <v>169</v>
      </c>
      <c r="AU131" s="191" t="s">
        <v>21</v>
      </c>
      <c r="AY131" s="18" t="s">
        <v>167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8" t="s">
        <v>91</v>
      </c>
      <c r="BK131" s="192">
        <f>ROUND(I131*H131,2)</f>
        <v>0</v>
      </c>
      <c r="BL131" s="18" t="s">
        <v>174</v>
      </c>
      <c r="BM131" s="191" t="s">
        <v>175</v>
      </c>
    </row>
    <row r="132" spans="1:65" s="2" customFormat="1" ht="24.15" customHeight="1">
      <c r="A132" s="38"/>
      <c r="B132" s="179"/>
      <c r="C132" s="180" t="s">
        <v>21</v>
      </c>
      <c r="D132" s="180" t="s">
        <v>169</v>
      </c>
      <c r="E132" s="181" t="s">
        <v>176</v>
      </c>
      <c r="F132" s="182" t="s">
        <v>177</v>
      </c>
      <c r="G132" s="183" t="s">
        <v>178</v>
      </c>
      <c r="H132" s="184">
        <v>30</v>
      </c>
      <c r="I132" s="185"/>
      <c r="J132" s="186">
        <f>ROUND(I132*H132,2)</f>
        <v>0</v>
      </c>
      <c r="K132" s="182" t="s">
        <v>173</v>
      </c>
      <c r="L132" s="39"/>
      <c r="M132" s="187" t="s">
        <v>1</v>
      </c>
      <c r="N132" s="188" t="s">
        <v>49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174</v>
      </c>
      <c r="AT132" s="191" t="s">
        <v>169</v>
      </c>
      <c r="AU132" s="191" t="s">
        <v>21</v>
      </c>
      <c r="AY132" s="18" t="s">
        <v>167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8" t="s">
        <v>91</v>
      </c>
      <c r="BK132" s="192">
        <f>ROUND(I132*H132,2)</f>
        <v>0</v>
      </c>
      <c r="BL132" s="18" t="s">
        <v>174</v>
      </c>
      <c r="BM132" s="191" t="s">
        <v>179</v>
      </c>
    </row>
    <row r="133" spans="1:65" s="2" customFormat="1" ht="24.15" customHeight="1">
      <c r="A133" s="38"/>
      <c r="B133" s="179"/>
      <c r="C133" s="180" t="s">
        <v>180</v>
      </c>
      <c r="D133" s="180" t="s">
        <v>169</v>
      </c>
      <c r="E133" s="181" t="s">
        <v>181</v>
      </c>
      <c r="F133" s="182" t="s">
        <v>182</v>
      </c>
      <c r="G133" s="183" t="s">
        <v>183</v>
      </c>
      <c r="H133" s="184">
        <v>37</v>
      </c>
      <c r="I133" s="185"/>
      <c r="J133" s="186">
        <f>ROUND(I133*H133,2)</f>
        <v>0</v>
      </c>
      <c r="K133" s="182" t="s">
        <v>173</v>
      </c>
      <c r="L133" s="39"/>
      <c r="M133" s="187" t="s">
        <v>1</v>
      </c>
      <c r="N133" s="188" t="s">
        <v>49</v>
      </c>
      <c r="O133" s="77"/>
      <c r="P133" s="189">
        <f>O133*H133</f>
        <v>0</v>
      </c>
      <c r="Q133" s="189">
        <v>0.00868</v>
      </c>
      <c r="R133" s="189">
        <f>Q133*H133</f>
        <v>0.32116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174</v>
      </c>
      <c r="AT133" s="191" t="s">
        <v>169</v>
      </c>
      <c r="AU133" s="191" t="s">
        <v>21</v>
      </c>
      <c r="AY133" s="18" t="s">
        <v>167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8" t="s">
        <v>91</v>
      </c>
      <c r="BK133" s="192">
        <f>ROUND(I133*H133,2)</f>
        <v>0</v>
      </c>
      <c r="BL133" s="18" t="s">
        <v>174</v>
      </c>
      <c r="BM133" s="191" t="s">
        <v>184</v>
      </c>
    </row>
    <row r="134" spans="1:65" s="2" customFormat="1" ht="24.15" customHeight="1">
      <c r="A134" s="38"/>
      <c r="B134" s="179"/>
      <c r="C134" s="180" t="s">
        <v>174</v>
      </c>
      <c r="D134" s="180" t="s">
        <v>169</v>
      </c>
      <c r="E134" s="181" t="s">
        <v>185</v>
      </c>
      <c r="F134" s="182" t="s">
        <v>186</v>
      </c>
      <c r="G134" s="183" t="s">
        <v>183</v>
      </c>
      <c r="H134" s="184">
        <v>6</v>
      </c>
      <c r="I134" s="185"/>
      <c r="J134" s="186">
        <f>ROUND(I134*H134,2)</f>
        <v>0</v>
      </c>
      <c r="K134" s="182" t="s">
        <v>173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0.0369</v>
      </c>
      <c r="R134" s="189">
        <f>Q134*H134</f>
        <v>0.2214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174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187</v>
      </c>
    </row>
    <row r="135" spans="1:65" s="2" customFormat="1" ht="24.15" customHeight="1">
      <c r="A135" s="38"/>
      <c r="B135" s="179"/>
      <c r="C135" s="180" t="s">
        <v>188</v>
      </c>
      <c r="D135" s="180" t="s">
        <v>169</v>
      </c>
      <c r="E135" s="181" t="s">
        <v>189</v>
      </c>
      <c r="F135" s="182" t="s">
        <v>190</v>
      </c>
      <c r="G135" s="183" t="s">
        <v>191</v>
      </c>
      <c r="H135" s="184">
        <v>44.518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192</v>
      </c>
    </row>
    <row r="136" spans="1:51" s="13" customFormat="1" ht="12">
      <c r="A136" s="13"/>
      <c r="B136" s="193"/>
      <c r="C136" s="13"/>
      <c r="D136" s="194" t="s">
        <v>193</v>
      </c>
      <c r="E136" s="195" t="s">
        <v>1</v>
      </c>
      <c r="F136" s="196" t="s">
        <v>194</v>
      </c>
      <c r="G136" s="13"/>
      <c r="H136" s="197">
        <v>44.518</v>
      </c>
      <c r="I136" s="198"/>
      <c r="J136" s="13"/>
      <c r="K136" s="13"/>
      <c r="L136" s="193"/>
      <c r="M136" s="199"/>
      <c r="N136" s="200"/>
      <c r="O136" s="200"/>
      <c r="P136" s="200"/>
      <c r="Q136" s="200"/>
      <c r="R136" s="200"/>
      <c r="S136" s="200"/>
      <c r="T136" s="20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193</v>
      </c>
      <c r="AU136" s="195" t="s">
        <v>21</v>
      </c>
      <c r="AV136" s="13" t="s">
        <v>21</v>
      </c>
      <c r="AW136" s="13" t="s">
        <v>40</v>
      </c>
      <c r="AX136" s="13" t="s">
        <v>91</v>
      </c>
      <c r="AY136" s="195" t="s">
        <v>167</v>
      </c>
    </row>
    <row r="137" spans="1:65" s="2" customFormat="1" ht="33" customHeight="1">
      <c r="A137" s="38"/>
      <c r="B137" s="179"/>
      <c r="C137" s="180" t="s">
        <v>195</v>
      </c>
      <c r="D137" s="180" t="s">
        <v>169</v>
      </c>
      <c r="E137" s="181" t="s">
        <v>196</v>
      </c>
      <c r="F137" s="182" t="s">
        <v>197</v>
      </c>
      <c r="G137" s="183" t="s">
        <v>191</v>
      </c>
      <c r="H137" s="184">
        <v>114.544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198</v>
      </c>
    </row>
    <row r="138" spans="1:51" s="13" customFormat="1" ht="12">
      <c r="A138" s="13"/>
      <c r="B138" s="193"/>
      <c r="C138" s="13"/>
      <c r="D138" s="194" t="s">
        <v>193</v>
      </c>
      <c r="E138" s="195" t="s">
        <v>1</v>
      </c>
      <c r="F138" s="196" t="s">
        <v>199</v>
      </c>
      <c r="G138" s="13"/>
      <c r="H138" s="197">
        <v>114.544</v>
      </c>
      <c r="I138" s="198"/>
      <c r="J138" s="13"/>
      <c r="K138" s="13"/>
      <c r="L138" s="193"/>
      <c r="M138" s="199"/>
      <c r="N138" s="200"/>
      <c r="O138" s="200"/>
      <c r="P138" s="200"/>
      <c r="Q138" s="200"/>
      <c r="R138" s="200"/>
      <c r="S138" s="200"/>
      <c r="T138" s="20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5" t="s">
        <v>193</v>
      </c>
      <c r="AU138" s="195" t="s">
        <v>21</v>
      </c>
      <c r="AV138" s="13" t="s">
        <v>21</v>
      </c>
      <c r="AW138" s="13" t="s">
        <v>40</v>
      </c>
      <c r="AX138" s="13" t="s">
        <v>91</v>
      </c>
      <c r="AY138" s="195" t="s">
        <v>167</v>
      </c>
    </row>
    <row r="139" spans="1:65" s="2" customFormat="1" ht="33" customHeight="1">
      <c r="A139" s="38"/>
      <c r="B139" s="179"/>
      <c r="C139" s="180" t="s">
        <v>200</v>
      </c>
      <c r="D139" s="180" t="s">
        <v>169</v>
      </c>
      <c r="E139" s="181" t="s">
        <v>201</v>
      </c>
      <c r="F139" s="182" t="s">
        <v>202</v>
      </c>
      <c r="G139" s="183" t="s">
        <v>191</v>
      </c>
      <c r="H139" s="184">
        <v>42.954</v>
      </c>
      <c r="I139" s="185"/>
      <c r="J139" s="186">
        <f>ROUND(I139*H139,2)</f>
        <v>0</v>
      </c>
      <c r="K139" s="182" t="s">
        <v>173</v>
      </c>
      <c r="L139" s="39"/>
      <c r="M139" s="187" t="s">
        <v>1</v>
      </c>
      <c r="N139" s="188" t="s">
        <v>49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174</v>
      </c>
      <c r="AT139" s="191" t="s">
        <v>169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203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204</v>
      </c>
      <c r="G140" s="13"/>
      <c r="H140" s="197">
        <v>42.954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91</v>
      </c>
      <c r="AY140" s="195" t="s">
        <v>167</v>
      </c>
    </row>
    <row r="141" spans="1:65" s="2" customFormat="1" ht="33" customHeight="1">
      <c r="A141" s="38"/>
      <c r="B141" s="179"/>
      <c r="C141" s="180" t="s">
        <v>205</v>
      </c>
      <c r="D141" s="180" t="s">
        <v>169</v>
      </c>
      <c r="E141" s="181" t="s">
        <v>206</v>
      </c>
      <c r="F141" s="182" t="s">
        <v>207</v>
      </c>
      <c r="G141" s="183" t="s">
        <v>191</v>
      </c>
      <c r="H141" s="184">
        <v>415.222</v>
      </c>
      <c r="I141" s="185"/>
      <c r="J141" s="186">
        <f>ROUND(I141*H141,2)</f>
        <v>0</v>
      </c>
      <c r="K141" s="182" t="s">
        <v>173</v>
      </c>
      <c r="L141" s="39"/>
      <c r="M141" s="187" t="s">
        <v>1</v>
      </c>
      <c r="N141" s="188" t="s">
        <v>49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174</v>
      </c>
      <c r="AT141" s="191" t="s">
        <v>169</v>
      </c>
      <c r="AU141" s="191" t="s">
        <v>21</v>
      </c>
      <c r="AY141" s="18" t="s">
        <v>167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8" t="s">
        <v>91</v>
      </c>
      <c r="BK141" s="192">
        <f>ROUND(I141*H141,2)</f>
        <v>0</v>
      </c>
      <c r="BL141" s="18" t="s">
        <v>174</v>
      </c>
      <c r="BM141" s="191" t="s">
        <v>208</v>
      </c>
    </row>
    <row r="142" spans="1:51" s="13" customFormat="1" ht="12">
      <c r="A142" s="13"/>
      <c r="B142" s="193"/>
      <c r="C142" s="13"/>
      <c r="D142" s="194" t="s">
        <v>193</v>
      </c>
      <c r="E142" s="195" t="s">
        <v>1</v>
      </c>
      <c r="F142" s="196" t="s">
        <v>209</v>
      </c>
      <c r="G142" s="13"/>
      <c r="H142" s="197">
        <v>415.222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193</v>
      </c>
      <c r="AU142" s="195" t="s">
        <v>21</v>
      </c>
      <c r="AV142" s="13" t="s">
        <v>21</v>
      </c>
      <c r="AW142" s="13" t="s">
        <v>40</v>
      </c>
      <c r="AX142" s="13" t="s">
        <v>91</v>
      </c>
      <c r="AY142" s="195" t="s">
        <v>167</v>
      </c>
    </row>
    <row r="143" spans="1:65" s="2" customFormat="1" ht="24.15" customHeight="1">
      <c r="A143" s="38"/>
      <c r="B143" s="179"/>
      <c r="C143" s="180" t="s">
        <v>210</v>
      </c>
      <c r="D143" s="180" t="s">
        <v>169</v>
      </c>
      <c r="E143" s="181" t="s">
        <v>211</v>
      </c>
      <c r="F143" s="182" t="s">
        <v>212</v>
      </c>
      <c r="G143" s="183" t="s">
        <v>191</v>
      </c>
      <c r="H143" s="184">
        <v>21.5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213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214</v>
      </c>
      <c r="G144" s="13"/>
      <c r="H144" s="197">
        <v>21.5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91</v>
      </c>
      <c r="AY144" s="195" t="s">
        <v>167</v>
      </c>
    </row>
    <row r="145" spans="1:65" s="2" customFormat="1" ht="24.15" customHeight="1">
      <c r="A145" s="38"/>
      <c r="B145" s="179"/>
      <c r="C145" s="180" t="s">
        <v>215</v>
      </c>
      <c r="D145" s="180" t="s">
        <v>169</v>
      </c>
      <c r="E145" s="181" t="s">
        <v>216</v>
      </c>
      <c r="F145" s="182" t="s">
        <v>217</v>
      </c>
      <c r="G145" s="183" t="s">
        <v>218</v>
      </c>
      <c r="H145" s="184">
        <v>1112.8</v>
      </c>
      <c r="I145" s="185"/>
      <c r="J145" s="186">
        <f>ROUND(I145*H145,2)</f>
        <v>0</v>
      </c>
      <c r="K145" s="182" t="s">
        <v>173</v>
      </c>
      <c r="L145" s="39"/>
      <c r="M145" s="187" t="s">
        <v>1</v>
      </c>
      <c r="N145" s="188" t="s">
        <v>49</v>
      </c>
      <c r="O145" s="77"/>
      <c r="P145" s="189">
        <f>O145*H145</f>
        <v>0</v>
      </c>
      <c r="Q145" s="189">
        <v>0.00085</v>
      </c>
      <c r="R145" s="189">
        <f>Q145*H145</f>
        <v>0.9458799999999999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174</v>
      </c>
      <c r="AT145" s="191" t="s">
        <v>169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219</v>
      </c>
    </row>
    <row r="146" spans="1:51" s="13" customFormat="1" ht="12">
      <c r="A146" s="13"/>
      <c r="B146" s="193"/>
      <c r="C146" s="13"/>
      <c r="D146" s="194" t="s">
        <v>193</v>
      </c>
      <c r="E146" s="195" t="s">
        <v>1</v>
      </c>
      <c r="F146" s="196" t="s">
        <v>220</v>
      </c>
      <c r="G146" s="13"/>
      <c r="H146" s="197">
        <v>1112.8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193</v>
      </c>
      <c r="AU146" s="195" t="s">
        <v>21</v>
      </c>
      <c r="AV146" s="13" t="s">
        <v>21</v>
      </c>
      <c r="AW146" s="13" t="s">
        <v>40</v>
      </c>
      <c r="AX146" s="13" t="s">
        <v>91</v>
      </c>
      <c r="AY146" s="195" t="s">
        <v>167</v>
      </c>
    </row>
    <row r="147" spans="1:65" s="2" customFormat="1" ht="24.15" customHeight="1">
      <c r="A147" s="38"/>
      <c r="B147" s="179"/>
      <c r="C147" s="180" t="s">
        <v>221</v>
      </c>
      <c r="D147" s="180" t="s">
        <v>169</v>
      </c>
      <c r="E147" s="181" t="s">
        <v>222</v>
      </c>
      <c r="F147" s="182" t="s">
        <v>223</v>
      </c>
      <c r="G147" s="183" t="s">
        <v>218</v>
      </c>
      <c r="H147" s="184">
        <v>1112.8</v>
      </c>
      <c r="I147" s="185"/>
      <c r="J147" s="186">
        <f>ROUND(I147*H147,2)</f>
        <v>0</v>
      </c>
      <c r="K147" s="182" t="s">
        <v>173</v>
      </c>
      <c r="L147" s="39"/>
      <c r="M147" s="187" t="s">
        <v>1</v>
      </c>
      <c r="N147" s="188" t="s">
        <v>49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174</v>
      </c>
      <c r="AT147" s="191" t="s">
        <v>169</v>
      </c>
      <c r="AU147" s="191" t="s">
        <v>21</v>
      </c>
      <c r="AY147" s="18" t="s">
        <v>167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8" t="s">
        <v>91</v>
      </c>
      <c r="BK147" s="192">
        <f>ROUND(I147*H147,2)</f>
        <v>0</v>
      </c>
      <c r="BL147" s="18" t="s">
        <v>174</v>
      </c>
      <c r="BM147" s="191" t="s">
        <v>224</v>
      </c>
    </row>
    <row r="148" spans="1:65" s="2" customFormat="1" ht="37.8" customHeight="1">
      <c r="A148" s="38"/>
      <c r="B148" s="179"/>
      <c r="C148" s="180" t="s">
        <v>225</v>
      </c>
      <c r="D148" s="180" t="s">
        <v>169</v>
      </c>
      <c r="E148" s="181" t="s">
        <v>226</v>
      </c>
      <c r="F148" s="182" t="s">
        <v>227</v>
      </c>
      <c r="G148" s="183" t="s">
        <v>191</v>
      </c>
      <c r="H148" s="184">
        <v>198.821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228</v>
      </c>
    </row>
    <row r="149" spans="1:51" s="13" customFormat="1" ht="12">
      <c r="A149" s="13"/>
      <c r="B149" s="193"/>
      <c r="C149" s="13"/>
      <c r="D149" s="194" t="s">
        <v>193</v>
      </c>
      <c r="E149" s="195" t="s">
        <v>1</v>
      </c>
      <c r="F149" s="196" t="s">
        <v>229</v>
      </c>
      <c r="G149" s="13"/>
      <c r="H149" s="197">
        <v>198.821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193</v>
      </c>
      <c r="AU149" s="195" t="s">
        <v>21</v>
      </c>
      <c r="AV149" s="13" t="s">
        <v>21</v>
      </c>
      <c r="AW149" s="13" t="s">
        <v>40</v>
      </c>
      <c r="AX149" s="13" t="s">
        <v>91</v>
      </c>
      <c r="AY149" s="195" t="s">
        <v>167</v>
      </c>
    </row>
    <row r="150" spans="1:65" s="2" customFormat="1" ht="24.15" customHeight="1">
      <c r="A150" s="38"/>
      <c r="B150" s="179"/>
      <c r="C150" s="180" t="s">
        <v>230</v>
      </c>
      <c r="D150" s="180" t="s">
        <v>169</v>
      </c>
      <c r="E150" s="181" t="s">
        <v>231</v>
      </c>
      <c r="F150" s="182" t="s">
        <v>232</v>
      </c>
      <c r="G150" s="183" t="s">
        <v>233</v>
      </c>
      <c r="H150" s="184">
        <v>397.642</v>
      </c>
      <c r="I150" s="185"/>
      <c r="J150" s="186">
        <f>ROUND(I150*H150,2)</f>
        <v>0</v>
      </c>
      <c r="K150" s="182" t="s">
        <v>173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174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234</v>
      </c>
    </row>
    <row r="151" spans="1:51" s="13" customFormat="1" ht="12">
      <c r="A151" s="13"/>
      <c r="B151" s="193"/>
      <c r="C151" s="13"/>
      <c r="D151" s="194" t="s">
        <v>193</v>
      </c>
      <c r="E151" s="195" t="s">
        <v>1</v>
      </c>
      <c r="F151" s="196" t="s">
        <v>235</v>
      </c>
      <c r="G151" s="13"/>
      <c r="H151" s="197">
        <v>397.642</v>
      </c>
      <c r="I151" s="198"/>
      <c r="J151" s="13"/>
      <c r="K151" s="13"/>
      <c r="L151" s="193"/>
      <c r="M151" s="199"/>
      <c r="N151" s="200"/>
      <c r="O151" s="200"/>
      <c r="P151" s="200"/>
      <c r="Q151" s="200"/>
      <c r="R151" s="200"/>
      <c r="S151" s="200"/>
      <c r="T151" s="20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193</v>
      </c>
      <c r="AU151" s="195" t="s">
        <v>21</v>
      </c>
      <c r="AV151" s="13" t="s">
        <v>21</v>
      </c>
      <c r="AW151" s="13" t="s">
        <v>40</v>
      </c>
      <c r="AX151" s="13" t="s">
        <v>91</v>
      </c>
      <c r="AY151" s="195" t="s">
        <v>167</v>
      </c>
    </row>
    <row r="152" spans="1:65" s="2" customFormat="1" ht="24.15" customHeight="1">
      <c r="A152" s="38"/>
      <c r="B152" s="179"/>
      <c r="C152" s="180" t="s">
        <v>236</v>
      </c>
      <c r="D152" s="180" t="s">
        <v>169</v>
      </c>
      <c r="E152" s="181" t="s">
        <v>237</v>
      </c>
      <c r="F152" s="182" t="s">
        <v>238</v>
      </c>
      <c r="G152" s="183" t="s">
        <v>191</v>
      </c>
      <c r="H152" s="184">
        <v>418.417</v>
      </c>
      <c r="I152" s="185"/>
      <c r="J152" s="186">
        <f>ROUND(I152*H152,2)</f>
        <v>0</v>
      </c>
      <c r="K152" s="182" t="s">
        <v>173</v>
      </c>
      <c r="L152" s="39"/>
      <c r="M152" s="187" t="s">
        <v>1</v>
      </c>
      <c r="N152" s="188" t="s">
        <v>49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174</v>
      </c>
      <c r="AT152" s="191" t="s">
        <v>169</v>
      </c>
      <c r="AU152" s="191" t="s">
        <v>21</v>
      </c>
      <c r="AY152" s="18" t="s">
        <v>167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8" t="s">
        <v>91</v>
      </c>
      <c r="BK152" s="192">
        <f>ROUND(I152*H152,2)</f>
        <v>0</v>
      </c>
      <c r="BL152" s="18" t="s">
        <v>174</v>
      </c>
      <c r="BM152" s="191" t="s">
        <v>239</v>
      </c>
    </row>
    <row r="153" spans="1:51" s="13" customFormat="1" ht="12">
      <c r="A153" s="13"/>
      <c r="B153" s="193"/>
      <c r="C153" s="13"/>
      <c r="D153" s="194" t="s">
        <v>193</v>
      </c>
      <c r="E153" s="195" t="s">
        <v>1</v>
      </c>
      <c r="F153" s="196" t="s">
        <v>240</v>
      </c>
      <c r="G153" s="13"/>
      <c r="H153" s="197">
        <v>572.72</v>
      </c>
      <c r="I153" s="198"/>
      <c r="J153" s="13"/>
      <c r="K153" s="13"/>
      <c r="L153" s="193"/>
      <c r="M153" s="199"/>
      <c r="N153" s="200"/>
      <c r="O153" s="200"/>
      <c r="P153" s="200"/>
      <c r="Q153" s="200"/>
      <c r="R153" s="200"/>
      <c r="S153" s="200"/>
      <c r="T153" s="20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193</v>
      </c>
      <c r="AU153" s="195" t="s">
        <v>21</v>
      </c>
      <c r="AV153" s="13" t="s">
        <v>21</v>
      </c>
      <c r="AW153" s="13" t="s">
        <v>40</v>
      </c>
      <c r="AX153" s="13" t="s">
        <v>84</v>
      </c>
      <c r="AY153" s="195" t="s">
        <v>167</v>
      </c>
    </row>
    <row r="154" spans="1:51" s="13" customFormat="1" ht="12">
      <c r="A154" s="13"/>
      <c r="B154" s="193"/>
      <c r="C154" s="13"/>
      <c r="D154" s="194" t="s">
        <v>193</v>
      </c>
      <c r="E154" s="195" t="s">
        <v>1</v>
      </c>
      <c r="F154" s="196" t="s">
        <v>241</v>
      </c>
      <c r="G154" s="13"/>
      <c r="H154" s="197">
        <v>-159.277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193</v>
      </c>
      <c r="AU154" s="195" t="s">
        <v>21</v>
      </c>
      <c r="AV154" s="13" t="s">
        <v>21</v>
      </c>
      <c r="AW154" s="13" t="s">
        <v>40</v>
      </c>
      <c r="AX154" s="13" t="s">
        <v>84</v>
      </c>
      <c r="AY154" s="195" t="s">
        <v>167</v>
      </c>
    </row>
    <row r="155" spans="1:51" s="13" customFormat="1" ht="12">
      <c r="A155" s="13"/>
      <c r="B155" s="193"/>
      <c r="C155" s="13"/>
      <c r="D155" s="194" t="s">
        <v>193</v>
      </c>
      <c r="E155" s="195" t="s">
        <v>1</v>
      </c>
      <c r="F155" s="196" t="s">
        <v>242</v>
      </c>
      <c r="G155" s="13"/>
      <c r="H155" s="197">
        <v>-12.874</v>
      </c>
      <c r="I155" s="198"/>
      <c r="J155" s="13"/>
      <c r="K155" s="13"/>
      <c r="L155" s="193"/>
      <c r="M155" s="199"/>
      <c r="N155" s="200"/>
      <c r="O155" s="200"/>
      <c r="P155" s="200"/>
      <c r="Q155" s="200"/>
      <c r="R155" s="200"/>
      <c r="S155" s="200"/>
      <c r="T155" s="20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5" t="s">
        <v>193</v>
      </c>
      <c r="AU155" s="195" t="s">
        <v>21</v>
      </c>
      <c r="AV155" s="13" t="s">
        <v>21</v>
      </c>
      <c r="AW155" s="13" t="s">
        <v>40</v>
      </c>
      <c r="AX155" s="13" t="s">
        <v>84</v>
      </c>
      <c r="AY155" s="195" t="s">
        <v>167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243</v>
      </c>
      <c r="G156" s="13"/>
      <c r="H156" s="197">
        <v>44.518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84</v>
      </c>
      <c r="AY156" s="195" t="s">
        <v>167</v>
      </c>
    </row>
    <row r="157" spans="1:51" s="13" customFormat="1" ht="12">
      <c r="A157" s="13"/>
      <c r="B157" s="193"/>
      <c r="C157" s="13"/>
      <c r="D157" s="194" t="s">
        <v>193</v>
      </c>
      <c r="E157" s="195" t="s">
        <v>1</v>
      </c>
      <c r="F157" s="196" t="s">
        <v>244</v>
      </c>
      <c r="G157" s="13"/>
      <c r="H157" s="197">
        <v>-3.6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40</v>
      </c>
      <c r="AX157" s="13" t="s">
        <v>84</v>
      </c>
      <c r="AY157" s="195" t="s">
        <v>167</v>
      </c>
    </row>
    <row r="158" spans="1:51" s="13" customFormat="1" ht="12">
      <c r="A158" s="13"/>
      <c r="B158" s="193"/>
      <c r="C158" s="13"/>
      <c r="D158" s="194" t="s">
        <v>193</v>
      </c>
      <c r="E158" s="195" t="s">
        <v>1</v>
      </c>
      <c r="F158" s="196" t="s">
        <v>245</v>
      </c>
      <c r="G158" s="13"/>
      <c r="H158" s="197">
        <v>-23.07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193</v>
      </c>
      <c r="AU158" s="195" t="s">
        <v>21</v>
      </c>
      <c r="AV158" s="13" t="s">
        <v>21</v>
      </c>
      <c r="AW158" s="13" t="s">
        <v>40</v>
      </c>
      <c r="AX158" s="13" t="s">
        <v>84</v>
      </c>
      <c r="AY158" s="195" t="s">
        <v>167</v>
      </c>
    </row>
    <row r="159" spans="1:51" s="14" customFormat="1" ht="12">
      <c r="A159" s="14"/>
      <c r="B159" s="202"/>
      <c r="C159" s="14"/>
      <c r="D159" s="194" t="s">
        <v>193</v>
      </c>
      <c r="E159" s="203" t="s">
        <v>1</v>
      </c>
      <c r="F159" s="204" t="s">
        <v>246</v>
      </c>
      <c r="G159" s="14"/>
      <c r="H159" s="205">
        <v>418.417</v>
      </c>
      <c r="I159" s="206"/>
      <c r="J159" s="14"/>
      <c r="K159" s="14"/>
      <c r="L159" s="202"/>
      <c r="M159" s="207"/>
      <c r="N159" s="208"/>
      <c r="O159" s="208"/>
      <c r="P159" s="208"/>
      <c r="Q159" s="208"/>
      <c r="R159" s="208"/>
      <c r="S159" s="208"/>
      <c r="T159" s="20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03" t="s">
        <v>193</v>
      </c>
      <c r="AU159" s="203" t="s">
        <v>21</v>
      </c>
      <c r="AV159" s="14" t="s">
        <v>174</v>
      </c>
      <c r="AW159" s="14" t="s">
        <v>40</v>
      </c>
      <c r="AX159" s="14" t="s">
        <v>91</v>
      </c>
      <c r="AY159" s="203" t="s">
        <v>167</v>
      </c>
    </row>
    <row r="160" spans="1:65" s="2" customFormat="1" ht="24.15" customHeight="1">
      <c r="A160" s="38"/>
      <c r="B160" s="179"/>
      <c r="C160" s="180" t="s">
        <v>8</v>
      </c>
      <c r="D160" s="180" t="s">
        <v>169</v>
      </c>
      <c r="E160" s="181" t="s">
        <v>247</v>
      </c>
      <c r="F160" s="182" t="s">
        <v>248</v>
      </c>
      <c r="G160" s="183" t="s">
        <v>191</v>
      </c>
      <c r="H160" s="184">
        <v>259.355</v>
      </c>
      <c r="I160" s="185"/>
      <c r="J160" s="186">
        <f>ROUND(I160*H160,2)</f>
        <v>0</v>
      </c>
      <c r="K160" s="182" t="s">
        <v>173</v>
      </c>
      <c r="L160" s="39"/>
      <c r="M160" s="187" t="s">
        <v>1</v>
      </c>
      <c r="N160" s="188" t="s">
        <v>49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174</v>
      </c>
      <c r="AT160" s="191" t="s">
        <v>169</v>
      </c>
      <c r="AU160" s="191" t="s">
        <v>21</v>
      </c>
      <c r="AY160" s="18" t="s">
        <v>167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8" t="s">
        <v>91</v>
      </c>
      <c r="BK160" s="192">
        <f>ROUND(I160*H160,2)</f>
        <v>0</v>
      </c>
      <c r="BL160" s="18" t="s">
        <v>174</v>
      </c>
      <c r="BM160" s="191" t="s">
        <v>249</v>
      </c>
    </row>
    <row r="161" spans="1:51" s="13" customFormat="1" ht="12">
      <c r="A161" s="13"/>
      <c r="B161" s="193"/>
      <c r="C161" s="13"/>
      <c r="D161" s="194" t="s">
        <v>193</v>
      </c>
      <c r="E161" s="195" t="s">
        <v>1</v>
      </c>
      <c r="F161" s="196" t="s">
        <v>250</v>
      </c>
      <c r="G161" s="13"/>
      <c r="H161" s="197">
        <v>259.355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40</v>
      </c>
      <c r="AX161" s="13" t="s">
        <v>91</v>
      </c>
      <c r="AY161" s="195" t="s">
        <v>167</v>
      </c>
    </row>
    <row r="162" spans="1:65" s="2" customFormat="1" ht="24.15" customHeight="1">
      <c r="A162" s="38"/>
      <c r="B162" s="179"/>
      <c r="C162" s="180" t="s">
        <v>251</v>
      </c>
      <c r="D162" s="180" t="s">
        <v>169</v>
      </c>
      <c r="E162" s="181" t="s">
        <v>252</v>
      </c>
      <c r="F162" s="182" t="s">
        <v>253</v>
      </c>
      <c r="G162" s="183" t="s">
        <v>191</v>
      </c>
      <c r="H162" s="184">
        <v>118.605</v>
      </c>
      <c r="I162" s="185"/>
      <c r="J162" s="186">
        <f>ROUND(I162*H162,2)</f>
        <v>0</v>
      </c>
      <c r="K162" s="182" t="s">
        <v>173</v>
      </c>
      <c r="L162" s="39"/>
      <c r="M162" s="187" t="s">
        <v>1</v>
      </c>
      <c r="N162" s="188" t="s">
        <v>49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174</v>
      </c>
      <c r="AT162" s="191" t="s">
        <v>169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174</v>
      </c>
      <c r="BM162" s="191" t="s">
        <v>254</v>
      </c>
    </row>
    <row r="163" spans="1:51" s="13" customFormat="1" ht="12">
      <c r="A163" s="13"/>
      <c r="B163" s="193"/>
      <c r="C163" s="13"/>
      <c r="D163" s="194" t="s">
        <v>193</v>
      </c>
      <c r="E163" s="195" t="s">
        <v>1</v>
      </c>
      <c r="F163" s="196" t="s">
        <v>255</v>
      </c>
      <c r="G163" s="13"/>
      <c r="H163" s="197">
        <v>118.605</v>
      </c>
      <c r="I163" s="198"/>
      <c r="J163" s="13"/>
      <c r="K163" s="13"/>
      <c r="L163" s="193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193</v>
      </c>
      <c r="AU163" s="195" t="s">
        <v>21</v>
      </c>
      <c r="AV163" s="13" t="s">
        <v>21</v>
      </c>
      <c r="AW163" s="13" t="s">
        <v>40</v>
      </c>
      <c r="AX163" s="13" t="s">
        <v>91</v>
      </c>
      <c r="AY163" s="195" t="s">
        <v>167</v>
      </c>
    </row>
    <row r="164" spans="1:65" s="2" customFormat="1" ht="16.5" customHeight="1">
      <c r="A164" s="38"/>
      <c r="B164" s="179"/>
      <c r="C164" s="210" t="s">
        <v>256</v>
      </c>
      <c r="D164" s="210" t="s">
        <v>257</v>
      </c>
      <c r="E164" s="211" t="s">
        <v>258</v>
      </c>
      <c r="F164" s="212" t="s">
        <v>259</v>
      </c>
      <c r="G164" s="213" t="s">
        <v>233</v>
      </c>
      <c r="H164" s="214">
        <v>237.21</v>
      </c>
      <c r="I164" s="215"/>
      <c r="J164" s="216">
        <f>ROUND(I164*H164,2)</f>
        <v>0</v>
      </c>
      <c r="K164" s="212" t="s">
        <v>173</v>
      </c>
      <c r="L164" s="217"/>
      <c r="M164" s="218" t="s">
        <v>1</v>
      </c>
      <c r="N164" s="219" t="s">
        <v>49</v>
      </c>
      <c r="O164" s="77"/>
      <c r="P164" s="189">
        <f>O164*H164</f>
        <v>0</v>
      </c>
      <c r="Q164" s="189">
        <v>1</v>
      </c>
      <c r="R164" s="189">
        <f>Q164*H164</f>
        <v>237.21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205</v>
      </c>
      <c r="AT164" s="191" t="s">
        <v>257</v>
      </c>
      <c r="AU164" s="191" t="s">
        <v>21</v>
      </c>
      <c r="AY164" s="18" t="s">
        <v>167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91</v>
      </c>
      <c r="BK164" s="192">
        <f>ROUND(I164*H164,2)</f>
        <v>0</v>
      </c>
      <c r="BL164" s="18" t="s">
        <v>174</v>
      </c>
      <c r="BM164" s="191" t="s">
        <v>260</v>
      </c>
    </row>
    <row r="165" spans="1:51" s="13" customFormat="1" ht="12">
      <c r="A165" s="13"/>
      <c r="B165" s="193"/>
      <c r="C165" s="13"/>
      <c r="D165" s="194" t="s">
        <v>193</v>
      </c>
      <c r="E165" s="13"/>
      <c r="F165" s="196" t="s">
        <v>261</v>
      </c>
      <c r="G165" s="13"/>
      <c r="H165" s="197">
        <v>237.21</v>
      </c>
      <c r="I165" s="198"/>
      <c r="J165" s="13"/>
      <c r="K165" s="13"/>
      <c r="L165" s="193"/>
      <c r="M165" s="199"/>
      <c r="N165" s="200"/>
      <c r="O165" s="200"/>
      <c r="P165" s="200"/>
      <c r="Q165" s="200"/>
      <c r="R165" s="200"/>
      <c r="S165" s="200"/>
      <c r="T165" s="20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5" t="s">
        <v>193</v>
      </c>
      <c r="AU165" s="195" t="s">
        <v>21</v>
      </c>
      <c r="AV165" s="13" t="s">
        <v>21</v>
      </c>
      <c r="AW165" s="13" t="s">
        <v>3</v>
      </c>
      <c r="AX165" s="13" t="s">
        <v>91</v>
      </c>
      <c r="AY165" s="195" t="s">
        <v>167</v>
      </c>
    </row>
    <row r="166" spans="1:63" s="12" customFormat="1" ht="22.8" customHeight="1">
      <c r="A166" s="12"/>
      <c r="B166" s="166"/>
      <c r="C166" s="12"/>
      <c r="D166" s="167" t="s">
        <v>83</v>
      </c>
      <c r="E166" s="177" t="s">
        <v>174</v>
      </c>
      <c r="F166" s="177" t="s">
        <v>262</v>
      </c>
      <c r="G166" s="12"/>
      <c r="H166" s="12"/>
      <c r="I166" s="169"/>
      <c r="J166" s="178">
        <f>BK166</f>
        <v>0</v>
      </c>
      <c r="K166" s="12"/>
      <c r="L166" s="166"/>
      <c r="M166" s="171"/>
      <c r="N166" s="172"/>
      <c r="O166" s="172"/>
      <c r="P166" s="173">
        <f>SUM(P167:P170)</f>
        <v>0</v>
      </c>
      <c r="Q166" s="172"/>
      <c r="R166" s="173">
        <f>SUM(R167:R170)</f>
        <v>85.18506943999999</v>
      </c>
      <c r="S166" s="172"/>
      <c r="T166" s="174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7" t="s">
        <v>91</v>
      </c>
      <c r="AT166" s="175" t="s">
        <v>83</v>
      </c>
      <c r="AU166" s="175" t="s">
        <v>91</v>
      </c>
      <c r="AY166" s="167" t="s">
        <v>167</v>
      </c>
      <c r="BK166" s="176">
        <f>SUM(BK167:BK170)</f>
        <v>0</v>
      </c>
    </row>
    <row r="167" spans="1:65" s="2" customFormat="1" ht="24.15" customHeight="1">
      <c r="A167" s="38"/>
      <c r="B167" s="179"/>
      <c r="C167" s="180" t="s">
        <v>263</v>
      </c>
      <c r="D167" s="180" t="s">
        <v>169</v>
      </c>
      <c r="E167" s="181" t="s">
        <v>264</v>
      </c>
      <c r="F167" s="182" t="s">
        <v>265</v>
      </c>
      <c r="G167" s="183" t="s">
        <v>191</v>
      </c>
      <c r="H167" s="184">
        <v>40.672</v>
      </c>
      <c r="I167" s="185"/>
      <c r="J167" s="186">
        <f>ROUND(I167*H167,2)</f>
        <v>0</v>
      </c>
      <c r="K167" s="182" t="s">
        <v>173</v>
      </c>
      <c r="L167" s="39"/>
      <c r="M167" s="187" t="s">
        <v>1</v>
      </c>
      <c r="N167" s="188" t="s">
        <v>49</v>
      </c>
      <c r="O167" s="77"/>
      <c r="P167" s="189">
        <f>O167*H167</f>
        <v>0</v>
      </c>
      <c r="Q167" s="189">
        <v>1.89077</v>
      </c>
      <c r="R167" s="189">
        <f>Q167*H167</f>
        <v>76.90139744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174</v>
      </c>
      <c r="AT167" s="191" t="s">
        <v>169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174</v>
      </c>
      <c r="BM167" s="191" t="s">
        <v>266</v>
      </c>
    </row>
    <row r="168" spans="1:51" s="13" customFormat="1" ht="12">
      <c r="A168" s="13"/>
      <c r="B168" s="193"/>
      <c r="C168" s="13"/>
      <c r="D168" s="194" t="s">
        <v>193</v>
      </c>
      <c r="E168" s="195" t="s">
        <v>1</v>
      </c>
      <c r="F168" s="196" t="s">
        <v>267</v>
      </c>
      <c r="G168" s="13"/>
      <c r="H168" s="197">
        <v>40.672</v>
      </c>
      <c r="I168" s="198"/>
      <c r="J168" s="13"/>
      <c r="K168" s="13"/>
      <c r="L168" s="193"/>
      <c r="M168" s="199"/>
      <c r="N168" s="200"/>
      <c r="O168" s="200"/>
      <c r="P168" s="200"/>
      <c r="Q168" s="200"/>
      <c r="R168" s="200"/>
      <c r="S168" s="200"/>
      <c r="T168" s="20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5" t="s">
        <v>193</v>
      </c>
      <c r="AU168" s="195" t="s">
        <v>21</v>
      </c>
      <c r="AV168" s="13" t="s">
        <v>21</v>
      </c>
      <c r="AW168" s="13" t="s">
        <v>40</v>
      </c>
      <c r="AX168" s="13" t="s">
        <v>91</v>
      </c>
      <c r="AY168" s="195" t="s">
        <v>167</v>
      </c>
    </row>
    <row r="169" spans="1:65" s="2" customFormat="1" ht="33" customHeight="1">
      <c r="A169" s="38"/>
      <c r="B169" s="179"/>
      <c r="C169" s="180" t="s">
        <v>268</v>
      </c>
      <c r="D169" s="180" t="s">
        <v>169</v>
      </c>
      <c r="E169" s="181" t="s">
        <v>269</v>
      </c>
      <c r="F169" s="182" t="s">
        <v>270</v>
      </c>
      <c r="G169" s="183" t="s">
        <v>191</v>
      </c>
      <c r="H169" s="184">
        <v>3.6</v>
      </c>
      <c r="I169" s="185"/>
      <c r="J169" s="186">
        <f>ROUND(I169*H169,2)</f>
        <v>0</v>
      </c>
      <c r="K169" s="182" t="s">
        <v>173</v>
      </c>
      <c r="L169" s="39"/>
      <c r="M169" s="187" t="s">
        <v>1</v>
      </c>
      <c r="N169" s="188" t="s">
        <v>49</v>
      </c>
      <c r="O169" s="77"/>
      <c r="P169" s="189">
        <f>O169*H169</f>
        <v>0</v>
      </c>
      <c r="Q169" s="189">
        <v>2.30102</v>
      </c>
      <c r="R169" s="189">
        <f>Q169*H169</f>
        <v>8.283672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174</v>
      </c>
      <c r="AT169" s="191" t="s">
        <v>169</v>
      </c>
      <c r="AU169" s="191" t="s">
        <v>21</v>
      </c>
      <c r="AY169" s="18" t="s">
        <v>167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8" t="s">
        <v>91</v>
      </c>
      <c r="BK169" s="192">
        <f>ROUND(I169*H169,2)</f>
        <v>0</v>
      </c>
      <c r="BL169" s="18" t="s">
        <v>174</v>
      </c>
      <c r="BM169" s="191" t="s">
        <v>271</v>
      </c>
    </row>
    <row r="170" spans="1:51" s="13" customFormat="1" ht="12">
      <c r="A170" s="13"/>
      <c r="B170" s="193"/>
      <c r="C170" s="13"/>
      <c r="D170" s="194" t="s">
        <v>193</v>
      </c>
      <c r="E170" s="195" t="s">
        <v>1</v>
      </c>
      <c r="F170" s="196" t="s">
        <v>272</v>
      </c>
      <c r="G170" s="13"/>
      <c r="H170" s="197">
        <v>3.6</v>
      </c>
      <c r="I170" s="198"/>
      <c r="J170" s="13"/>
      <c r="K170" s="13"/>
      <c r="L170" s="193"/>
      <c r="M170" s="199"/>
      <c r="N170" s="200"/>
      <c r="O170" s="200"/>
      <c r="P170" s="200"/>
      <c r="Q170" s="200"/>
      <c r="R170" s="200"/>
      <c r="S170" s="200"/>
      <c r="T170" s="20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5" t="s">
        <v>193</v>
      </c>
      <c r="AU170" s="195" t="s">
        <v>21</v>
      </c>
      <c r="AV170" s="13" t="s">
        <v>21</v>
      </c>
      <c r="AW170" s="13" t="s">
        <v>40</v>
      </c>
      <c r="AX170" s="13" t="s">
        <v>91</v>
      </c>
      <c r="AY170" s="195" t="s">
        <v>167</v>
      </c>
    </row>
    <row r="171" spans="1:63" s="12" customFormat="1" ht="22.8" customHeight="1">
      <c r="A171" s="12"/>
      <c r="B171" s="166"/>
      <c r="C171" s="12"/>
      <c r="D171" s="167" t="s">
        <v>83</v>
      </c>
      <c r="E171" s="177" t="s">
        <v>205</v>
      </c>
      <c r="F171" s="177" t="s">
        <v>273</v>
      </c>
      <c r="G171" s="12"/>
      <c r="H171" s="12"/>
      <c r="I171" s="169"/>
      <c r="J171" s="178">
        <f>BK171</f>
        <v>0</v>
      </c>
      <c r="K171" s="12"/>
      <c r="L171" s="166"/>
      <c r="M171" s="171"/>
      <c r="N171" s="172"/>
      <c r="O171" s="172"/>
      <c r="P171" s="173">
        <f>SUM(P172:P190)</f>
        <v>0</v>
      </c>
      <c r="Q171" s="172"/>
      <c r="R171" s="173">
        <f>SUM(R172:R190)</f>
        <v>41.935056</v>
      </c>
      <c r="S171" s="172"/>
      <c r="T171" s="174">
        <f>SUM(T172:T190)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67" t="s">
        <v>91</v>
      </c>
      <c r="AT171" s="175" t="s">
        <v>83</v>
      </c>
      <c r="AU171" s="175" t="s">
        <v>91</v>
      </c>
      <c r="AY171" s="167" t="s">
        <v>167</v>
      </c>
      <c r="BK171" s="176">
        <f>SUM(BK172:BK190)</f>
        <v>0</v>
      </c>
    </row>
    <row r="172" spans="1:65" s="2" customFormat="1" ht="24.15" customHeight="1">
      <c r="A172" s="38"/>
      <c r="B172" s="179"/>
      <c r="C172" s="180" t="s">
        <v>274</v>
      </c>
      <c r="D172" s="180" t="s">
        <v>169</v>
      </c>
      <c r="E172" s="181" t="s">
        <v>275</v>
      </c>
      <c r="F172" s="182" t="s">
        <v>276</v>
      </c>
      <c r="G172" s="183" t="s">
        <v>183</v>
      </c>
      <c r="H172" s="184">
        <v>262.4</v>
      </c>
      <c r="I172" s="185"/>
      <c r="J172" s="186">
        <f>ROUND(I172*H172,2)</f>
        <v>0</v>
      </c>
      <c r="K172" s="182" t="s">
        <v>173</v>
      </c>
      <c r="L172" s="39"/>
      <c r="M172" s="187" t="s">
        <v>1</v>
      </c>
      <c r="N172" s="188" t="s">
        <v>49</v>
      </c>
      <c r="O172" s="77"/>
      <c r="P172" s="189">
        <f>O172*H172</f>
        <v>0</v>
      </c>
      <c r="Q172" s="189">
        <v>2E-05</v>
      </c>
      <c r="R172" s="189">
        <f>Q172*H172</f>
        <v>0.005248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174</v>
      </c>
      <c r="AT172" s="191" t="s">
        <v>169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174</v>
      </c>
      <c r="BM172" s="191" t="s">
        <v>277</v>
      </c>
    </row>
    <row r="173" spans="1:65" s="2" customFormat="1" ht="24.15" customHeight="1">
      <c r="A173" s="38"/>
      <c r="B173" s="179"/>
      <c r="C173" s="210" t="s">
        <v>7</v>
      </c>
      <c r="D173" s="210" t="s">
        <v>257</v>
      </c>
      <c r="E173" s="211" t="s">
        <v>278</v>
      </c>
      <c r="F173" s="212" t="s">
        <v>279</v>
      </c>
      <c r="G173" s="213" t="s">
        <v>183</v>
      </c>
      <c r="H173" s="214">
        <v>266.336</v>
      </c>
      <c r="I173" s="215"/>
      <c r="J173" s="216">
        <f>ROUND(I173*H173,2)</f>
        <v>0</v>
      </c>
      <c r="K173" s="212" t="s">
        <v>173</v>
      </c>
      <c r="L173" s="217"/>
      <c r="M173" s="218" t="s">
        <v>1</v>
      </c>
      <c r="N173" s="219" t="s">
        <v>49</v>
      </c>
      <c r="O173" s="77"/>
      <c r="P173" s="189">
        <f>O173*H173</f>
        <v>0</v>
      </c>
      <c r="Q173" s="189">
        <v>0.008</v>
      </c>
      <c r="R173" s="189">
        <f>Q173*H173</f>
        <v>2.130688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205</v>
      </c>
      <c r="AT173" s="191" t="s">
        <v>257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280</v>
      </c>
    </row>
    <row r="174" spans="1:51" s="13" customFormat="1" ht="12">
      <c r="A174" s="13"/>
      <c r="B174" s="193"/>
      <c r="C174" s="13"/>
      <c r="D174" s="194" t="s">
        <v>193</v>
      </c>
      <c r="E174" s="13"/>
      <c r="F174" s="196" t="s">
        <v>281</v>
      </c>
      <c r="G174" s="13"/>
      <c r="H174" s="197">
        <v>266.336</v>
      </c>
      <c r="I174" s="198"/>
      <c r="J174" s="13"/>
      <c r="K174" s="13"/>
      <c r="L174" s="193"/>
      <c r="M174" s="199"/>
      <c r="N174" s="200"/>
      <c r="O174" s="200"/>
      <c r="P174" s="200"/>
      <c r="Q174" s="200"/>
      <c r="R174" s="200"/>
      <c r="S174" s="200"/>
      <c r="T174" s="20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193</v>
      </c>
      <c r="AU174" s="195" t="s">
        <v>21</v>
      </c>
      <c r="AV174" s="13" t="s">
        <v>21</v>
      </c>
      <c r="AW174" s="13" t="s">
        <v>3</v>
      </c>
      <c r="AX174" s="13" t="s">
        <v>91</v>
      </c>
      <c r="AY174" s="195" t="s">
        <v>167</v>
      </c>
    </row>
    <row r="175" spans="1:65" s="2" customFormat="1" ht="33" customHeight="1">
      <c r="A175" s="38"/>
      <c r="B175" s="179"/>
      <c r="C175" s="180" t="s">
        <v>282</v>
      </c>
      <c r="D175" s="180" t="s">
        <v>169</v>
      </c>
      <c r="E175" s="181" t="s">
        <v>283</v>
      </c>
      <c r="F175" s="182" t="s">
        <v>284</v>
      </c>
      <c r="G175" s="183" t="s">
        <v>285</v>
      </c>
      <c r="H175" s="184">
        <v>11</v>
      </c>
      <c r="I175" s="185"/>
      <c r="J175" s="186">
        <f>ROUND(I175*H175,2)</f>
        <v>0</v>
      </c>
      <c r="K175" s="182" t="s">
        <v>173</v>
      </c>
      <c r="L175" s="39"/>
      <c r="M175" s="187" t="s">
        <v>1</v>
      </c>
      <c r="N175" s="188" t="s">
        <v>49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174</v>
      </c>
      <c r="AT175" s="191" t="s">
        <v>169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286</v>
      </c>
    </row>
    <row r="176" spans="1:65" s="2" customFormat="1" ht="16.5" customHeight="1">
      <c r="A176" s="38"/>
      <c r="B176" s="179"/>
      <c r="C176" s="210" t="s">
        <v>287</v>
      </c>
      <c r="D176" s="210" t="s">
        <v>257</v>
      </c>
      <c r="E176" s="211" t="s">
        <v>288</v>
      </c>
      <c r="F176" s="212" t="s">
        <v>289</v>
      </c>
      <c r="G176" s="213" t="s">
        <v>285</v>
      </c>
      <c r="H176" s="214">
        <v>11</v>
      </c>
      <c r="I176" s="215"/>
      <c r="J176" s="216">
        <f>ROUND(I176*H176,2)</f>
        <v>0</v>
      </c>
      <c r="K176" s="212" t="s">
        <v>173</v>
      </c>
      <c r="L176" s="217"/>
      <c r="M176" s="218" t="s">
        <v>1</v>
      </c>
      <c r="N176" s="219" t="s">
        <v>49</v>
      </c>
      <c r="O176" s="77"/>
      <c r="P176" s="189">
        <f>O176*H176</f>
        <v>0</v>
      </c>
      <c r="Q176" s="189">
        <v>0.005</v>
      </c>
      <c r="R176" s="189">
        <f>Q176*H176</f>
        <v>0.055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205</v>
      </c>
      <c r="AT176" s="191" t="s">
        <v>257</v>
      </c>
      <c r="AU176" s="191" t="s">
        <v>21</v>
      </c>
      <c r="AY176" s="18" t="s">
        <v>167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8" t="s">
        <v>91</v>
      </c>
      <c r="BK176" s="192">
        <f>ROUND(I176*H176,2)</f>
        <v>0</v>
      </c>
      <c r="BL176" s="18" t="s">
        <v>174</v>
      </c>
      <c r="BM176" s="191" t="s">
        <v>290</v>
      </c>
    </row>
    <row r="177" spans="1:65" s="2" customFormat="1" ht="16.5" customHeight="1">
      <c r="A177" s="38"/>
      <c r="B177" s="179"/>
      <c r="C177" s="180" t="s">
        <v>291</v>
      </c>
      <c r="D177" s="180" t="s">
        <v>169</v>
      </c>
      <c r="E177" s="181" t="s">
        <v>292</v>
      </c>
      <c r="F177" s="182" t="s">
        <v>293</v>
      </c>
      <c r="G177" s="183" t="s">
        <v>285</v>
      </c>
      <c r="H177" s="184">
        <v>11</v>
      </c>
      <c r="I177" s="185"/>
      <c r="J177" s="186">
        <f>ROUND(I177*H177,2)</f>
        <v>0</v>
      </c>
      <c r="K177" s="182" t="s">
        <v>173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0.03573</v>
      </c>
      <c r="R177" s="189">
        <f>Q177*H177</f>
        <v>0.39303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174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174</v>
      </c>
      <c r="BM177" s="191" t="s">
        <v>294</v>
      </c>
    </row>
    <row r="178" spans="1:65" s="2" customFormat="1" ht="33" customHeight="1">
      <c r="A178" s="38"/>
      <c r="B178" s="179"/>
      <c r="C178" s="180" t="s">
        <v>295</v>
      </c>
      <c r="D178" s="180" t="s">
        <v>169</v>
      </c>
      <c r="E178" s="181" t="s">
        <v>296</v>
      </c>
      <c r="F178" s="182" t="s">
        <v>297</v>
      </c>
      <c r="G178" s="183" t="s">
        <v>285</v>
      </c>
      <c r="H178" s="184">
        <v>8</v>
      </c>
      <c r="I178" s="185"/>
      <c r="J178" s="186">
        <f>ROUND(I178*H178,2)</f>
        <v>0</v>
      </c>
      <c r="K178" s="182" t="s">
        <v>173</v>
      </c>
      <c r="L178" s="39"/>
      <c r="M178" s="187" t="s">
        <v>1</v>
      </c>
      <c r="N178" s="188" t="s">
        <v>49</v>
      </c>
      <c r="O178" s="77"/>
      <c r="P178" s="189">
        <f>O178*H178</f>
        <v>0</v>
      </c>
      <c r="Q178" s="189">
        <v>2.11587</v>
      </c>
      <c r="R178" s="189">
        <f>Q178*H178</f>
        <v>16.92696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174</v>
      </c>
      <c r="AT178" s="191" t="s">
        <v>169</v>
      </c>
      <c r="AU178" s="191" t="s">
        <v>21</v>
      </c>
      <c r="AY178" s="18" t="s">
        <v>167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8" t="s">
        <v>91</v>
      </c>
      <c r="BK178" s="192">
        <f>ROUND(I178*H178,2)</f>
        <v>0</v>
      </c>
      <c r="BL178" s="18" t="s">
        <v>174</v>
      </c>
      <c r="BM178" s="191" t="s">
        <v>298</v>
      </c>
    </row>
    <row r="179" spans="1:65" s="2" customFormat="1" ht="24.15" customHeight="1">
      <c r="A179" s="38"/>
      <c r="B179" s="179"/>
      <c r="C179" s="210" t="s">
        <v>299</v>
      </c>
      <c r="D179" s="210" t="s">
        <v>257</v>
      </c>
      <c r="E179" s="211" t="s">
        <v>300</v>
      </c>
      <c r="F179" s="212" t="s">
        <v>301</v>
      </c>
      <c r="G179" s="213" t="s">
        <v>285</v>
      </c>
      <c r="H179" s="214">
        <v>8</v>
      </c>
      <c r="I179" s="215"/>
      <c r="J179" s="216">
        <f>ROUND(I179*H179,2)</f>
        <v>0</v>
      </c>
      <c r="K179" s="212" t="s">
        <v>173</v>
      </c>
      <c r="L179" s="217"/>
      <c r="M179" s="218" t="s">
        <v>1</v>
      </c>
      <c r="N179" s="219" t="s">
        <v>49</v>
      </c>
      <c r="O179" s="77"/>
      <c r="P179" s="189">
        <f>O179*H179</f>
        <v>0</v>
      </c>
      <c r="Q179" s="189">
        <v>1.29</v>
      </c>
      <c r="R179" s="189">
        <f>Q179*H179</f>
        <v>10.32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205</v>
      </c>
      <c r="AT179" s="191" t="s">
        <v>257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174</v>
      </c>
      <c r="BM179" s="191" t="s">
        <v>302</v>
      </c>
    </row>
    <row r="180" spans="1:65" s="2" customFormat="1" ht="16.5" customHeight="1">
      <c r="A180" s="38"/>
      <c r="B180" s="179"/>
      <c r="C180" s="210" t="s">
        <v>303</v>
      </c>
      <c r="D180" s="210" t="s">
        <v>257</v>
      </c>
      <c r="E180" s="211" t="s">
        <v>304</v>
      </c>
      <c r="F180" s="212" t="s">
        <v>305</v>
      </c>
      <c r="G180" s="213" t="s">
        <v>285</v>
      </c>
      <c r="H180" s="214">
        <v>8</v>
      </c>
      <c r="I180" s="215"/>
      <c r="J180" s="216">
        <f>ROUND(I180*H180,2)</f>
        <v>0</v>
      </c>
      <c r="K180" s="212" t="s">
        <v>173</v>
      </c>
      <c r="L180" s="217"/>
      <c r="M180" s="218" t="s">
        <v>1</v>
      </c>
      <c r="N180" s="219" t="s">
        <v>49</v>
      </c>
      <c r="O180" s="77"/>
      <c r="P180" s="189">
        <f>O180*H180</f>
        <v>0</v>
      </c>
      <c r="Q180" s="189">
        <v>0.526</v>
      </c>
      <c r="R180" s="189">
        <f>Q180*H180</f>
        <v>4.208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205</v>
      </c>
      <c r="AT180" s="191" t="s">
        <v>257</v>
      </c>
      <c r="AU180" s="191" t="s">
        <v>21</v>
      </c>
      <c r="AY180" s="18" t="s">
        <v>167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8" t="s">
        <v>91</v>
      </c>
      <c r="BK180" s="192">
        <f>ROUND(I180*H180,2)</f>
        <v>0</v>
      </c>
      <c r="BL180" s="18" t="s">
        <v>174</v>
      </c>
      <c r="BM180" s="191" t="s">
        <v>306</v>
      </c>
    </row>
    <row r="181" spans="1:65" s="2" customFormat="1" ht="16.5" customHeight="1">
      <c r="A181" s="38"/>
      <c r="B181" s="179"/>
      <c r="C181" s="210" t="s">
        <v>307</v>
      </c>
      <c r="D181" s="210" t="s">
        <v>257</v>
      </c>
      <c r="E181" s="211" t="s">
        <v>308</v>
      </c>
      <c r="F181" s="212" t="s">
        <v>309</v>
      </c>
      <c r="G181" s="213" t="s">
        <v>285</v>
      </c>
      <c r="H181" s="214">
        <v>3</v>
      </c>
      <c r="I181" s="215"/>
      <c r="J181" s="216">
        <f>ROUND(I181*H181,2)</f>
        <v>0</v>
      </c>
      <c r="K181" s="212" t="s">
        <v>173</v>
      </c>
      <c r="L181" s="217"/>
      <c r="M181" s="218" t="s">
        <v>1</v>
      </c>
      <c r="N181" s="219" t="s">
        <v>49</v>
      </c>
      <c r="O181" s="77"/>
      <c r="P181" s="189">
        <f>O181*H181</f>
        <v>0</v>
      </c>
      <c r="Q181" s="189">
        <v>0.262</v>
      </c>
      <c r="R181" s="189">
        <f>Q181*H181</f>
        <v>0.786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205</v>
      </c>
      <c r="AT181" s="191" t="s">
        <v>257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174</v>
      </c>
      <c r="BM181" s="191" t="s">
        <v>310</v>
      </c>
    </row>
    <row r="182" spans="1:65" s="2" customFormat="1" ht="24.15" customHeight="1">
      <c r="A182" s="38"/>
      <c r="B182" s="179"/>
      <c r="C182" s="210" t="s">
        <v>311</v>
      </c>
      <c r="D182" s="210" t="s">
        <v>257</v>
      </c>
      <c r="E182" s="211" t="s">
        <v>312</v>
      </c>
      <c r="F182" s="212" t="s">
        <v>313</v>
      </c>
      <c r="G182" s="213" t="s">
        <v>285</v>
      </c>
      <c r="H182" s="214">
        <v>8</v>
      </c>
      <c r="I182" s="215"/>
      <c r="J182" s="216">
        <f>ROUND(I182*H182,2)</f>
        <v>0</v>
      </c>
      <c r="K182" s="212" t="s">
        <v>173</v>
      </c>
      <c r="L182" s="217"/>
      <c r="M182" s="218" t="s">
        <v>1</v>
      </c>
      <c r="N182" s="219" t="s">
        <v>49</v>
      </c>
      <c r="O182" s="77"/>
      <c r="P182" s="189">
        <f>O182*H182</f>
        <v>0</v>
      </c>
      <c r="Q182" s="189">
        <v>0.585</v>
      </c>
      <c r="R182" s="189">
        <f>Q182*H182</f>
        <v>4.68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205</v>
      </c>
      <c r="AT182" s="191" t="s">
        <v>257</v>
      </c>
      <c r="AU182" s="191" t="s">
        <v>21</v>
      </c>
      <c r="AY182" s="18" t="s">
        <v>167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8" t="s">
        <v>91</v>
      </c>
      <c r="BK182" s="192">
        <f>ROUND(I182*H182,2)</f>
        <v>0</v>
      </c>
      <c r="BL182" s="18" t="s">
        <v>174</v>
      </c>
      <c r="BM182" s="191" t="s">
        <v>314</v>
      </c>
    </row>
    <row r="183" spans="1:65" s="2" customFormat="1" ht="24.15" customHeight="1">
      <c r="A183" s="38"/>
      <c r="B183" s="179"/>
      <c r="C183" s="210" t="s">
        <v>315</v>
      </c>
      <c r="D183" s="210" t="s">
        <v>257</v>
      </c>
      <c r="E183" s="211" t="s">
        <v>316</v>
      </c>
      <c r="F183" s="212" t="s">
        <v>317</v>
      </c>
      <c r="G183" s="213" t="s">
        <v>285</v>
      </c>
      <c r="H183" s="214">
        <v>3</v>
      </c>
      <c r="I183" s="215"/>
      <c r="J183" s="216">
        <f>ROUND(I183*H183,2)</f>
        <v>0</v>
      </c>
      <c r="K183" s="212" t="s">
        <v>173</v>
      </c>
      <c r="L183" s="217"/>
      <c r="M183" s="218" t="s">
        <v>1</v>
      </c>
      <c r="N183" s="219" t="s">
        <v>49</v>
      </c>
      <c r="O183" s="77"/>
      <c r="P183" s="189">
        <f>O183*H183</f>
        <v>0</v>
      </c>
      <c r="Q183" s="189">
        <v>0.028</v>
      </c>
      <c r="R183" s="189">
        <f>Q183*H183</f>
        <v>0.084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205</v>
      </c>
      <c r="AT183" s="191" t="s">
        <v>257</v>
      </c>
      <c r="AU183" s="191" t="s">
        <v>21</v>
      </c>
      <c r="AY183" s="18" t="s">
        <v>167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8" t="s">
        <v>91</v>
      </c>
      <c r="BK183" s="192">
        <f>ROUND(I183*H183,2)</f>
        <v>0</v>
      </c>
      <c r="BL183" s="18" t="s">
        <v>174</v>
      </c>
      <c r="BM183" s="191" t="s">
        <v>318</v>
      </c>
    </row>
    <row r="184" spans="1:65" s="2" customFormat="1" ht="24.15" customHeight="1">
      <c r="A184" s="38"/>
      <c r="B184" s="179"/>
      <c r="C184" s="210" t="s">
        <v>319</v>
      </c>
      <c r="D184" s="210" t="s">
        <v>257</v>
      </c>
      <c r="E184" s="211" t="s">
        <v>320</v>
      </c>
      <c r="F184" s="212" t="s">
        <v>321</v>
      </c>
      <c r="G184" s="213" t="s">
        <v>285</v>
      </c>
      <c r="H184" s="214">
        <v>2</v>
      </c>
      <c r="I184" s="215"/>
      <c r="J184" s="216">
        <f>ROUND(I184*H184,2)</f>
        <v>0</v>
      </c>
      <c r="K184" s="212" t="s">
        <v>173</v>
      </c>
      <c r="L184" s="217"/>
      <c r="M184" s="218" t="s">
        <v>1</v>
      </c>
      <c r="N184" s="219" t="s">
        <v>49</v>
      </c>
      <c r="O184" s="77"/>
      <c r="P184" s="189">
        <f>O184*H184</f>
        <v>0</v>
      </c>
      <c r="Q184" s="189">
        <v>0.04</v>
      </c>
      <c r="R184" s="189">
        <f>Q184*H184</f>
        <v>0.08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205</v>
      </c>
      <c r="AT184" s="191" t="s">
        <v>257</v>
      </c>
      <c r="AU184" s="191" t="s">
        <v>21</v>
      </c>
      <c r="AY184" s="18" t="s">
        <v>167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91</v>
      </c>
      <c r="BK184" s="192">
        <f>ROUND(I184*H184,2)</f>
        <v>0</v>
      </c>
      <c r="BL184" s="18" t="s">
        <v>174</v>
      </c>
      <c r="BM184" s="191" t="s">
        <v>322</v>
      </c>
    </row>
    <row r="185" spans="1:65" s="2" customFormat="1" ht="24.15" customHeight="1">
      <c r="A185" s="38"/>
      <c r="B185" s="179"/>
      <c r="C185" s="210" t="s">
        <v>323</v>
      </c>
      <c r="D185" s="210" t="s">
        <v>257</v>
      </c>
      <c r="E185" s="211" t="s">
        <v>324</v>
      </c>
      <c r="F185" s="212" t="s">
        <v>325</v>
      </c>
      <c r="G185" s="213" t="s">
        <v>285</v>
      </c>
      <c r="H185" s="214">
        <v>2</v>
      </c>
      <c r="I185" s="215"/>
      <c r="J185" s="216">
        <f>ROUND(I185*H185,2)</f>
        <v>0</v>
      </c>
      <c r="K185" s="212" t="s">
        <v>173</v>
      </c>
      <c r="L185" s="217"/>
      <c r="M185" s="218" t="s">
        <v>1</v>
      </c>
      <c r="N185" s="219" t="s">
        <v>49</v>
      </c>
      <c r="O185" s="77"/>
      <c r="P185" s="189">
        <f>O185*H185</f>
        <v>0</v>
      </c>
      <c r="Q185" s="189">
        <v>0.051</v>
      </c>
      <c r="R185" s="189">
        <f>Q185*H185</f>
        <v>0.102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205</v>
      </c>
      <c r="AT185" s="191" t="s">
        <v>257</v>
      </c>
      <c r="AU185" s="191" t="s">
        <v>21</v>
      </c>
      <c r="AY185" s="18" t="s">
        <v>167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8" t="s">
        <v>91</v>
      </c>
      <c r="BK185" s="192">
        <f>ROUND(I185*H185,2)</f>
        <v>0</v>
      </c>
      <c r="BL185" s="18" t="s">
        <v>174</v>
      </c>
      <c r="BM185" s="191" t="s">
        <v>326</v>
      </c>
    </row>
    <row r="186" spans="1:65" s="2" customFormat="1" ht="24.15" customHeight="1">
      <c r="A186" s="38"/>
      <c r="B186" s="179"/>
      <c r="C186" s="210" t="s">
        <v>327</v>
      </c>
      <c r="D186" s="210" t="s">
        <v>257</v>
      </c>
      <c r="E186" s="211" t="s">
        <v>328</v>
      </c>
      <c r="F186" s="212" t="s">
        <v>329</v>
      </c>
      <c r="G186" s="213" t="s">
        <v>285</v>
      </c>
      <c r="H186" s="214">
        <v>4</v>
      </c>
      <c r="I186" s="215"/>
      <c r="J186" s="216">
        <f>ROUND(I186*H186,2)</f>
        <v>0</v>
      </c>
      <c r="K186" s="212" t="s">
        <v>173</v>
      </c>
      <c r="L186" s="217"/>
      <c r="M186" s="218" t="s">
        <v>1</v>
      </c>
      <c r="N186" s="219" t="s">
        <v>49</v>
      </c>
      <c r="O186" s="77"/>
      <c r="P186" s="189">
        <f>O186*H186</f>
        <v>0</v>
      </c>
      <c r="Q186" s="189">
        <v>0.068</v>
      </c>
      <c r="R186" s="189">
        <f>Q186*H186</f>
        <v>0.272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205</v>
      </c>
      <c r="AT186" s="191" t="s">
        <v>257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174</v>
      </c>
      <c r="BM186" s="191" t="s">
        <v>330</v>
      </c>
    </row>
    <row r="187" spans="1:65" s="2" customFormat="1" ht="24.15" customHeight="1">
      <c r="A187" s="38"/>
      <c r="B187" s="179"/>
      <c r="C187" s="210" t="s">
        <v>331</v>
      </c>
      <c r="D187" s="210" t="s">
        <v>257</v>
      </c>
      <c r="E187" s="211" t="s">
        <v>332</v>
      </c>
      <c r="F187" s="212" t="s">
        <v>333</v>
      </c>
      <c r="G187" s="213" t="s">
        <v>285</v>
      </c>
      <c r="H187" s="214">
        <v>2</v>
      </c>
      <c r="I187" s="215"/>
      <c r="J187" s="216">
        <f>ROUND(I187*H187,2)</f>
        <v>0</v>
      </c>
      <c r="K187" s="212" t="s">
        <v>173</v>
      </c>
      <c r="L187" s="217"/>
      <c r="M187" s="218" t="s">
        <v>1</v>
      </c>
      <c r="N187" s="219" t="s">
        <v>49</v>
      </c>
      <c r="O187" s="77"/>
      <c r="P187" s="189">
        <f>O187*H187</f>
        <v>0</v>
      </c>
      <c r="Q187" s="189">
        <v>0.081</v>
      </c>
      <c r="R187" s="189">
        <f>Q187*H187</f>
        <v>0.162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205</v>
      </c>
      <c r="AT187" s="191" t="s">
        <v>257</v>
      </c>
      <c r="AU187" s="191" t="s">
        <v>21</v>
      </c>
      <c r="AY187" s="18" t="s">
        <v>167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8" t="s">
        <v>91</v>
      </c>
      <c r="BK187" s="192">
        <f>ROUND(I187*H187,2)</f>
        <v>0</v>
      </c>
      <c r="BL187" s="18" t="s">
        <v>174</v>
      </c>
      <c r="BM187" s="191" t="s">
        <v>334</v>
      </c>
    </row>
    <row r="188" spans="1:65" s="2" customFormat="1" ht="37.8" customHeight="1">
      <c r="A188" s="38"/>
      <c r="B188" s="179"/>
      <c r="C188" s="180" t="s">
        <v>335</v>
      </c>
      <c r="D188" s="180" t="s">
        <v>169</v>
      </c>
      <c r="E188" s="181" t="s">
        <v>336</v>
      </c>
      <c r="F188" s="182" t="s">
        <v>337</v>
      </c>
      <c r="G188" s="183" t="s">
        <v>285</v>
      </c>
      <c r="H188" s="184">
        <v>8</v>
      </c>
      <c r="I188" s="185"/>
      <c r="J188" s="186">
        <f>ROUND(I188*H188,2)</f>
        <v>0</v>
      </c>
      <c r="K188" s="182" t="s">
        <v>173</v>
      </c>
      <c r="L188" s="39"/>
      <c r="M188" s="187" t="s">
        <v>1</v>
      </c>
      <c r="N188" s="188" t="s">
        <v>49</v>
      </c>
      <c r="O188" s="77"/>
      <c r="P188" s="189">
        <f>O188*H188</f>
        <v>0</v>
      </c>
      <c r="Q188" s="189">
        <v>0.09</v>
      </c>
      <c r="R188" s="189">
        <f>Q188*H188</f>
        <v>0.72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174</v>
      </c>
      <c r="AT188" s="191" t="s">
        <v>169</v>
      </c>
      <c r="AU188" s="191" t="s">
        <v>21</v>
      </c>
      <c r="AY188" s="18" t="s">
        <v>167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8" t="s">
        <v>91</v>
      </c>
      <c r="BK188" s="192">
        <f>ROUND(I188*H188,2)</f>
        <v>0</v>
      </c>
      <c r="BL188" s="18" t="s">
        <v>174</v>
      </c>
      <c r="BM188" s="191" t="s">
        <v>338</v>
      </c>
    </row>
    <row r="189" spans="1:65" s="2" customFormat="1" ht="24.15" customHeight="1">
      <c r="A189" s="38"/>
      <c r="B189" s="179"/>
      <c r="C189" s="210" t="s">
        <v>339</v>
      </c>
      <c r="D189" s="210" t="s">
        <v>257</v>
      </c>
      <c r="E189" s="211" t="s">
        <v>340</v>
      </c>
      <c r="F189" s="212" t="s">
        <v>341</v>
      </c>
      <c r="G189" s="213" t="s">
        <v>285</v>
      </c>
      <c r="H189" s="214">
        <v>8</v>
      </c>
      <c r="I189" s="215"/>
      <c r="J189" s="216">
        <f>ROUND(I189*H189,2)</f>
        <v>0</v>
      </c>
      <c r="K189" s="212" t="s">
        <v>173</v>
      </c>
      <c r="L189" s="217"/>
      <c r="M189" s="218" t="s">
        <v>1</v>
      </c>
      <c r="N189" s="219" t="s">
        <v>49</v>
      </c>
      <c r="O189" s="77"/>
      <c r="P189" s="189">
        <f>O189*H189</f>
        <v>0</v>
      </c>
      <c r="Q189" s="189">
        <v>0.12</v>
      </c>
      <c r="R189" s="189">
        <f>Q189*H189</f>
        <v>0.96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205</v>
      </c>
      <c r="AT189" s="191" t="s">
        <v>257</v>
      </c>
      <c r="AU189" s="191" t="s">
        <v>21</v>
      </c>
      <c r="AY189" s="18" t="s">
        <v>167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91</v>
      </c>
      <c r="BK189" s="192">
        <f>ROUND(I189*H189,2)</f>
        <v>0</v>
      </c>
      <c r="BL189" s="18" t="s">
        <v>174</v>
      </c>
      <c r="BM189" s="191" t="s">
        <v>342</v>
      </c>
    </row>
    <row r="190" spans="1:65" s="2" customFormat="1" ht="21.75" customHeight="1">
      <c r="A190" s="38"/>
      <c r="B190" s="179"/>
      <c r="C190" s="180" t="s">
        <v>343</v>
      </c>
      <c r="D190" s="180" t="s">
        <v>169</v>
      </c>
      <c r="E190" s="181" t="s">
        <v>344</v>
      </c>
      <c r="F190" s="182" t="s">
        <v>345</v>
      </c>
      <c r="G190" s="183" t="s">
        <v>183</v>
      </c>
      <c r="H190" s="184">
        <v>557</v>
      </c>
      <c r="I190" s="185"/>
      <c r="J190" s="186">
        <f>ROUND(I190*H190,2)</f>
        <v>0</v>
      </c>
      <c r="K190" s="182" t="s">
        <v>173</v>
      </c>
      <c r="L190" s="39"/>
      <c r="M190" s="187" t="s">
        <v>1</v>
      </c>
      <c r="N190" s="188" t="s">
        <v>49</v>
      </c>
      <c r="O190" s="77"/>
      <c r="P190" s="189">
        <f>O190*H190</f>
        <v>0</v>
      </c>
      <c r="Q190" s="189">
        <v>9E-05</v>
      </c>
      <c r="R190" s="189">
        <f>Q190*H190</f>
        <v>0.05013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174</v>
      </c>
      <c r="AT190" s="191" t="s">
        <v>169</v>
      </c>
      <c r="AU190" s="191" t="s">
        <v>21</v>
      </c>
      <c r="AY190" s="18" t="s">
        <v>167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8" t="s">
        <v>91</v>
      </c>
      <c r="BK190" s="192">
        <f>ROUND(I190*H190,2)</f>
        <v>0</v>
      </c>
      <c r="BL190" s="18" t="s">
        <v>174</v>
      </c>
      <c r="BM190" s="191" t="s">
        <v>346</v>
      </c>
    </row>
    <row r="191" spans="1:63" s="12" customFormat="1" ht="22.8" customHeight="1">
      <c r="A191" s="12"/>
      <c r="B191" s="166"/>
      <c r="C191" s="12"/>
      <c r="D191" s="167" t="s">
        <v>83</v>
      </c>
      <c r="E191" s="177" t="s">
        <v>347</v>
      </c>
      <c r="F191" s="177" t="s">
        <v>348</v>
      </c>
      <c r="G191" s="12"/>
      <c r="H191" s="12"/>
      <c r="I191" s="169"/>
      <c r="J191" s="178">
        <f>BK191</f>
        <v>0</v>
      </c>
      <c r="K191" s="12"/>
      <c r="L191" s="166"/>
      <c r="M191" s="171"/>
      <c r="N191" s="172"/>
      <c r="O191" s="172"/>
      <c r="P191" s="173">
        <f>P192</f>
        <v>0</v>
      </c>
      <c r="Q191" s="172"/>
      <c r="R191" s="173">
        <f>R192</f>
        <v>0</v>
      </c>
      <c r="S191" s="172"/>
      <c r="T191" s="174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67" t="s">
        <v>91</v>
      </c>
      <c r="AT191" s="175" t="s">
        <v>83</v>
      </c>
      <c r="AU191" s="175" t="s">
        <v>91</v>
      </c>
      <c r="AY191" s="167" t="s">
        <v>167</v>
      </c>
      <c r="BK191" s="176">
        <f>BK192</f>
        <v>0</v>
      </c>
    </row>
    <row r="192" spans="1:65" s="2" customFormat="1" ht="24.15" customHeight="1">
      <c r="A192" s="38"/>
      <c r="B192" s="179"/>
      <c r="C192" s="180" t="s">
        <v>349</v>
      </c>
      <c r="D192" s="180" t="s">
        <v>169</v>
      </c>
      <c r="E192" s="181" t="s">
        <v>350</v>
      </c>
      <c r="F192" s="182" t="s">
        <v>351</v>
      </c>
      <c r="G192" s="183" t="s">
        <v>233</v>
      </c>
      <c r="H192" s="184">
        <v>365.82</v>
      </c>
      <c r="I192" s="185"/>
      <c r="J192" s="186">
        <f>ROUND(I192*H192,2)</f>
        <v>0</v>
      </c>
      <c r="K192" s="182" t="s">
        <v>173</v>
      </c>
      <c r="L192" s="39"/>
      <c r="M192" s="187" t="s">
        <v>1</v>
      </c>
      <c r="N192" s="188" t="s">
        <v>49</v>
      </c>
      <c r="O192" s="77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174</v>
      </c>
      <c r="AT192" s="191" t="s">
        <v>169</v>
      </c>
      <c r="AU192" s="191" t="s">
        <v>21</v>
      </c>
      <c r="AY192" s="18" t="s">
        <v>167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8" t="s">
        <v>91</v>
      </c>
      <c r="BK192" s="192">
        <f>ROUND(I192*H192,2)</f>
        <v>0</v>
      </c>
      <c r="BL192" s="18" t="s">
        <v>174</v>
      </c>
      <c r="BM192" s="191" t="s">
        <v>352</v>
      </c>
    </row>
    <row r="193" spans="1:63" s="12" customFormat="1" ht="25.9" customHeight="1">
      <c r="A193" s="12"/>
      <c r="B193" s="166"/>
      <c r="C193" s="12"/>
      <c r="D193" s="167" t="s">
        <v>83</v>
      </c>
      <c r="E193" s="168" t="s">
        <v>353</v>
      </c>
      <c r="F193" s="168" t="s">
        <v>354</v>
      </c>
      <c r="G193" s="12"/>
      <c r="H193" s="12"/>
      <c r="I193" s="169"/>
      <c r="J193" s="170">
        <f>BK193</f>
        <v>0</v>
      </c>
      <c r="K193" s="12"/>
      <c r="L193" s="166"/>
      <c r="M193" s="171"/>
      <c r="N193" s="172"/>
      <c r="O193" s="172"/>
      <c r="P193" s="173">
        <f>P194+P198</f>
        <v>0</v>
      </c>
      <c r="Q193" s="172"/>
      <c r="R193" s="173">
        <f>R194+R198</f>
        <v>0</v>
      </c>
      <c r="S193" s="172"/>
      <c r="T193" s="174">
        <f>T194+T198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67" t="s">
        <v>188</v>
      </c>
      <c r="AT193" s="175" t="s">
        <v>83</v>
      </c>
      <c r="AU193" s="175" t="s">
        <v>84</v>
      </c>
      <c r="AY193" s="167" t="s">
        <v>167</v>
      </c>
      <c r="BK193" s="176">
        <f>BK194+BK198</f>
        <v>0</v>
      </c>
    </row>
    <row r="194" spans="1:63" s="12" customFormat="1" ht="22.8" customHeight="1">
      <c r="A194" s="12"/>
      <c r="B194" s="166"/>
      <c r="C194" s="12"/>
      <c r="D194" s="167" t="s">
        <v>83</v>
      </c>
      <c r="E194" s="177" t="s">
        <v>355</v>
      </c>
      <c r="F194" s="177" t="s">
        <v>356</v>
      </c>
      <c r="G194" s="12"/>
      <c r="H194" s="12"/>
      <c r="I194" s="169"/>
      <c r="J194" s="178">
        <f>BK194</f>
        <v>0</v>
      </c>
      <c r="K194" s="12"/>
      <c r="L194" s="166"/>
      <c r="M194" s="171"/>
      <c r="N194" s="172"/>
      <c r="O194" s="172"/>
      <c r="P194" s="173">
        <f>SUM(P195:P197)</f>
        <v>0</v>
      </c>
      <c r="Q194" s="172"/>
      <c r="R194" s="173">
        <f>SUM(R195:R197)</f>
        <v>0</v>
      </c>
      <c r="S194" s="172"/>
      <c r="T194" s="174">
        <f>SUM(T195:T197)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67" t="s">
        <v>188</v>
      </c>
      <c r="AT194" s="175" t="s">
        <v>83</v>
      </c>
      <c r="AU194" s="175" t="s">
        <v>91</v>
      </c>
      <c r="AY194" s="167" t="s">
        <v>167</v>
      </c>
      <c r="BK194" s="176">
        <f>SUM(BK195:BK197)</f>
        <v>0</v>
      </c>
    </row>
    <row r="195" spans="1:65" s="2" customFormat="1" ht="16.5" customHeight="1">
      <c r="A195" s="38"/>
      <c r="B195" s="179"/>
      <c r="C195" s="180" t="s">
        <v>357</v>
      </c>
      <c r="D195" s="180" t="s">
        <v>169</v>
      </c>
      <c r="E195" s="181" t="s">
        <v>358</v>
      </c>
      <c r="F195" s="182" t="s">
        <v>359</v>
      </c>
      <c r="G195" s="183" t="s">
        <v>360</v>
      </c>
      <c r="H195" s="184">
        <v>1</v>
      </c>
      <c r="I195" s="185"/>
      <c r="J195" s="186">
        <f>ROUND(I195*H195,2)</f>
        <v>0</v>
      </c>
      <c r="K195" s="182" t="s">
        <v>173</v>
      </c>
      <c r="L195" s="39"/>
      <c r="M195" s="187" t="s">
        <v>1</v>
      </c>
      <c r="N195" s="188" t="s">
        <v>49</v>
      </c>
      <c r="O195" s="77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361</v>
      </c>
      <c r="AT195" s="191" t="s">
        <v>169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361</v>
      </c>
      <c r="BM195" s="191" t="s">
        <v>362</v>
      </c>
    </row>
    <row r="196" spans="1:47" s="2" customFormat="1" ht="12">
      <c r="A196" s="38"/>
      <c r="B196" s="39"/>
      <c r="C196" s="38"/>
      <c r="D196" s="194" t="s">
        <v>363</v>
      </c>
      <c r="E196" s="38"/>
      <c r="F196" s="220" t="s">
        <v>364</v>
      </c>
      <c r="G196" s="38"/>
      <c r="H196" s="38"/>
      <c r="I196" s="221"/>
      <c r="J196" s="38"/>
      <c r="K196" s="38"/>
      <c r="L196" s="39"/>
      <c r="M196" s="222"/>
      <c r="N196" s="223"/>
      <c r="O196" s="77"/>
      <c r="P196" s="77"/>
      <c r="Q196" s="77"/>
      <c r="R196" s="77"/>
      <c r="S196" s="77"/>
      <c r="T196" s="7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8" t="s">
        <v>363</v>
      </c>
      <c r="AU196" s="18" t="s">
        <v>21</v>
      </c>
    </row>
    <row r="197" spans="1:65" s="2" customFormat="1" ht="16.5" customHeight="1">
      <c r="A197" s="38"/>
      <c r="B197" s="179"/>
      <c r="C197" s="180" t="s">
        <v>365</v>
      </c>
      <c r="D197" s="180" t="s">
        <v>169</v>
      </c>
      <c r="E197" s="181" t="s">
        <v>366</v>
      </c>
      <c r="F197" s="182" t="s">
        <v>367</v>
      </c>
      <c r="G197" s="183" t="s">
        <v>360</v>
      </c>
      <c r="H197" s="184">
        <v>1</v>
      </c>
      <c r="I197" s="185"/>
      <c r="J197" s="186">
        <f>ROUND(I197*H197,2)</f>
        <v>0</v>
      </c>
      <c r="K197" s="182" t="s">
        <v>173</v>
      </c>
      <c r="L197" s="39"/>
      <c r="M197" s="187" t="s">
        <v>1</v>
      </c>
      <c r="N197" s="188" t="s">
        <v>49</v>
      </c>
      <c r="O197" s="77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361</v>
      </c>
      <c r="AT197" s="191" t="s">
        <v>169</v>
      </c>
      <c r="AU197" s="191" t="s">
        <v>21</v>
      </c>
      <c r="AY197" s="18" t="s">
        <v>167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8" t="s">
        <v>91</v>
      </c>
      <c r="BK197" s="192">
        <f>ROUND(I197*H197,2)</f>
        <v>0</v>
      </c>
      <c r="BL197" s="18" t="s">
        <v>361</v>
      </c>
      <c r="BM197" s="191" t="s">
        <v>368</v>
      </c>
    </row>
    <row r="198" spans="1:63" s="12" customFormat="1" ht="22.8" customHeight="1">
      <c r="A198" s="12"/>
      <c r="B198" s="166"/>
      <c r="C198" s="12"/>
      <c r="D198" s="167" t="s">
        <v>83</v>
      </c>
      <c r="E198" s="177" t="s">
        <v>369</v>
      </c>
      <c r="F198" s="177" t="s">
        <v>370</v>
      </c>
      <c r="G198" s="12"/>
      <c r="H198" s="12"/>
      <c r="I198" s="169"/>
      <c r="J198" s="178">
        <f>BK198</f>
        <v>0</v>
      </c>
      <c r="K198" s="12"/>
      <c r="L198" s="166"/>
      <c r="M198" s="171"/>
      <c r="N198" s="172"/>
      <c r="O198" s="172"/>
      <c r="P198" s="173">
        <f>P199</f>
        <v>0</v>
      </c>
      <c r="Q198" s="172"/>
      <c r="R198" s="173">
        <f>R199</f>
        <v>0</v>
      </c>
      <c r="S198" s="172"/>
      <c r="T198" s="174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67" t="s">
        <v>188</v>
      </c>
      <c r="AT198" s="175" t="s">
        <v>83</v>
      </c>
      <c r="AU198" s="175" t="s">
        <v>91</v>
      </c>
      <c r="AY198" s="167" t="s">
        <v>167</v>
      </c>
      <c r="BK198" s="176">
        <f>BK199</f>
        <v>0</v>
      </c>
    </row>
    <row r="199" spans="1:65" s="2" customFormat="1" ht="24.15" customHeight="1">
      <c r="A199" s="38"/>
      <c r="B199" s="179"/>
      <c r="C199" s="180" t="s">
        <v>371</v>
      </c>
      <c r="D199" s="180" t="s">
        <v>169</v>
      </c>
      <c r="E199" s="181" t="s">
        <v>372</v>
      </c>
      <c r="F199" s="182" t="s">
        <v>373</v>
      </c>
      <c r="G199" s="183" t="s">
        <v>360</v>
      </c>
      <c r="H199" s="184">
        <v>1</v>
      </c>
      <c r="I199" s="185"/>
      <c r="J199" s="186">
        <f>ROUND(I199*H199,2)</f>
        <v>0</v>
      </c>
      <c r="K199" s="182" t="s">
        <v>173</v>
      </c>
      <c r="L199" s="39"/>
      <c r="M199" s="224" t="s">
        <v>1</v>
      </c>
      <c r="N199" s="225" t="s">
        <v>49</v>
      </c>
      <c r="O199" s="226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361</v>
      </c>
      <c r="AT199" s="191" t="s">
        <v>169</v>
      </c>
      <c r="AU199" s="191" t="s">
        <v>21</v>
      </c>
      <c r="AY199" s="18" t="s">
        <v>167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8" t="s">
        <v>91</v>
      </c>
      <c r="BK199" s="192">
        <f>ROUND(I199*H199,2)</f>
        <v>0</v>
      </c>
      <c r="BL199" s="18" t="s">
        <v>361</v>
      </c>
      <c r="BM199" s="191" t="s">
        <v>374</v>
      </c>
    </row>
    <row r="200" spans="1:31" s="2" customFormat="1" ht="6.95" customHeight="1">
      <c r="A200" s="38"/>
      <c r="B200" s="60"/>
      <c r="C200" s="61"/>
      <c r="D200" s="61"/>
      <c r="E200" s="61"/>
      <c r="F200" s="61"/>
      <c r="G200" s="61"/>
      <c r="H200" s="61"/>
      <c r="I200" s="61"/>
      <c r="J200" s="61"/>
      <c r="K200" s="61"/>
      <c r="L200" s="39"/>
      <c r="M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</row>
  </sheetData>
  <autoFilter ref="C127:K19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136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375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19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ROUND(J131,2)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ROUND((SUM(BE131:BE269)),2)</f>
        <v>0</v>
      </c>
      <c r="G35" s="38"/>
      <c r="H35" s="38"/>
      <c r="I35" s="136">
        <v>0.21</v>
      </c>
      <c r="J35" s="135">
        <f>ROUND(((SUM(BE131:BE269))*I35),2)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ROUND((SUM(BF131:BF269)),2)</f>
        <v>0</v>
      </c>
      <c r="G36" s="38"/>
      <c r="H36" s="38"/>
      <c r="I36" s="136">
        <v>0.15</v>
      </c>
      <c r="J36" s="135">
        <f>ROUND(((SUM(BF131:BF269))*I36),2)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ROUND((SUM(BG131:BG269)),2)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ROUND((SUM(BH131:BH269)),2)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ROUND((SUM(BI131:BI269)),2)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136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303 - Vodovodní řad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J131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J132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J133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146</v>
      </c>
      <c r="E101" s="154"/>
      <c r="F101" s="154"/>
      <c r="G101" s="154"/>
      <c r="H101" s="154"/>
      <c r="I101" s="154"/>
      <c r="J101" s="155">
        <f>J161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J166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376</v>
      </c>
      <c r="E103" s="154"/>
      <c r="F103" s="154"/>
      <c r="G103" s="154"/>
      <c r="H103" s="154"/>
      <c r="I103" s="154"/>
      <c r="J103" s="155">
        <f>J252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148</v>
      </c>
      <c r="E104" s="154"/>
      <c r="F104" s="154"/>
      <c r="G104" s="154"/>
      <c r="H104" s="154"/>
      <c r="I104" s="154"/>
      <c r="J104" s="155">
        <f>J258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48"/>
      <c r="C105" s="9"/>
      <c r="D105" s="149" t="s">
        <v>377</v>
      </c>
      <c r="E105" s="150"/>
      <c r="F105" s="150"/>
      <c r="G105" s="150"/>
      <c r="H105" s="150"/>
      <c r="I105" s="150"/>
      <c r="J105" s="151">
        <f>J260</f>
        <v>0</v>
      </c>
      <c r="K105" s="9"/>
      <c r="L105" s="14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52"/>
      <c r="C106" s="10"/>
      <c r="D106" s="153" t="s">
        <v>378</v>
      </c>
      <c r="E106" s="154"/>
      <c r="F106" s="154"/>
      <c r="G106" s="154"/>
      <c r="H106" s="154"/>
      <c r="I106" s="154"/>
      <c r="J106" s="155">
        <f>J261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48"/>
      <c r="C107" s="9"/>
      <c r="D107" s="149" t="s">
        <v>149</v>
      </c>
      <c r="E107" s="150"/>
      <c r="F107" s="150"/>
      <c r="G107" s="150"/>
      <c r="H107" s="150"/>
      <c r="I107" s="150"/>
      <c r="J107" s="151">
        <f>J263</f>
        <v>0</v>
      </c>
      <c r="K107" s="9"/>
      <c r="L107" s="14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52"/>
      <c r="C108" s="10"/>
      <c r="D108" s="153" t="s">
        <v>150</v>
      </c>
      <c r="E108" s="154"/>
      <c r="F108" s="154"/>
      <c r="G108" s="154"/>
      <c r="H108" s="154"/>
      <c r="I108" s="154"/>
      <c r="J108" s="155">
        <f>J264</f>
        <v>0</v>
      </c>
      <c r="K108" s="10"/>
      <c r="L108" s="15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52"/>
      <c r="C109" s="10"/>
      <c r="D109" s="153" t="s">
        <v>151</v>
      </c>
      <c r="E109" s="154"/>
      <c r="F109" s="154"/>
      <c r="G109" s="154"/>
      <c r="H109" s="154"/>
      <c r="I109" s="154"/>
      <c r="J109" s="155">
        <f>J268</f>
        <v>0</v>
      </c>
      <c r="K109" s="10"/>
      <c r="L109" s="15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2" t="s">
        <v>152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1" t="s">
        <v>16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6.25" customHeight="1">
      <c r="A119" s="38"/>
      <c r="B119" s="39"/>
      <c r="C119" s="38"/>
      <c r="D119" s="38"/>
      <c r="E119" s="129" t="str">
        <f>E7</f>
        <v>Rekonstrukce místních komunikací v sídlišti K Hradišťku v Dačicích - IV. Etapa - aktualizace</v>
      </c>
      <c r="F119" s="31"/>
      <c r="G119" s="31"/>
      <c r="H119" s="31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2:12" s="1" customFormat="1" ht="12" customHeight="1">
      <c r="B120" s="21"/>
      <c r="C120" s="31" t="s">
        <v>135</v>
      </c>
      <c r="L120" s="21"/>
    </row>
    <row r="121" spans="1:31" s="2" customFormat="1" ht="23.25" customHeight="1">
      <c r="A121" s="38"/>
      <c r="B121" s="39"/>
      <c r="C121" s="38"/>
      <c r="D121" s="38"/>
      <c r="E121" s="129" t="s">
        <v>136</v>
      </c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1" t="s">
        <v>137</v>
      </c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38"/>
      <c r="D123" s="38"/>
      <c r="E123" s="67" t="str">
        <f>E11</f>
        <v>SO 303 - Vodovodní řad</v>
      </c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1" t="s">
        <v>22</v>
      </c>
      <c r="D125" s="38"/>
      <c r="E125" s="38"/>
      <c r="F125" s="26" t="str">
        <f>F14</f>
        <v>Dačice</v>
      </c>
      <c r="G125" s="38"/>
      <c r="H125" s="38"/>
      <c r="I125" s="31" t="s">
        <v>24</v>
      </c>
      <c r="J125" s="69" t="str">
        <f>IF(J14="","",J14)</f>
        <v>6. 8. 2021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25.65" customHeight="1">
      <c r="A127" s="38"/>
      <c r="B127" s="39"/>
      <c r="C127" s="31" t="s">
        <v>30</v>
      </c>
      <c r="D127" s="38"/>
      <c r="E127" s="38"/>
      <c r="F127" s="26" t="str">
        <f>E17</f>
        <v>Město Dačice, Krajířova 27, 380 13 Dačice</v>
      </c>
      <c r="G127" s="38"/>
      <c r="H127" s="38"/>
      <c r="I127" s="31" t="s">
        <v>37</v>
      </c>
      <c r="J127" s="36" t="str">
        <f>E23</f>
        <v>Ing. arch. Martin Jirovský Ph.D., MBA</v>
      </c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40.05" customHeight="1">
      <c r="A128" s="38"/>
      <c r="B128" s="39"/>
      <c r="C128" s="31" t="s">
        <v>35</v>
      </c>
      <c r="D128" s="38"/>
      <c r="E128" s="38"/>
      <c r="F128" s="26" t="str">
        <f>IF(E20="","",E20)</f>
        <v>Vyplň údaj</v>
      </c>
      <c r="G128" s="38"/>
      <c r="H128" s="38"/>
      <c r="I128" s="31" t="s">
        <v>41</v>
      </c>
      <c r="J128" s="36" t="str">
        <f>E26</f>
        <v>Centrum služeb Staré město; Petra Stejskalová</v>
      </c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38"/>
      <c r="D129" s="38"/>
      <c r="E129" s="38"/>
      <c r="F129" s="38"/>
      <c r="G129" s="38"/>
      <c r="H129" s="38"/>
      <c r="I129" s="38"/>
      <c r="J129" s="38"/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156"/>
      <c r="B130" s="157"/>
      <c r="C130" s="158" t="s">
        <v>153</v>
      </c>
      <c r="D130" s="159" t="s">
        <v>69</v>
      </c>
      <c r="E130" s="159" t="s">
        <v>65</v>
      </c>
      <c r="F130" s="159" t="s">
        <v>66</v>
      </c>
      <c r="G130" s="159" t="s">
        <v>154</v>
      </c>
      <c r="H130" s="159" t="s">
        <v>155</v>
      </c>
      <c r="I130" s="159" t="s">
        <v>156</v>
      </c>
      <c r="J130" s="159" t="s">
        <v>141</v>
      </c>
      <c r="K130" s="160" t="s">
        <v>157</v>
      </c>
      <c r="L130" s="161"/>
      <c r="M130" s="86" t="s">
        <v>1</v>
      </c>
      <c r="N130" s="87" t="s">
        <v>48</v>
      </c>
      <c r="O130" s="87" t="s">
        <v>158</v>
      </c>
      <c r="P130" s="87" t="s">
        <v>159</v>
      </c>
      <c r="Q130" s="87" t="s">
        <v>160</v>
      </c>
      <c r="R130" s="87" t="s">
        <v>161</v>
      </c>
      <c r="S130" s="87" t="s">
        <v>162</v>
      </c>
      <c r="T130" s="88" t="s">
        <v>163</v>
      </c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</row>
    <row r="131" spans="1:63" s="2" customFormat="1" ht="22.8" customHeight="1">
      <c r="A131" s="38"/>
      <c r="B131" s="39"/>
      <c r="C131" s="93" t="s">
        <v>164</v>
      </c>
      <c r="D131" s="38"/>
      <c r="E131" s="38"/>
      <c r="F131" s="38"/>
      <c r="G131" s="38"/>
      <c r="H131" s="38"/>
      <c r="I131" s="38"/>
      <c r="J131" s="162">
        <f>BK131</f>
        <v>0</v>
      </c>
      <c r="K131" s="38"/>
      <c r="L131" s="39"/>
      <c r="M131" s="89"/>
      <c r="N131" s="73"/>
      <c r="O131" s="90"/>
      <c r="P131" s="163">
        <f>P132+P260+P263</f>
        <v>0</v>
      </c>
      <c r="Q131" s="90"/>
      <c r="R131" s="163">
        <f>R132+R260+R263</f>
        <v>285.74140632</v>
      </c>
      <c r="S131" s="90"/>
      <c r="T131" s="164">
        <f>T132+T260+T263</f>
        <v>9.043119999999998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8" t="s">
        <v>83</v>
      </c>
      <c r="AU131" s="18" t="s">
        <v>143</v>
      </c>
      <c r="BK131" s="165">
        <f>BK132+BK260+BK263</f>
        <v>0</v>
      </c>
    </row>
    <row r="132" spans="1:63" s="12" customFormat="1" ht="25.9" customHeight="1">
      <c r="A132" s="12"/>
      <c r="B132" s="166"/>
      <c r="C132" s="12"/>
      <c r="D132" s="167" t="s">
        <v>83</v>
      </c>
      <c r="E132" s="168" t="s">
        <v>165</v>
      </c>
      <c r="F132" s="168" t="s">
        <v>166</v>
      </c>
      <c r="G132" s="12"/>
      <c r="H132" s="12"/>
      <c r="I132" s="169"/>
      <c r="J132" s="170">
        <f>BK132</f>
        <v>0</v>
      </c>
      <c r="K132" s="12"/>
      <c r="L132" s="166"/>
      <c r="M132" s="171"/>
      <c r="N132" s="172"/>
      <c r="O132" s="172"/>
      <c r="P132" s="173">
        <f>P133+P161+P166+P252+P258</f>
        <v>0</v>
      </c>
      <c r="Q132" s="172"/>
      <c r="R132" s="173">
        <f>R133+R161+R166+R252+R258</f>
        <v>285.73623832</v>
      </c>
      <c r="S132" s="172"/>
      <c r="T132" s="174">
        <f>T133+T161+T166+T252+T258</f>
        <v>9.043119999999998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7" t="s">
        <v>91</v>
      </c>
      <c r="AT132" s="175" t="s">
        <v>83</v>
      </c>
      <c r="AU132" s="175" t="s">
        <v>84</v>
      </c>
      <c r="AY132" s="167" t="s">
        <v>167</v>
      </c>
      <c r="BK132" s="176">
        <f>BK133+BK161+BK166+BK252+BK258</f>
        <v>0</v>
      </c>
    </row>
    <row r="133" spans="1:63" s="12" customFormat="1" ht="22.8" customHeight="1">
      <c r="A133" s="12"/>
      <c r="B133" s="166"/>
      <c r="C133" s="12"/>
      <c r="D133" s="167" t="s">
        <v>83</v>
      </c>
      <c r="E133" s="177" t="s">
        <v>91</v>
      </c>
      <c r="F133" s="177" t="s">
        <v>168</v>
      </c>
      <c r="G133" s="12"/>
      <c r="H133" s="12"/>
      <c r="I133" s="169"/>
      <c r="J133" s="178">
        <f>BK133</f>
        <v>0</v>
      </c>
      <c r="K133" s="12"/>
      <c r="L133" s="166"/>
      <c r="M133" s="171"/>
      <c r="N133" s="172"/>
      <c r="O133" s="172"/>
      <c r="P133" s="173">
        <f>SUM(P134:P160)</f>
        <v>0</v>
      </c>
      <c r="Q133" s="172"/>
      <c r="R133" s="173">
        <f>SUM(R134:R160)</f>
        <v>214.899842</v>
      </c>
      <c r="S133" s="172"/>
      <c r="T133" s="174">
        <f>SUM(T134:T160)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7" t="s">
        <v>91</v>
      </c>
      <c r="AT133" s="175" t="s">
        <v>83</v>
      </c>
      <c r="AU133" s="175" t="s">
        <v>91</v>
      </c>
      <c r="AY133" s="167" t="s">
        <v>167</v>
      </c>
      <c r="BK133" s="176">
        <f>SUM(BK134:BK160)</f>
        <v>0</v>
      </c>
    </row>
    <row r="134" spans="1:65" s="2" customFormat="1" ht="24.15" customHeight="1">
      <c r="A134" s="38"/>
      <c r="B134" s="179"/>
      <c r="C134" s="180" t="s">
        <v>91</v>
      </c>
      <c r="D134" s="180" t="s">
        <v>169</v>
      </c>
      <c r="E134" s="181" t="s">
        <v>170</v>
      </c>
      <c r="F134" s="182" t="s">
        <v>171</v>
      </c>
      <c r="G134" s="183" t="s">
        <v>172</v>
      </c>
      <c r="H134" s="184">
        <v>25</v>
      </c>
      <c r="I134" s="185"/>
      <c r="J134" s="186">
        <f>ROUND(I134*H134,2)</f>
        <v>0</v>
      </c>
      <c r="K134" s="182" t="s">
        <v>173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4E-05</v>
      </c>
      <c r="R134" s="189">
        <f>Q134*H134</f>
        <v>0.001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174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379</v>
      </c>
    </row>
    <row r="135" spans="1:65" s="2" customFormat="1" ht="24.15" customHeight="1">
      <c r="A135" s="38"/>
      <c r="B135" s="179"/>
      <c r="C135" s="180" t="s">
        <v>21</v>
      </c>
      <c r="D135" s="180" t="s">
        <v>169</v>
      </c>
      <c r="E135" s="181" t="s">
        <v>176</v>
      </c>
      <c r="F135" s="182" t="s">
        <v>177</v>
      </c>
      <c r="G135" s="183" t="s">
        <v>178</v>
      </c>
      <c r="H135" s="184">
        <v>25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380</v>
      </c>
    </row>
    <row r="136" spans="1:65" s="2" customFormat="1" ht="24.15" customHeight="1">
      <c r="A136" s="38"/>
      <c r="B136" s="179"/>
      <c r="C136" s="180" t="s">
        <v>180</v>
      </c>
      <c r="D136" s="180" t="s">
        <v>169</v>
      </c>
      <c r="E136" s="181" t="s">
        <v>181</v>
      </c>
      <c r="F136" s="182" t="s">
        <v>182</v>
      </c>
      <c r="G136" s="183" t="s">
        <v>183</v>
      </c>
      <c r="H136" s="184">
        <v>25.7</v>
      </c>
      <c r="I136" s="185"/>
      <c r="J136" s="186">
        <f>ROUND(I136*H136,2)</f>
        <v>0</v>
      </c>
      <c r="K136" s="182" t="s">
        <v>173</v>
      </c>
      <c r="L136" s="39"/>
      <c r="M136" s="187" t="s">
        <v>1</v>
      </c>
      <c r="N136" s="188" t="s">
        <v>49</v>
      </c>
      <c r="O136" s="77"/>
      <c r="P136" s="189">
        <f>O136*H136</f>
        <v>0</v>
      </c>
      <c r="Q136" s="189">
        <v>0.00868</v>
      </c>
      <c r="R136" s="189">
        <f>Q136*H136</f>
        <v>0.223076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174</v>
      </c>
      <c r="AT136" s="191" t="s">
        <v>169</v>
      </c>
      <c r="AU136" s="191" t="s">
        <v>21</v>
      </c>
      <c r="AY136" s="18" t="s">
        <v>167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8" t="s">
        <v>91</v>
      </c>
      <c r="BK136" s="192">
        <f>ROUND(I136*H136,2)</f>
        <v>0</v>
      </c>
      <c r="BL136" s="18" t="s">
        <v>174</v>
      </c>
      <c r="BM136" s="191" t="s">
        <v>381</v>
      </c>
    </row>
    <row r="137" spans="1:65" s="2" customFormat="1" ht="24.15" customHeight="1">
      <c r="A137" s="38"/>
      <c r="B137" s="179"/>
      <c r="C137" s="180" t="s">
        <v>174</v>
      </c>
      <c r="D137" s="180" t="s">
        <v>169</v>
      </c>
      <c r="E137" s="181" t="s">
        <v>185</v>
      </c>
      <c r="F137" s="182" t="s">
        <v>186</v>
      </c>
      <c r="G137" s="183" t="s">
        <v>183</v>
      </c>
      <c r="H137" s="184">
        <v>6.3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0.0369</v>
      </c>
      <c r="R137" s="189">
        <f>Q137*H137</f>
        <v>0.23247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382</v>
      </c>
    </row>
    <row r="138" spans="1:65" s="2" customFormat="1" ht="33" customHeight="1">
      <c r="A138" s="38"/>
      <c r="B138" s="179"/>
      <c r="C138" s="180" t="s">
        <v>188</v>
      </c>
      <c r="D138" s="180" t="s">
        <v>169</v>
      </c>
      <c r="E138" s="181" t="s">
        <v>196</v>
      </c>
      <c r="F138" s="182" t="s">
        <v>197</v>
      </c>
      <c r="G138" s="183" t="s">
        <v>191</v>
      </c>
      <c r="H138" s="184">
        <v>123.12</v>
      </c>
      <c r="I138" s="185"/>
      <c r="J138" s="186">
        <f>ROUND(I138*H138,2)</f>
        <v>0</v>
      </c>
      <c r="K138" s="182" t="s">
        <v>173</v>
      </c>
      <c r="L138" s="39"/>
      <c r="M138" s="187" t="s">
        <v>1</v>
      </c>
      <c r="N138" s="188" t="s">
        <v>49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174</v>
      </c>
      <c r="AT138" s="191" t="s">
        <v>169</v>
      </c>
      <c r="AU138" s="191" t="s">
        <v>21</v>
      </c>
      <c r="AY138" s="18" t="s">
        <v>167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8" t="s">
        <v>91</v>
      </c>
      <c r="BK138" s="192">
        <f>ROUND(I138*H138,2)</f>
        <v>0</v>
      </c>
      <c r="BL138" s="18" t="s">
        <v>174</v>
      </c>
      <c r="BM138" s="191" t="s">
        <v>383</v>
      </c>
    </row>
    <row r="139" spans="1:51" s="13" customFormat="1" ht="12">
      <c r="A139" s="13"/>
      <c r="B139" s="193"/>
      <c r="C139" s="13"/>
      <c r="D139" s="194" t="s">
        <v>193</v>
      </c>
      <c r="E139" s="195" t="s">
        <v>1</v>
      </c>
      <c r="F139" s="196" t="s">
        <v>384</v>
      </c>
      <c r="G139" s="13"/>
      <c r="H139" s="197">
        <v>123.12</v>
      </c>
      <c r="I139" s="198"/>
      <c r="J139" s="13"/>
      <c r="K139" s="13"/>
      <c r="L139" s="193"/>
      <c r="M139" s="199"/>
      <c r="N139" s="200"/>
      <c r="O139" s="200"/>
      <c r="P139" s="200"/>
      <c r="Q139" s="200"/>
      <c r="R139" s="200"/>
      <c r="S139" s="200"/>
      <c r="T139" s="20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5" t="s">
        <v>193</v>
      </c>
      <c r="AU139" s="195" t="s">
        <v>21</v>
      </c>
      <c r="AV139" s="13" t="s">
        <v>21</v>
      </c>
      <c r="AW139" s="13" t="s">
        <v>40</v>
      </c>
      <c r="AX139" s="13" t="s">
        <v>91</v>
      </c>
      <c r="AY139" s="195" t="s">
        <v>167</v>
      </c>
    </row>
    <row r="140" spans="1:65" s="2" customFormat="1" ht="33" customHeight="1">
      <c r="A140" s="38"/>
      <c r="B140" s="179"/>
      <c r="C140" s="180" t="s">
        <v>195</v>
      </c>
      <c r="D140" s="180" t="s">
        <v>169</v>
      </c>
      <c r="E140" s="181" t="s">
        <v>385</v>
      </c>
      <c r="F140" s="182" t="s">
        <v>386</v>
      </c>
      <c r="G140" s="183" t="s">
        <v>191</v>
      </c>
      <c r="H140" s="184">
        <v>44.323</v>
      </c>
      <c r="I140" s="185"/>
      <c r="J140" s="186">
        <f>ROUND(I140*H140,2)</f>
        <v>0</v>
      </c>
      <c r="K140" s="182" t="s">
        <v>173</v>
      </c>
      <c r="L140" s="39"/>
      <c r="M140" s="187" t="s">
        <v>1</v>
      </c>
      <c r="N140" s="188" t="s">
        <v>49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174</v>
      </c>
      <c r="AT140" s="191" t="s">
        <v>169</v>
      </c>
      <c r="AU140" s="191" t="s">
        <v>21</v>
      </c>
      <c r="AY140" s="18" t="s">
        <v>167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8" t="s">
        <v>91</v>
      </c>
      <c r="BK140" s="192">
        <f>ROUND(I140*H140,2)</f>
        <v>0</v>
      </c>
      <c r="BL140" s="18" t="s">
        <v>174</v>
      </c>
      <c r="BM140" s="191" t="s">
        <v>387</v>
      </c>
    </row>
    <row r="141" spans="1:51" s="13" customFormat="1" ht="12">
      <c r="A141" s="13"/>
      <c r="B141" s="193"/>
      <c r="C141" s="13"/>
      <c r="D141" s="194" t="s">
        <v>193</v>
      </c>
      <c r="E141" s="195" t="s">
        <v>1</v>
      </c>
      <c r="F141" s="196" t="s">
        <v>388</v>
      </c>
      <c r="G141" s="13"/>
      <c r="H141" s="197">
        <v>44.323</v>
      </c>
      <c r="I141" s="198"/>
      <c r="J141" s="13"/>
      <c r="K141" s="13"/>
      <c r="L141" s="193"/>
      <c r="M141" s="199"/>
      <c r="N141" s="200"/>
      <c r="O141" s="200"/>
      <c r="P141" s="200"/>
      <c r="Q141" s="200"/>
      <c r="R141" s="200"/>
      <c r="S141" s="200"/>
      <c r="T141" s="20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5" t="s">
        <v>193</v>
      </c>
      <c r="AU141" s="195" t="s">
        <v>21</v>
      </c>
      <c r="AV141" s="13" t="s">
        <v>21</v>
      </c>
      <c r="AW141" s="13" t="s">
        <v>40</v>
      </c>
      <c r="AX141" s="13" t="s">
        <v>91</v>
      </c>
      <c r="AY141" s="195" t="s">
        <v>167</v>
      </c>
    </row>
    <row r="142" spans="1:65" s="2" customFormat="1" ht="33" customHeight="1">
      <c r="A142" s="38"/>
      <c r="B142" s="179"/>
      <c r="C142" s="180" t="s">
        <v>200</v>
      </c>
      <c r="D142" s="180" t="s">
        <v>169</v>
      </c>
      <c r="E142" s="181" t="s">
        <v>389</v>
      </c>
      <c r="F142" s="182" t="s">
        <v>390</v>
      </c>
      <c r="G142" s="183" t="s">
        <v>191</v>
      </c>
      <c r="H142" s="184">
        <v>325.037</v>
      </c>
      <c r="I142" s="185"/>
      <c r="J142" s="186">
        <f>ROUND(I142*H142,2)</f>
        <v>0</v>
      </c>
      <c r="K142" s="182" t="s">
        <v>173</v>
      </c>
      <c r="L142" s="39"/>
      <c r="M142" s="187" t="s">
        <v>1</v>
      </c>
      <c r="N142" s="188" t="s">
        <v>49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174</v>
      </c>
      <c r="AT142" s="191" t="s">
        <v>169</v>
      </c>
      <c r="AU142" s="191" t="s">
        <v>21</v>
      </c>
      <c r="AY142" s="18" t="s">
        <v>167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91</v>
      </c>
      <c r="BK142" s="192">
        <f>ROUND(I142*H142,2)</f>
        <v>0</v>
      </c>
      <c r="BL142" s="18" t="s">
        <v>174</v>
      </c>
      <c r="BM142" s="191" t="s">
        <v>391</v>
      </c>
    </row>
    <row r="143" spans="1:51" s="13" customFormat="1" ht="12">
      <c r="A143" s="13"/>
      <c r="B143" s="193"/>
      <c r="C143" s="13"/>
      <c r="D143" s="194" t="s">
        <v>193</v>
      </c>
      <c r="E143" s="195" t="s">
        <v>1</v>
      </c>
      <c r="F143" s="196" t="s">
        <v>392</v>
      </c>
      <c r="G143" s="13"/>
      <c r="H143" s="197">
        <v>325.037</v>
      </c>
      <c r="I143" s="198"/>
      <c r="J143" s="13"/>
      <c r="K143" s="13"/>
      <c r="L143" s="193"/>
      <c r="M143" s="199"/>
      <c r="N143" s="200"/>
      <c r="O143" s="200"/>
      <c r="P143" s="200"/>
      <c r="Q143" s="200"/>
      <c r="R143" s="200"/>
      <c r="S143" s="200"/>
      <c r="T143" s="20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5" t="s">
        <v>193</v>
      </c>
      <c r="AU143" s="195" t="s">
        <v>21</v>
      </c>
      <c r="AV143" s="13" t="s">
        <v>21</v>
      </c>
      <c r="AW143" s="13" t="s">
        <v>40</v>
      </c>
      <c r="AX143" s="13" t="s">
        <v>91</v>
      </c>
      <c r="AY143" s="195" t="s">
        <v>167</v>
      </c>
    </row>
    <row r="144" spans="1:65" s="2" customFormat="1" ht="24.15" customHeight="1">
      <c r="A144" s="38"/>
      <c r="B144" s="179"/>
      <c r="C144" s="180" t="s">
        <v>205</v>
      </c>
      <c r="D144" s="180" t="s">
        <v>169</v>
      </c>
      <c r="E144" s="181" t="s">
        <v>211</v>
      </c>
      <c r="F144" s="182" t="s">
        <v>212</v>
      </c>
      <c r="G144" s="183" t="s">
        <v>191</v>
      </c>
      <c r="H144" s="184">
        <v>17</v>
      </c>
      <c r="I144" s="185"/>
      <c r="J144" s="186">
        <f>ROUND(I144*H144,2)</f>
        <v>0</v>
      </c>
      <c r="K144" s="182" t="s">
        <v>173</v>
      </c>
      <c r="L144" s="39"/>
      <c r="M144" s="187" t="s">
        <v>1</v>
      </c>
      <c r="N144" s="188" t="s">
        <v>49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174</v>
      </c>
      <c r="AT144" s="191" t="s">
        <v>169</v>
      </c>
      <c r="AU144" s="191" t="s">
        <v>21</v>
      </c>
      <c r="AY144" s="18" t="s">
        <v>167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8" t="s">
        <v>91</v>
      </c>
      <c r="BK144" s="192">
        <f>ROUND(I144*H144,2)</f>
        <v>0</v>
      </c>
      <c r="BL144" s="18" t="s">
        <v>174</v>
      </c>
      <c r="BM144" s="191" t="s">
        <v>393</v>
      </c>
    </row>
    <row r="145" spans="1:51" s="13" customFormat="1" ht="12">
      <c r="A145" s="13"/>
      <c r="B145" s="193"/>
      <c r="C145" s="13"/>
      <c r="D145" s="194" t="s">
        <v>193</v>
      </c>
      <c r="E145" s="195" t="s">
        <v>1</v>
      </c>
      <c r="F145" s="196" t="s">
        <v>394</v>
      </c>
      <c r="G145" s="13"/>
      <c r="H145" s="197">
        <v>17</v>
      </c>
      <c r="I145" s="198"/>
      <c r="J145" s="13"/>
      <c r="K145" s="13"/>
      <c r="L145" s="193"/>
      <c r="M145" s="199"/>
      <c r="N145" s="200"/>
      <c r="O145" s="200"/>
      <c r="P145" s="200"/>
      <c r="Q145" s="200"/>
      <c r="R145" s="200"/>
      <c r="S145" s="200"/>
      <c r="T145" s="20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5" t="s">
        <v>193</v>
      </c>
      <c r="AU145" s="195" t="s">
        <v>21</v>
      </c>
      <c r="AV145" s="13" t="s">
        <v>21</v>
      </c>
      <c r="AW145" s="13" t="s">
        <v>40</v>
      </c>
      <c r="AX145" s="13" t="s">
        <v>91</v>
      </c>
      <c r="AY145" s="195" t="s">
        <v>167</v>
      </c>
    </row>
    <row r="146" spans="1:65" s="2" customFormat="1" ht="21.75" customHeight="1">
      <c r="A146" s="38"/>
      <c r="B146" s="179"/>
      <c r="C146" s="180" t="s">
        <v>210</v>
      </c>
      <c r="D146" s="180" t="s">
        <v>169</v>
      </c>
      <c r="E146" s="181" t="s">
        <v>395</v>
      </c>
      <c r="F146" s="182" t="s">
        <v>396</v>
      </c>
      <c r="G146" s="183" t="s">
        <v>218</v>
      </c>
      <c r="H146" s="184">
        <v>1094.4</v>
      </c>
      <c r="I146" s="185"/>
      <c r="J146" s="186">
        <f>ROUND(I146*H146,2)</f>
        <v>0</v>
      </c>
      <c r="K146" s="182" t="s">
        <v>173</v>
      </c>
      <c r="L146" s="39"/>
      <c r="M146" s="187" t="s">
        <v>1</v>
      </c>
      <c r="N146" s="188" t="s">
        <v>49</v>
      </c>
      <c r="O146" s="77"/>
      <c r="P146" s="189">
        <f>O146*H146</f>
        <v>0</v>
      </c>
      <c r="Q146" s="189">
        <v>0.00084</v>
      </c>
      <c r="R146" s="189">
        <f>Q146*H146</f>
        <v>0.9192960000000001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174</v>
      </c>
      <c r="AT146" s="191" t="s">
        <v>169</v>
      </c>
      <c r="AU146" s="191" t="s">
        <v>21</v>
      </c>
      <c r="AY146" s="18" t="s">
        <v>167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91</v>
      </c>
      <c r="BK146" s="192">
        <f>ROUND(I146*H146,2)</f>
        <v>0</v>
      </c>
      <c r="BL146" s="18" t="s">
        <v>174</v>
      </c>
      <c r="BM146" s="191" t="s">
        <v>397</v>
      </c>
    </row>
    <row r="147" spans="1:51" s="13" customFormat="1" ht="12">
      <c r="A147" s="13"/>
      <c r="B147" s="193"/>
      <c r="C147" s="13"/>
      <c r="D147" s="194" t="s">
        <v>193</v>
      </c>
      <c r="E147" s="195" t="s">
        <v>1</v>
      </c>
      <c r="F147" s="196" t="s">
        <v>398</v>
      </c>
      <c r="G147" s="13"/>
      <c r="H147" s="197">
        <v>1094.4</v>
      </c>
      <c r="I147" s="198"/>
      <c r="J147" s="13"/>
      <c r="K147" s="13"/>
      <c r="L147" s="193"/>
      <c r="M147" s="199"/>
      <c r="N147" s="200"/>
      <c r="O147" s="200"/>
      <c r="P147" s="200"/>
      <c r="Q147" s="200"/>
      <c r="R147" s="200"/>
      <c r="S147" s="200"/>
      <c r="T147" s="20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5" t="s">
        <v>193</v>
      </c>
      <c r="AU147" s="195" t="s">
        <v>21</v>
      </c>
      <c r="AV147" s="13" t="s">
        <v>21</v>
      </c>
      <c r="AW147" s="13" t="s">
        <v>40</v>
      </c>
      <c r="AX147" s="13" t="s">
        <v>91</v>
      </c>
      <c r="AY147" s="195" t="s">
        <v>167</v>
      </c>
    </row>
    <row r="148" spans="1:65" s="2" customFormat="1" ht="24.15" customHeight="1">
      <c r="A148" s="38"/>
      <c r="B148" s="179"/>
      <c r="C148" s="180" t="s">
        <v>215</v>
      </c>
      <c r="D148" s="180" t="s">
        <v>169</v>
      </c>
      <c r="E148" s="181" t="s">
        <v>399</v>
      </c>
      <c r="F148" s="182" t="s">
        <v>400</v>
      </c>
      <c r="G148" s="183" t="s">
        <v>218</v>
      </c>
      <c r="H148" s="184">
        <v>1094.4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401</v>
      </c>
    </row>
    <row r="149" spans="1:65" s="2" customFormat="1" ht="37.8" customHeight="1">
      <c r="A149" s="38"/>
      <c r="B149" s="179"/>
      <c r="C149" s="180" t="s">
        <v>221</v>
      </c>
      <c r="D149" s="180" t="s">
        <v>169</v>
      </c>
      <c r="E149" s="181" t="s">
        <v>226</v>
      </c>
      <c r="F149" s="182" t="s">
        <v>227</v>
      </c>
      <c r="G149" s="183" t="s">
        <v>191</v>
      </c>
      <c r="H149" s="184">
        <v>126.277</v>
      </c>
      <c r="I149" s="185"/>
      <c r="J149" s="186">
        <f>ROUND(I149*H149,2)</f>
        <v>0</v>
      </c>
      <c r="K149" s="182" t="s">
        <v>173</v>
      </c>
      <c r="L149" s="39"/>
      <c r="M149" s="187" t="s">
        <v>1</v>
      </c>
      <c r="N149" s="188" t="s">
        <v>49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174</v>
      </c>
      <c r="AT149" s="191" t="s">
        <v>169</v>
      </c>
      <c r="AU149" s="191" t="s">
        <v>21</v>
      </c>
      <c r="AY149" s="18" t="s">
        <v>167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8" t="s">
        <v>91</v>
      </c>
      <c r="BK149" s="192">
        <f>ROUND(I149*H149,2)</f>
        <v>0</v>
      </c>
      <c r="BL149" s="18" t="s">
        <v>174</v>
      </c>
      <c r="BM149" s="191" t="s">
        <v>402</v>
      </c>
    </row>
    <row r="150" spans="1:51" s="13" customFormat="1" ht="12">
      <c r="A150" s="13"/>
      <c r="B150" s="193"/>
      <c r="C150" s="13"/>
      <c r="D150" s="194" t="s">
        <v>193</v>
      </c>
      <c r="E150" s="195" t="s">
        <v>1</v>
      </c>
      <c r="F150" s="196" t="s">
        <v>403</v>
      </c>
      <c r="G150" s="13"/>
      <c r="H150" s="197">
        <v>126.277</v>
      </c>
      <c r="I150" s="198"/>
      <c r="J150" s="13"/>
      <c r="K150" s="13"/>
      <c r="L150" s="193"/>
      <c r="M150" s="199"/>
      <c r="N150" s="200"/>
      <c r="O150" s="200"/>
      <c r="P150" s="200"/>
      <c r="Q150" s="200"/>
      <c r="R150" s="200"/>
      <c r="S150" s="200"/>
      <c r="T150" s="20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5" t="s">
        <v>193</v>
      </c>
      <c r="AU150" s="195" t="s">
        <v>21</v>
      </c>
      <c r="AV150" s="13" t="s">
        <v>21</v>
      </c>
      <c r="AW150" s="13" t="s">
        <v>40</v>
      </c>
      <c r="AX150" s="13" t="s">
        <v>91</v>
      </c>
      <c r="AY150" s="195" t="s">
        <v>167</v>
      </c>
    </row>
    <row r="151" spans="1:65" s="2" customFormat="1" ht="24.15" customHeight="1">
      <c r="A151" s="38"/>
      <c r="B151" s="179"/>
      <c r="C151" s="180" t="s">
        <v>225</v>
      </c>
      <c r="D151" s="180" t="s">
        <v>169</v>
      </c>
      <c r="E151" s="181" t="s">
        <v>231</v>
      </c>
      <c r="F151" s="182" t="s">
        <v>232</v>
      </c>
      <c r="G151" s="183" t="s">
        <v>233</v>
      </c>
      <c r="H151" s="184">
        <v>252.554</v>
      </c>
      <c r="I151" s="185"/>
      <c r="J151" s="186">
        <f>ROUND(I151*H151,2)</f>
        <v>0</v>
      </c>
      <c r="K151" s="182" t="s">
        <v>173</v>
      </c>
      <c r="L151" s="39"/>
      <c r="M151" s="187" t="s">
        <v>1</v>
      </c>
      <c r="N151" s="188" t="s">
        <v>49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174</v>
      </c>
      <c r="AT151" s="191" t="s">
        <v>169</v>
      </c>
      <c r="AU151" s="191" t="s">
        <v>21</v>
      </c>
      <c r="AY151" s="18" t="s">
        <v>167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91</v>
      </c>
      <c r="BK151" s="192">
        <f>ROUND(I151*H151,2)</f>
        <v>0</v>
      </c>
      <c r="BL151" s="18" t="s">
        <v>174</v>
      </c>
      <c r="BM151" s="191" t="s">
        <v>404</v>
      </c>
    </row>
    <row r="152" spans="1:51" s="13" customFormat="1" ht="12">
      <c r="A152" s="13"/>
      <c r="B152" s="193"/>
      <c r="C152" s="13"/>
      <c r="D152" s="194" t="s">
        <v>193</v>
      </c>
      <c r="E152" s="195" t="s">
        <v>1</v>
      </c>
      <c r="F152" s="196" t="s">
        <v>405</v>
      </c>
      <c r="G152" s="13"/>
      <c r="H152" s="197">
        <v>252.554</v>
      </c>
      <c r="I152" s="198"/>
      <c r="J152" s="13"/>
      <c r="K152" s="13"/>
      <c r="L152" s="193"/>
      <c r="M152" s="199"/>
      <c r="N152" s="200"/>
      <c r="O152" s="200"/>
      <c r="P152" s="200"/>
      <c r="Q152" s="200"/>
      <c r="R152" s="200"/>
      <c r="S152" s="200"/>
      <c r="T152" s="20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5" t="s">
        <v>193</v>
      </c>
      <c r="AU152" s="195" t="s">
        <v>21</v>
      </c>
      <c r="AV152" s="13" t="s">
        <v>21</v>
      </c>
      <c r="AW152" s="13" t="s">
        <v>40</v>
      </c>
      <c r="AX152" s="13" t="s">
        <v>91</v>
      </c>
      <c r="AY152" s="195" t="s">
        <v>167</v>
      </c>
    </row>
    <row r="153" spans="1:65" s="2" customFormat="1" ht="24.15" customHeight="1">
      <c r="A153" s="38"/>
      <c r="B153" s="179"/>
      <c r="C153" s="180" t="s">
        <v>230</v>
      </c>
      <c r="D153" s="180" t="s">
        <v>169</v>
      </c>
      <c r="E153" s="181" t="s">
        <v>237</v>
      </c>
      <c r="F153" s="182" t="s">
        <v>238</v>
      </c>
      <c r="G153" s="183" t="s">
        <v>191</v>
      </c>
      <c r="H153" s="184">
        <v>349.845</v>
      </c>
      <c r="I153" s="185"/>
      <c r="J153" s="186">
        <f>ROUND(I153*H153,2)</f>
        <v>0</v>
      </c>
      <c r="K153" s="182" t="s">
        <v>173</v>
      </c>
      <c r="L153" s="39"/>
      <c r="M153" s="187" t="s">
        <v>1</v>
      </c>
      <c r="N153" s="188" t="s">
        <v>49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174</v>
      </c>
      <c r="AT153" s="191" t="s">
        <v>169</v>
      </c>
      <c r="AU153" s="191" t="s">
        <v>21</v>
      </c>
      <c r="AY153" s="18" t="s">
        <v>167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8" t="s">
        <v>91</v>
      </c>
      <c r="BK153" s="192">
        <f>ROUND(I153*H153,2)</f>
        <v>0</v>
      </c>
      <c r="BL153" s="18" t="s">
        <v>174</v>
      </c>
      <c r="BM153" s="191" t="s">
        <v>406</v>
      </c>
    </row>
    <row r="154" spans="1:51" s="13" customFormat="1" ht="12">
      <c r="A154" s="13"/>
      <c r="B154" s="193"/>
      <c r="C154" s="13"/>
      <c r="D154" s="194" t="s">
        <v>193</v>
      </c>
      <c r="E154" s="195" t="s">
        <v>1</v>
      </c>
      <c r="F154" s="196" t="s">
        <v>407</v>
      </c>
      <c r="G154" s="13"/>
      <c r="H154" s="197">
        <v>349.845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193</v>
      </c>
      <c r="AU154" s="195" t="s">
        <v>21</v>
      </c>
      <c r="AV154" s="13" t="s">
        <v>21</v>
      </c>
      <c r="AW154" s="13" t="s">
        <v>40</v>
      </c>
      <c r="AX154" s="13" t="s">
        <v>91</v>
      </c>
      <c r="AY154" s="195" t="s">
        <v>167</v>
      </c>
    </row>
    <row r="155" spans="1:65" s="2" customFormat="1" ht="24.15" customHeight="1">
      <c r="A155" s="38"/>
      <c r="B155" s="179"/>
      <c r="C155" s="180" t="s">
        <v>236</v>
      </c>
      <c r="D155" s="180" t="s">
        <v>169</v>
      </c>
      <c r="E155" s="181" t="s">
        <v>247</v>
      </c>
      <c r="F155" s="182" t="s">
        <v>248</v>
      </c>
      <c r="G155" s="183" t="s">
        <v>191</v>
      </c>
      <c r="H155" s="184">
        <v>243.083</v>
      </c>
      <c r="I155" s="185"/>
      <c r="J155" s="186">
        <f>ROUND(I155*H155,2)</f>
        <v>0</v>
      </c>
      <c r="K155" s="182" t="s">
        <v>173</v>
      </c>
      <c r="L155" s="39"/>
      <c r="M155" s="187" t="s">
        <v>1</v>
      </c>
      <c r="N155" s="188" t="s">
        <v>49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174</v>
      </c>
      <c r="AT155" s="191" t="s">
        <v>169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174</v>
      </c>
      <c r="BM155" s="191" t="s">
        <v>408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409</v>
      </c>
      <c r="G156" s="13"/>
      <c r="H156" s="197">
        <v>243.083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91</v>
      </c>
      <c r="AY156" s="195" t="s">
        <v>167</v>
      </c>
    </row>
    <row r="157" spans="1:65" s="2" customFormat="1" ht="24.15" customHeight="1">
      <c r="A157" s="38"/>
      <c r="B157" s="179"/>
      <c r="C157" s="180" t="s">
        <v>8</v>
      </c>
      <c r="D157" s="180" t="s">
        <v>169</v>
      </c>
      <c r="E157" s="181" t="s">
        <v>252</v>
      </c>
      <c r="F157" s="182" t="s">
        <v>253</v>
      </c>
      <c r="G157" s="183" t="s">
        <v>191</v>
      </c>
      <c r="H157" s="184">
        <v>106.762</v>
      </c>
      <c r="I157" s="185"/>
      <c r="J157" s="186">
        <f>ROUND(I157*H157,2)</f>
        <v>0</v>
      </c>
      <c r="K157" s="182" t="s">
        <v>173</v>
      </c>
      <c r="L157" s="39"/>
      <c r="M157" s="187" t="s">
        <v>1</v>
      </c>
      <c r="N157" s="188" t="s">
        <v>49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174</v>
      </c>
      <c r="AT157" s="191" t="s">
        <v>169</v>
      </c>
      <c r="AU157" s="191" t="s">
        <v>21</v>
      </c>
      <c r="AY157" s="18" t="s">
        <v>167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8" t="s">
        <v>91</v>
      </c>
      <c r="BK157" s="192">
        <f>ROUND(I157*H157,2)</f>
        <v>0</v>
      </c>
      <c r="BL157" s="18" t="s">
        <v>174</v>
      </c>
      <c r="BM157" s="191" t="s">
        <v>410</v>
      </c>
    </row>
    <row r="158" spans="1:51" s="13" customFormat="1" ht="12">
      <c r="A158" s="13"/>
      <c r="B158" s="193"/>
      <c r="C158" s="13"/>
      <c r="D158" s="194" t="s">
        <v>193</v>
      </c>
      <c r="E158" s="195" t="s">
        <v>1</v>
      </c>
      <c r="F158" s="196" t="s">
        <v>411</v>
      </c>
      <c r="G158" s="13"/>
      <c r="H158" s="197">
        <v>106.762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193</v>
      </c>
      <c r="AU158" s="195" t="s">
        <v>21</v>
      </c>
      <c r="AV158" s="13" t="s">
        <v>21</v>
      </c>
      <c r="AW158" s="13" t="s">
        <v>40</v>
      </c>
      <c r="AX158" s="13" t="s">
        <v>91</v>
      </c>
      <c r="AY158" s="195" t="s">
        <v>167</v>
      </c>
    </row>
    <row r="159" spans="1:65" s="2" customFormat="1" ht="16.5" customHeight="1">
      <c r="A159" s="38"/>
      <c r="B159" s="179"/>
      <c r="C159" s="210" t="s">
        <v>251</v>
      </c>
      <c r="D159" s="210" t="s">
        <v>257</v>
      </c>
      <c r="E159" s="211" t="s">
        <v>258</v>
      </c>
      <c r="F159" s="212" t="s">
        <v>259</v>
      </c>
      <c r="G159" s="213" t="s">
        <v>233</v>
      </c>
      <c r="H159" s="214">
        <v>213.524</v>
      </c>
      <c r="I159" s="215"/>
      <c r="J159" s="216">
        <f>ROUND(I159*H159,2)</f>
        <v>0</v>
      </c>
      <c r="K159" s="212" t="s">
        <v>173</v>
      </c>
      <c r="L159" s="217"/>
      <c r="M159" s="218" t="s">
        <v>1</v>
      </c>
      <c r="N159" s="219" t="s">
        <v>49</v>
      </c>
      <c r="O159" s="77"/>
      <c r="P159" s="189">
        <f>O159*H159</f>
        <v>0</v>
      </c>
      <c r="Q159" s="189">
        <v>1</v>
      </c>
      <c r="R159" s="189">
        <f>Q159*H159</f>
        <v>213.524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205</v>
      </c>
      <c r="AT159" s="191" t="s">
        <v>257</v>
      </c>
      <c r="AU159" s="191" t="s">
        <v>21</v>
      </c>
      <c r="AY159" s="18" t="s">
        <v>167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8" t="s">
        <v>91</v>
      </c>
      <c r="BK159" s="192">
        <f>ROUND(I159*H159,2)</f>
        <v>0</v>
      </c>
      <c r="BL159" s="18" t="s">
        <v>174</v>
      </c>
      <c r="BM159" s="191" t="s">
        <v>412</v>
      </c>
    </row>
    <row r="160" spans="1:51" s="13" customFormat="1" ht="12">
      <c r="A160" s="13"/>
      <c r="B160" s="193"/>
      <c r="C160" s="13"/>
      <c r="D160" s="194" t="s">
        <v>193</v>
      </c>
      <c r="E160" s="13"/>
      <c r="F160" s="196" t="s">
        <v>413</v>
      </c>
      <c r="G160" s="13"/>
      <c r="H160" s="197">
        <v>213.524</v>
      </c>
      <c r="I160" s="198"/>
      <c r="J160" s="13"/>
      <c r="K160" s="13"/>
      <c r="L160" s="193"/>
      <c r="M160" s="199"/>
      <c r="N160" s="200"/>
      <c r="O160" s="200"/>
      <c r="P160" s="200"/>
      <c r="Q160" s="200"/>
      <c r="R160" s="200"/>
      <c r="S160" s="200"/>
      <c r="T160" s="20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5" t="s">
        <v>193</v>
      </c>
      <c r="AU160" s="195" t="s">
        <v>21</v>
      </c>
      <c r="AV160" s="13" t="s">
        <v>21</v>
      </c>
      <c r="AW160" s="13" t="s">
        <v>3</v>
      </c>
      <c r="AX160" s="13" t="s">
        <v>91</v>
      </c>
      <c r="AY160" s="195" t="s">
        <v>167</v>
      </c>
    </row>
    <row r="161" spans="1:63" s="12" customFormat="1" ht="22.8" customHeight="1">
      <c r="A161" s="12"/>
      <c r="B161" s="166"/>
      <c r="C161" s="12"/>
      <c r="D161" s="167" t="s">
        <v>83</v>
      </c>
      <c r="E161" s="177" t="s">
        <v>174</v>
      </c>
      <c r="F161" s="177" t="s">
        <v>262</v>
      </c>
      <c r="G161" s="12"/>
      <c r="H161" s="12"/>
      <c r="I161" s="169"/>
      <c r="J161" s="178">
        <f>BK161</f>
        <v>0</v>
      </c>
      <c r="K161" s="12"/>
      <c r="L161" s="166"/>
      <c r="M161" s="171"/>
      <c r="N161" s="172"/>
      <c r="O161" s="172"/>
      <c r="P161" s="173">
        <f>SUM(P162:P165)</f>
        <v>0</v>
      </c>
      <c r="Q161" s="172"/>
      <c r="R161" s="173">
        <f>SUM(R162:R165)</f>
        <v>67.85836096000001</v>
      </c>
      <c r="S161" s="172"/>
      <c r="T161" s="174">
        <f>SUM(T162:T165)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67" t="s">
        <v>91</v>
      </c>
      <c r="AT161" s="175" t="s">
        <v>83</v>
      </c>
      <c r="AU161" s="175" t="s">
        <v>91</v>
      </c>
      <c r="AY161" s="167" t="s">
        <v>167</v>
      </c>
      <c r="BK161" s="176">
        <f>SUM(BK162:BK165)</f>
        <v>0</v>
      </c>
    </row>
    <row r="162" spans="1:65" s="2" customFormat="1" ht="24.15" customHeight="1">
      <c r="A162" s="38"/>
      <c r="B162" s="179"/>
      <c r="C162" s="180" t="s">
        <v>256</v>
      </c>
      <c r="D162" s="180" t="s">
        <v>169</v>
      </c>
      <c r="E162" s="181" t="s">
        <v>264</v>
      </c>
      <c r="F162" s="182" t="s">
        <v>265</v>
      </c>
      <c r="G162" s="183" t="s">
        <v>191</v>
      </c>
      <c r="H162" s="184">
        <v>35.798</v>
      </c>
      <c r="I162" s="185"/>
      <c r="J162" s="186">
        <f>ROUND(I162*H162,2)</f>
        <v>0</v>
      </c>
      <c r="K162" s="182" t="s">
        <v>173</v>
      </c>
      <c r="L162" s="39"/>
      <c r="M162" s="187" t="s">
        <v>1</v>
      </c>
      <c r="N162" s="188" t="s">
        <v>49</v>
      </c>
      <c r="O162" s="77"/>
      <c r="P162" s="189">
        <f>O162*H162</f>
        <v>0</v>
      </c>
      <c r="Q162" s="189">
        <v>1.89077</v>
      </c>
      <c r="R162" s="189">
        <f>Q162*H162</f>
        <v>67.68578446000001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174</v>
      </c>
      <c r="AT162" s="191" t="s">
        <v>169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174</v>
      </c>
      <c r="BM162" s="191" t="s">
        <v>414</v>
      </c>
    </row>
    <row r="163" spans="1:51" s="13" customFormat="1" ht="12">
      <c r="A163" s="13"/>
      <c r="B163" s="193"/>
      <c r="C163" s="13"/>
      <c r="D163" s="194" t="s">
        <v>193</v>
      </c>
      <c r="E163" s="195" t="s">
        <v>1</v>
      </c>
      <c r="F163" s="196" t="s">
        <v>415</v>
      </c>
      <c r="G163" s="13"/>
      <c r="H163" s="197">
        <v>35.798</v>
      </c>
      <c r="I163" s="198"/>
      <c r="J163" s="13"/>
      <c r="K163" s="13"/>
      <c r="L163" s="193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193</v>
      </c>
      <c r="AU163" s="195" t="s">
        <v>21</v>
      </c>
      <c r="AV163" s="13" t="s">
        <v>21</v>
      </c>
      <c r="AW163" s="13" t="s">
        <v>40</v>
      </c>
      <c r="AX163" s="13" t="s">
        <v>91</v>
      </c>
      <c r="AY163" s="195" t="s">
        <v>167</v>
      </c>
    </row>
    <row r="164" spans="1:65" s="2" customFormat="1" ht="33" customHeight="1">
      <c r="A164" s="38"/>
      <c r="B164" s="179"/>
      <c r="C164" s="180" t="s">
        <v>263</v>
      </c>
      <c r="D164" s="180" t="s">
        <v>169</v>
      </c>
      <c r="E164" s="181" t="s">
        <v>269</v>
      </c>
      <c r="F164" s="182" t="s">
        <v>270</v>
      </c>
      <c r="G164" s="183" t="s">
        <v>191</v>
      </c>
      <c r="H164" s="184">
        <v>0.075</v>
      </c>
      <c r="I164" s="185"/>
      <c r="J164" s="186">
        <f>ROUND(I164*H164,2)</f>
        <v>0</v>
      </c>
      <c r="K164" s="182" t="s">
        <v>173</v>
      </c>
      <c r="L164" s="39"/>
      <c r="M164" s="187" t="s">
        <v>1</v>
      </c>
      <c r="N164" s="188" t="s">
        <v>49</v>
      </c>
      <c r="O164" s="77"/>
      <c r="P164" s="189">
        <f>O164*H164</f>
        <v>0</v>
      </c>
      <c r="Q164" s="189">
        <v>2.30102</v>
      </c>
      <c r="R164" s="189">
        <f>Q164*H164</f>
        <v>0.1725765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174</v>
      </c>
      <c r="AT164" s="191" t="s">
        <v>169</v>
      </c>
      <c r="AU164" s="191" t="s">
        <v>21</v>
      </c>
      <c r="AY164" s="18" t="s">
        <v>167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91</v>
      </c>
      <c r="BK164" s="192">
        <f>ROUND(I164*H164,2)</f>
        <v>0</v>
      </c>
      <c r="BL164" s="18" t="s">
        <v>174</v>
      </c>
      <c r="BM164" s="191" t="s">
        <v>416</v>
      </c>
    </row>
    <row r="165" spans="1:51" s="13" customFormat="1" ht="12">
      <c r="A165" s="13"/>
      <c r="B165" s="193"/>
      <c r="C165" s="13"/>
      <c r="D165" s="194" t="s">
        <v>193</v>
      </c>
      <c r="E165" s="195" t="s">
        <v>1</v>
      </c>
      <c r="F165" s="196" t="s">
        <v>417</v>
      </c>
      <c r="G165" s="13"/>
      <c r="H165" s="197">
        <v>0.075</v>
      </c>
      <c r="I165" s="198"/>
      <c r="J165" s="13"/>
      <c r="K165" s="13"/>
      <c r="L165" s="193"/>
      <c r="M165" s="199"/>
      <c r="N165" s="200"/>
      <c r="O165" s="200"/>
      <c r="P165" s="200"/>
      <c r="Q165" s="200"/>
      <c r="R165" s="200"/>
      <c r="S165" s="200"/>
      <c r="T165" s="20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5" t="s">
        <v>193</v>
      </c>
      <c r="AU165" s="195" t="s">
        <v>21</v>
      </c>
      <c r="AV165" s="13" t="s">
        <v>21</v>
      </c>
      <c r="AW165" s="13" t="s">
        <v>40</v>
      </c>
      <c r="AX165" s="13" t="s">
        <v>91</v>
      </c>
      <c r="AY165" s="195" t="s">
        <v>167</v>
      </c>
    </row>
    <row r="166" spans="1:63" s="12" customFormat="1" ht="22.8" customHeight="1">
      <c r="A166" s="12"/>
      <c r="B166" s="166"/>
      <c r="C166" s="12"/>
      <c r="D166" s="167" t="s">
        <v>83</v>
      </c>
      <c r="E166" s="177" t="s">
        <v>205</v>
      </c>
      <c r="F166" s="177" t="s">
        <v>273</v>
      </c>
      <c r="G166" s="12"/>
      <c r="H166" s="12"/>
      <c r="I166" s="169"/>
      <c r="J166" s="178">
        <f>BK166</f>
        <v>0</v>
      </c>
      <c r="K166" s="12"/>
      <c r="L166" s="166"/>
      <c r="M166" s="171"/>
      <c r="N166" s="172"/>
      <c r="O166" s="172"/>
      <c r="P166" s="173">
        <f>SUM(P167:P251)</f>
        <v>0</v>
      </c>
      <c r="Q166" s="172"/>
      <c r="R166" s="173">
        <f>SUM(R167:R251)</f>
        <v>2.97803536</v>
      </c>
      <c r="S166" s="172"/>
      <c r="T166" s="174">
        <f>SUM(T167:T251)</f>
        <v>9.043119999999998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7" t="s">
        <v>91</v>
      </c>
      <c r="AT166" s="175" t="s">
        <v>83</v>
      </c>
      <c r="AU166" s="175" t="s">
        <v>91</v>
      </c>
      <c r="AY166" s="167" t="s">
        <v>167</v>
      </c>
      <c r="BK166" s="176">
        <f>SUM(BK167:BK251)</f>
        <v>0</v>
      </c>
    </row>
    <row r="167" spans="1:65" s="2" customFormat="1" ht="21.75" customHeight="1">
      <c r="A167" s="38"/>
      <c r="B167" s="179"/>
      <c r="C167" s="180" t="s">
        <v>268</v>
      </c>
      <c r="D167" s="180" t="s">
        <v>169</v>
      </c>
      <c r="E167" s="181" t="s">
        <v>418</v>
      </c>
      <c r="F167" s="182" t="s">
        <v>419</v>
      </c>
      <c r="G167" s="183" t="s">
        <v>183</v>
      </c>
      <c r="H167" s="184">
        <v>200</v>
      </c>
      <c r="I167" s="185"/>
      <c r="J167" s="186">
        <f>ROUND(I167*H167,2)</f>
        <v>0</v>
      </c>
      <c r="K167" s="182" t="s">
        <v>173</v>
      </c>
      <c r="L167" s="39"/>
      <c r="M167" s="187" t="s">
        <v>1</v>
      </c>
      <c r="N167" s="188" t="s">
        <v>49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0.044</v>
      </c>
      <c r="T167" s="190">
        <f>S167*H167</f>
        <v>8.799999999999999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174</v>
      </c>
      <c r="AT167" s="191" t="s">
        <v>169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174</v>
      </c>
      <c r="BM167" s="191" t="s">
        <v>420</v>
      </c>
    </row>
    <row r="168" spans="1:51" s="13" customFormat="1" ht="12">
      <c r="A168" s="13"/>
      <c r="B168" s="193"/>
      <c r="C168" s="13"/>
      <c r="D168" s="194" t="s">
        <v>193</v>
      </c>
      <c r="E168" s="195" t="s">
        <v>1</v>
      </c>
      <c r="F168" s="196" t="s">
        <v>421</v>
      </c>
      <c r="G168" s="13"/>
      <c r="H168" s="197">
        <v>200</v>
      </c>
      <c r="I168" s="198"/>
      <c r="J168" s="13"/>
      <c r="K168" s="13"/>
      <c r="L168" s="193"/>
      <c r="M168" s="199"/>
      <c r="N168" s="200"/>
      <c r="O168" s="200"/>
      <c r="P168" s="200"/>
      <c r="Q168" s="200"/>
      <c r="R168" s="200"/>
      <c r="S168" s="200"/>
      <c r="T168" s="20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5" t="s">
        <v>193</v>
      </c>
      <c r="AU168" s="195" t="s">
        <v>21</v>
      </c>
      <c r="AV168" s="13" t="s">
        <v>21</v>
      </c>
      <c r="AW168" s="13" t="s">
        <v>40</v>
      </c>
      <c r="AX168" s="13" t="s">
        <v>91</v>
      </c>
      <c r="AY168" s="195" t="s">
        <v>167</v>
      </c>
    </row>
    <row r="169" spans="1:65" s="2" customFormat="1" ht="24.15" customHeight="1">
      <c r="A169" s="38"/>
      <c r="B169" s="179"/>
      <c r="C169" s="180" t="s">
        <v>274</v>
      </c>
      <c r="D169" s="180" t="s">
        <v>169</v>
      </c>
      <c r="E169" s="181" t="s">
        <v>422</v>
      </c>
      <c r="F169" s="182" t="s">
        <v>423</v>
      </c>
      <c r="G169" s="183" t="s">
        <v>285</v>
      </c>
      <c r="H169" s="184">
        <v>2</v>
      </c>
      <c r="I169" s="185"/>
      <c r="J169" s="186">
        <f>ROUND(I169*H169,2)</f>
        <v>0</v>
      </c>
      <c r="K169" s="182" t="s">
        <v>173</v>
      </c>
      <c r="L169" s="39"/>
      <c r="M169" s="187" t="s">
        <v>1</v>
      </c>
      <c r="N169" s="188" t="s">
        <v>49</v>
      </c>
      <c r="O169" s="77"/>
      <c r="P169" s="189">
        <f>O169*H169</f>
        <v>0</v>
      </c>
      <c r="Q169" s="189">
        <v>0.00167</v>
      </c>
      <c r="R169" s="189">
        <f>Q169*H169</f>
        <v>0.00334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174</v>
      </c>
      <c r="AT169" s="191" t="s">
        <v>169</v>
      </c>
      <c r="AU169" s="191" t="s">
        <v>21</v>
      </c>
      <c r="AY169" s="18" t="s">
        <v>167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8" t="s">
        <v>91</v>
      </c>
      <c r="BK169" s="192">
        <f>ROUND(I169*H169,2)</f>
        <v>0</v>
      </c>
      <c r="BL169" s="18" t="s">
        <v>174</v>
      </c>
      <c r="BM169" s="191" t="s">
        <v>424</v>
      </c>
    </row>
    <row r="170" spans="1:65" s="2" customFormat="1" ht="24.15" customHeight="1">
      <c r="A170" s="38"/>
      <c r="B170" s="179"/>
      <c r="C170" s="210" t="s">
        <v>7</v>
      </c>
      <c r="D170" s="210" t="s">
        <v>257</v>
      </c>
      <c r="E170" s="211" t="s">
        <v>425</v>
      </c>
      <c r="F170" s="212" t="s">
        <v>426</v>
      </c>
      <c r="G170" s="213" t="s">
        <v>285</v>
      </c>
      <c r="H170" s="214">
        <v>2</v>
      </c>
      <c r="I170" s="215"/>
      <c r="J170" s="216">
        <f>ROUND(I170*H170,2)</f>
        <v>0</v>
      </c>
      <c r="K170" s="212" t="s">
        <v>173</v>
      </c>
      <c r="L170" s="217"/>
      <c r="M170" s="218" t="s">
        <v>1</v>
      </c>
      <c r="N170" s="219" t="s">
        <v>49</v>
      </c>
      <c r="O170" s="77"/>
      <c r="P170" s="189">
        <f>O170*H170</f>
        <v>0</v>
      </c>
      <c r="Q170" s="189">
        <v>0.0076</v>
      </c>
      <c r="R170" s="189">
        <f>Q170*H170</f>
        <v>0.0152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205</v>
      </c>
      <c r="AT170" s="191" t="s">
        <v>257</v>
      </c>
      <c r="AU170" s="191" t="s">
        <v>21</v>
      </c>
      <c r="AY170" s="18" t="s">
        <v>167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8" t="s">
        <v>91</v>
      </c>
      <c r="BK170" s="192">
        <f>ROUND(I170*H170,2)</f>
        <v>0</v>
      </c>
      <c r="BL170" s="18" t="s">
        <v>174</v>
      </c>
      <c r="BM170" s="191" t="s">
        <v>427</v>
      </c>
    </row>
    <row r="171" spans="1:51" s="13" customFormat="1" ht="12">
      <c r="A171" s="13"/>
      <c r="B171" s="193"/>
      <c r="C171" s="13"/>
      <c r="D171" s="194" t="s">
        <v>193</v>
      </c>
      <c r="E171" s="195" t="s">
        <v>1</v>
      </c>
      <c r="F171" s="196" t="s">
        <v>428</v>
      </c>
      <c r="G171" s="13"/>
      <c r="H171" s="197">
        <v>2</v>
      </c>
      <c r="I171" s="198"/>
      <c r="J171" s="13"/>
      <c r="K171" s="13"/>
      <c r="L171" s="193"/>
      <c r="M171" s="199"/>
      <c r="N171" s="200"/>
      <c r="O171" s="200"/>
      <c r="P171" s="200"/>
      <c r="Q171" s="200"/>
      <c r="R171" s="200"/>
      <c r="S171" s="200"/>
      <c r="T171" s="20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5" t="s">
        <v>193</v>
      </c>
      <c r="AU171" s="195" t="s">
        <v>21</v>
      </c>
      <c r="AV171" s="13" t="s">
        <v>21</v>
      </c>
      <c r="AW171" s="13" t="s">
        <v>40</v>
      </c>
      <c r="AX171" s="13" t="s">
        <v>91</v>
      </c>
      <c r="AY171" s="195" t="s">
        <v>167</v>
      </c>
    </row>
    <row r="172" spans="1:65" s="2" customFormat="1" ht="24.15" customHeight="1">
      <c r="A172" s="38"/>
      <c r="B172" s="179"/>
      <c r="C172" s="180" t="s">
        <v>282</v>
      </c>
      <c r="D172" s="180" t="s">
        <v>169</v>
      </c>
      <c r="E172" s="181" t="s">
        <v>429</v>
      </c>
      <c r="F172" s="182" t="s">
        <v>430</v>
      </c>
      <c r="G172" s="183" t="s">
        <v>285</v>
      </c>
      <c r="H172" s="184">
        <v>5</v>
      </c>
      <c r="I172" s="185"/>
      <c r="J172" s="186">
        <f>ROUND(I172*H172,2)</f>
        <v>0</v>
      </c>
      <c r="K172" s="182" t="s">
        <v>173</v>
      </c>
      <c r="L172" s="39"/>
      <c r="M172" s="187" t="s">
        <v>1</v>
      </c>
      <c r="N172" s="188" t="s">
        <v>49</v>
      </c>
      <c r="O172" s="77"/>
      <c r="P172" s="189">
        <f>O172*H172</f>
        <v>0</v>
      </c>
      <c r="Q172" s="189">
        <v>0.00167</v>
      </c>
      <c r="R172" s="189">
        <f>Q172*H172</f>
        <v>0.00835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174</v>
      </c>
      <c r="AT172" s="191" t="s">
        <v>169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174</v>
      </c>
      <c r="BM172" s="191" t="s">
        <v>431</v>
      </c>
    </row>
    <row r="173" spans="1:65" s="2" customFormat="1" ht="24.15" customHeight="1">
      <c r="A173" s="38"/>
      <c r="B173" s="179"/>
      <c r="C173" s="210" t="s">
        <v>287</v>
      </c>
      <c r="D173" s="210" t="s">
        <v>257</v>
      </c>
      <c r="E173" s="211" t="s">
        <v>432</v>
      </c>
      <c r="F173" s="212" t="s">
        <v>433</v>
      </c>
      <c r="G173" s="213" t="s">
        <v>285</v>
      </c>
      <c r="H173" s="214">
        <v>1</v>
      </c>
      <c r="I173" s="215"/>
      <c r="J173" s="216">
        <f>ROUND(I173*H173,2)</f>
        <v>0</v>
      </c>
      <c r="K173" s="212" t="s">
        <v>173</v>
      </c>
      <c r="L173" s="217"/>
      <c r="M173" s="218" t="s">
        <v>1</v>
      </c>
      <c r="N173" s="219" t="s">
        <v>49</v>
      </c>
      <c r="O173" s="77"/>
      <c r="P173" s="189">
        <f>O173*H173</f>
        <v>0</v>
      </c>
      <c r="Q173" s="189">
        <v>0.0122</v>
      </c>
      <c r="R173" s="189">
        <f>Q173*H173</f>
        <v>0.0122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205</v>
      </c>
      <c r="AT173" s="191" t="s">
        <v>257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434</v>
      </c>
    </row>
    <row r="174" spans="1:51" s="13" customFormat="1" ht="12">
      <c r="A174" s="13"/>
      <c r="B174" s="193"/>
      <c r="C174" s="13"/>
      <c r="D174" s="194" t="s">
        <v>193</v>
      </c>
      <c r="E174" s="195" t="s">
        <v>1</v>
      </c>
      <c r="F174" s="196" t="s">
        <v>435</v>
      </c>
      <c r="G174" s="13"/>
      <c r="H174" s="197">
        <v>1</v>
      </c>
      <c r="I174" s="198"/>
      <c r="J174" s="13"/>
      <c r="K174" s="13"/>
      <c r="L174" s="193"/>
      <c r="M174" s="199"/>
      <c r="N174" s="200"/>
      <c r="O174" s="200"/>
      <c r="P174" s="200"/>
      <c r="Q174" s="200"/>
      <c r="R174" s="200"/>
      <c r="S174" s="200"/>
      <c r="T174" s="20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193</v>
      </c>
      <c r="AU174" s="195" t="s">
        <v>21</v>
      </c>
      <c r="AV174" s="13" t="s">
        <v>21</v>
      </c>
      <c r="AW174" s="13" t="s">
        <v>40</v>
      </c>
      <c r="AX174" s="13" t="s">
        <v>91</v>
      </c>
      <c r="AY174" s="195" t="s">
        <v>167</v>
      </c>
    </row>
    <row r="175" spans="1:65" s="2" customFormat="1" ht="21.75" customHeight="1">
      <c r="A175" s="38"/>
      <c r="B175" s="179"/>
      <c r="C175" s="210" t="s">
        <v>291</v>
      </c>
      <c r="D175" s="210" t="s">
        <v>257</v>
      </c>
      <c r="E175" s="211" t="s">
        <v>436</v>
      </c>
      <c r="F175" s="212" t="s">
        <v>437</v>
      </c>
      <c r="G175" s="213" t="s">
        <v>285</v>
      </c>
      <c r="H175" s="214">
        <v>1</v>
      </c>
      <c r="I175" s="215"/>
      <c r="J175" s="216">
        <f>ROUND(I175*H175,2)</f>
        <v>0</v>
      </c>
      <c r="K175" s="212" t="s">
        <v>173</v>
      </c>
      <c r="L175" s="217"/>
      <c r="M175" s="218" t="s">
        <v>1</v>
      </c>
      <c r="N175" s="219" t="s">
        <v>49</v>
      </c>
      <c r="O175" s="77"/>
      <c r="P175" s="189">
        <f>O175*H175</f>
        <v>0</v>
      </c>
      <c r="Q175" s="189">
        <v>0.0107</v>
      </c>
      <c r="R175" s="189">
        <f>Q175*H175</f>
        <v>0.0107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205</v>
      </c>
      <c r="AT175" s="191" t="s">
        <v>257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438</v>
      </c>
    </row>
    <row r="176" spans="1:51" s="13" customFormat="1" ht="12">
      <c r="A176" s="13"/>
      <c r="B176" s="193"/>
      <c r="C176" s="13"/>
      <c r="D176" s="194" t="s">
        <v>193</v>
      </c>
      <c r="E176" s="195" t="s">
        <v>1</v>
      </c>
      <c r="F176" s="196" t="s">
        <v>439</v>
      </c>
      <c r="G176" s="13"/>
      <c r="H176" s="197">
        <v>1</v>
      </c>
      <c r="I176" s="198"/>
      <c r="J176" s="13"/>
      <c r="K176" s="13"/>
      <c r="L176" s="193"/>
      <c r="M176" s="199"/>
      <c r="N176" s="200"/>
      <c r="O176" s="200"/>
      <c r="P176" s="200"/>
      <c r="Q176" s="200"/>
      <c r="R176" s="200"/>
      <c r="S176" s="200"/>
      <c r="T176" s="20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5" t="s">
        <v>193</v>
      </c>
      <c r="AU176" s="195" t="s">
        <v>21</v>
      </c>
      <c r="AV176" s="13" t="s">
        <v>21</v>
      </c>
      <c r="AW176" s="13" t="s">
        <v>40</v>
      </c>
      <c r="AX176" s="13" t="s">
        <v>91</v>
      </c>
      <c r="AY176" s="195" t="s">
        <v>167</v>
      </c>
    </row>
    <row r="177" spans="1:65" s="2" customFormat="1" ht="24.15" customHeight="1">
      <c r="A177" s="38"/>
      <c r="B177" s="179"/>
      <c r="C177" s="210" t="s">
        <v>295</v>
      </c>
      <c r="D177" s="210" t="s">
        <v>257</v>
      </c>
      <c r="E177" s="211" t="s">
        <v>440</v>
      </c>
      <c r="F177" s="212" t="s">
        <v>441</v>
      </c>
      <c r="G177" s="213" t="s">
        <v>285</v>
      </c>
      <c r="H177" s="214">
        <v>3</v>
      </c>
      <c r="I177" s="215"/>
      <c r="J177" s="216">
        <f>ROUND(I177*H177,2)</f>
        <v>0</v>
      </c>
      <c r="K177" s="212" t="s">
        <v>173</v>
      </c>
      <c r="L177" s="217"/>
      <c r="M177" s="218" t="s">
        <v>1</v>
      </c>
      <c r="N177" s="219" t="s">
        <v>49</v>
      </c>
      <c r="O177" s="77"/>
      <c r="P177" s="189">
        <f>O177*H177</f>
        <v>0</v>
      </c>
      <c r="Q177" s="189">
        <v>0.01</v>
      </c>
      <c r="R177" s="189">
        <f>Q177*H177</f>
        <v>0.03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205</v>
      </c>
      <c r="AT177" s="191" t="s">
        <v>257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174</v>
      </c>
      <c r="BM177" s="191" t="s">
        <v>442</v>
      </c>
    </row>
    <row r="178" spans="1:65" s="2" customFormat="1" ht="24.15" customHeight="1">
      <c r="A178" s="38"/>
      <c r="B178" s="179"/>
      <c r="C178" s="180" t="s">
        <v>299</v>
      </c>
      <c r="D178" s="180" t="s">
        <v>169</v>
      </c>
      <c r="E178" s="181" t="s">
        <v>443</v>
      </c>
      <c r="F178" s="182" t="s">
        <v>444</v>
      </c>
      <c r="G178" s="183" t="s">
        <v>285</v>
      </c>
      <c r="H178" s="184">
        <v>2</v>
      </c>
      <c r="I178" s="185"/>
      <c r="J178" s="186">
        <f>ROUND(I178*H178,2)</f>
        <v>0</v>
      </c>
      <c r="K178" s="182" t="s">
        <v>173</v>
      </c>
      <c r="L178" s="39"/>
      <c r="M178" s="187" t="s">
        <v>1</v>
      </c>
      <c r="N178" s="188" t="s">
        <v>49</v>
      </c>
      <c r="O178" s="77"/>
      <c r="P178" s="189">
        <f>O178*H178</f>
        <v>0</v>
      </c>
      <c r="Q178" s="189">
        <v>0.00171</v>
      </c>
      <c r="R178" s="189">
        <f>Q178*H178</f>
        <v>0.00342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174</v>
      </c>
      <c r="AT178" s="191" t="s">
        <v>169</v>
      </c>
      <c r="AU178" s="191" t="s">
        <v>21</v>
      </c>
      <c r="AY178" s="18" t="s">
        <v>167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8" t="s">
        <v>91</v>
      </c>
      <c r="BK178" s="192">
        <f>ROUND(I178*H178,2)</f>
        <v>0</v>
      </c>
      <c r="BL178" s="18" t="s">
        <v>174</v>
      </c>
      <c r="BM178" s="191" t="s">
        <v>445</v>
      </c>
    </row>
    <row r="179" spans="1:65" s="2" customFormat="1" ht="24.15" customHeight="1">
      <c r="A179" s="38"/>
      <c r="B179" s="179"/>
      <c r="C179" s="210" t="s">
        <v>303</v>
      </c>
      <c r="D179" s="210" t="s">
        <v>257</v>
      </c>
      <c r="E179" s="211" t="s">
        <v>446</v>
      </c>
      <c r="F179" s="212" t="s">
        <v>447</v>
      </c>
      <c r="G179" s="213" t="s">
        <v>285</v>
      </c>
      <c r="H179" s="214">
        <v>1</v>
      </c>
      <c r="I179" s="215"/>
      <c r="J179" s="216">
        <f>ROUND(I179*H179,2)</f>
        <v>0</v>
      </c>
      <c r="K179" s="212" t="s">
        <v>173</v>
      </c>
      <c r="L179" s="217"/>
      <c r="M179" s="218" t="s">
        <v>1</v>
      </c>
      <c r="N179" s="219" t="s">
        <v>49</v>
      </c>
      <c r="O179" s="77"/>
      <c r="P179" s="189">
        <f>O179*H179</f>
        <v>0</v>
      </c>
      <c r="Q179" s="189">
        <v>0.0197</v>
      </c>
      <c r="R179" s="189">
        <f>Q179*H179</f>
        <v>0.0197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205</v>
      </c>
      <c r="AT179" s="191" t="s">
        <v>257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174</v>
      </c>
      <c r="BM179" s="191" t="s">
        <v>448</v>
      </c>
    </row>
    <row r="180" spans="1:51" s="13" customFormat="1" ht="12">
      <c r="A180" s="13"/>
      <c r="B180" s="193"/>
      <c r="C180" s="13"/>
      <c r="D180" s="194" t="s">
        <v>193</v>
      </c>
      <c r="E180" s="195" t="s">
        <v>1</v>
      </c>
      <c r="F180" s="196" t="s">
        <v>449</v>
      </c>
      <c r="G180" s="13"/>
      <c r="H180" s="197">
        <v>1</v>
      </c>
      <c r="I180" s="198"/>
      <c r="J180" s="13"/>
      <c r="K180" s="13"/>
      <c r="L180" s="193"/>
      <c r="M180" s="199"/>
      <c r="N180" s="200"/>
      <c r="O180" s="200"/>
      <c r="P180" s="200"/>
      <c r="Q180" s="200"/>
      <c r="R180" s="200"/>
      <c r="S180" s="200"/>
      <c r="T180" s="20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5" t="s">
        <v>193</v>
      </c>
      <c r="AU180" s="195" t="s">
        <v>21</v>
      </c>
      <c r="AV180" s="13" t="s">
        <v>21</v>
      </c>
      <c r="AW180" s="13" t="s">
        <v>40</v>
      </c>
      <c r="AX180" s="13" t="s">
        <v>91</v>
      </c>
      <c r="AY180" s="195" t="s">
        <v>167</v>
      </c>
    </row>
    <row r="181" spans="1:65" s="2" customFormat="1" ht="33" customHeight="1">
      <c r="A181" s="38"/>
      <c r="B181" s="179"/>
      <c r="C181" s="210" t="s">
        <v>307</v>
      </c>
      <c r="D181" s="210" t="s">
        <v>257</v>
      </c>
      <c r="E181" s="211" t="s">
        <v>450</v>
      </c>
      <c r="F181" s="212" t="s">
        <v>451</v>
      </c>
      <c r="G181" s="213" t="s">
        <v>285</v>
      </c>
      <c r="H181" s="214">
        <v>1</v>
      </c>
      <c r="I181" s="215"/>
      <c r="J181" s="216">
        <f>ROUND(I181*H181,2)</f>
        <v>0</v>
      </c>
      <c r="K181" s="212" t="s">
        <v>173</v>
      </c>
      <c r="L181" s="217"/>
      <c r="M181" s="218" t="s">
        <v>1</v>
      </c>
      <c r="N181" s="219" t="s">
        <v>49</v>
      </c>
      <c r="O181" s="77"/>
      <c r="P181" s="189">
        <f>O181*H181</f>
        <v>0</v>
      </c>
      <c r="Q181" s="189">
        <v>0.015</v>
      </c>
      <c r="R181" s="189">
        <f>Q181*H181</f>
        <v>0.015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205</v>
      </c>
      <c r="AT181" s="191" t="s">
        <v>257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174</v>
      </c>
      <c r="BM181" s="191" t="s">
        <v>452</v>
      </c>
    </row>
    <row r="182" spans="1:51" s="13" customFormat="1" ht="12">
      <c r="A182" s="13"/>
      <c r="B182" s="193"/>
      <c r="C182" s="13"/>
      <c r="D182" s="194" t="s">
        <v>193</v>
      </c>
      <c r="E182" s="195" t="s">
        <v>1</v>
      </c>
      <c r="F182" s="196" t="s">
        <v>449</v>
      </c>
      <c r="G182" s="13"/>
      <c r="H182" s="197">
        <v>1</v>
      </c>
      <c r="I182" s="198"/>
      <c r="J182" s="13"/>
      <c r="K182" s="13"/>
      <c r="L182" s="193"/>
      <c r="M182" s="199"/>
      <c r="N182" s="200"/>
      <c r="O182" s="200"/>
      <c r="P182" s="200"/>
      <c r="Q182" s="200"/>
      <c r="R182" s="200"/>
      <c r="S182" s="200"/>
      <c r="T182" s="20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5" t="s">
        <v>193</v>
      </c>
      <c r="AU182" s="195" t="s">
        <v>21</v>
      </c>
      <c r="AV182" s="13" t="s">
        <v>21</v>
      </c>
      <c r="AW182" s="13" t="s">
        <v>40</v>
      </c>
      <c r="AX182" s="13" t="s">
        <v>91</v>
      </c>
      <c r="AY182" s="195" t="s">
        <v>167</v>
      </c>
    </row>
    <row r="183" spans="1:65" s="2" customFormat="1" ht="24.15" customHeight="1">
      <c r="A183" s="38"/>
      <c r="B183" s="179"/>
      <c r="C183" s="180" t="s">
        <v>311</v>
      </c>
      <c r="D183" s="180" t="s">
        <v>169</v>
      </c>
      <c r="E183" s="181" t="s">
        <v>453</v>
      </c>
      <c r="F183" s="182" t="s">
        <v>454</v>
      </c>
      <c r="G183" s="183" t="s">
        <v>183</v>
      </c>
      <c r="H183" s="184">
        <v>30</v>
      </c>
      <c r="I183" s="185"/>
      <c r="J183" s="186">
        <f>ROUND(I183*H183,2)</f>
        <v>0</v>
      </c>
      <c r="K183" s="182" t="s">
        <v>173</v>
      </c>
      <c r="L183" s="39"/>
      <c r="M183" s="187" t="s">
        <v>1</v>
      </c>
      <c r="N183" s="188" t="s">
        <v>49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0.00028</v>
      </c>
      <c r="T183" s="190">
        <f>S183*H183</f>
        <v>0.0084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174</v>
      </c>
      <c r="AT183" s="191" t="s">
        <v>169</v>
      </c>
      <c r="AU183" s="191" t="s">
        <v>21</v>
      </c>
      <c r="AY183" s="18" t="s">
        <v>167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8" t="s">
        <v>91</v>
      </c>
      <c r="BK183" s="192">
        <f>ROUND(I183*H183,2)</f>
        <v>0</v>
      </c>
      <c r="BL183" s="18" t="s">
        <v>174</v>
      </c>
      <c r="BM183" s="191" t="s">
        <v>455</v>
      </c>
    </row>
    <row r="184" spans="1:65" s="2" customFormat="1" ht="24.15" customHeight="1">
      <c r="A184" s="38"/>
      <c r="B184" s="179"/>
      <c r="C184" s="210" t="s">
        <v>315</v>
      </c>
      <c r="D184" s="210" t="s">
        <v>257</v>
      </c>
      <c r="E184" s="211" t="s">
        <v>456</v>
      </c>
      <c r="F184" s="212" t="s">
        <v>457</v>
      </c>
      <c r="G184" s="213" t="s">
        <v>183</v>
      </c>
      <c r="H184" s="214">
        <v>30</v>
      </c>
      <c r="I184" s="215"/>
      <c r="J184" s="216">
        <f>ROUND(I184*H184,2)</f>
        <v>0</v>
      </c>
      <c r="K184" s="212" t="s">
        <v>173</v>
      </c>
      <c r="L184" s="217"/>
      <c r="M184" s="218" t="s">
        <v>1</v>
      </c>
      <c r="N184" s="219" t="s">
        <v>49</v>
      </c>
      <c r="O184" s="77"/>
      <c r="P184" s="189">
        <f>O184*H184</f>
        <v>0</v>
      </c>
      <c r="Q184" s="189">
        <v>0.00028</v>
      </c>
      <c r="R184" s="189">
        <f>Q184*H184</f>
        <v>0.0084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205</v>
      </c>
      <c r="AT184" s="191" t="s">
        <v>257</v>
      </c>
      <c r="AU184" s="191" t="s">
        <v>21</v>
      </c>
      <c r="AY184" s="18" t="s">
        <v>167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91</v>
      </c>
      <c r="BK184" s="192">
        <f>ROUND(I184*H184,2)</f>
        <v>0</v>
      </c>
      <c r="BL184" s="18" t="s">
        <v>174</v>
      </c>
      <c r="BM184" s="191" t="s">
        <v>458</v>
      </c>
    </row>
    <row r="185" spans="1:65" s="2" customFormat="1" ht="24.15" customHeight="1">
      <c r="A185" s="38"/>
      <c r="B185" s="179"/>
      <c r="C185" s="180" t="s">
        <v>319</v>
      </c>
      <c r="D185" s="180" t="s">
        <v>169</v>
      </c>
      <c r="E185" s="181" t="s">
        <v>459</v>
      </c>
      <c r="F185" s="182" t="s">
        <v>460</v>
      </c>
      <c r="G185" s="183" t="s">
        <v>183</v>
      </c>
      <c r="H185" s="184">
        <v>200</v>
      </c>
      <c r="I185" s="185"/>
      <c r="J185" s="186">
        <f>ROUND(I185*H185,2)</f>
        <v>0</v>
      </c>
      <c r="K185" s="182" t="s">
        <v>173</v>
      </c>
      <c r="L185" s="39"/>
      <c r="M185" s="187" t="s">
        <v>1</v>
      </c>
      <c r="N185" s="188" t="s">
        <v>49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0.00106</v>
      </c>
      <c r="T185" s="190">
        <f>S185*H185</f>
        <v>0.212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174</v>
      </c>
      <c r="AT185" s="191" t="s">
        <v>169</v>
      </c>
      <c r="AU185" s="191" t="s">
        <v>21</v>
      </c>
      <c r="AY185" s="18" t="s">
        <v>167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8" t="s">
        <v>91</v>
      </c>
      <c r="BK185" s="192">
        <f>ROUND(I185*H185,2)</f>
        <v>0</v>
      </c>
      <c r="BL185" s="18" t="s">
        <v>174</v>
      </c>
      <c r="BM185" s="191" t="s">
        <v>461</v>
      </c>
    </row>
    <row r="186" spans="1:65" s="2" customFormat="1" ht="24.15" customHeight="1">
      <c r="A186" s="38"/>
      <c r="B186" s="179"/>
      <c r="C186" s="210" t="s">
        <v>323</v>
      </c>
      <c r="D186" s="210" t="s">
        <v>257</v>
      </c>
      <c r="E186" s="211" t="s">
        <v>462</v>
      </c>
      <c r="F186" s="212" t="s">
        <v>463</v>
      </c>
      <c r="G186" s="213" t="s">
        <v>183</v>
      </c>
      <c r="H186" s="214">
        <v>200</v>
      </c>
      <c r="I186" s="215"/>
      <c r="J186" s="216">
        <f>ROUND(I186*H186,2)</f>
        <v>0</v>
      </c>
      <c r="K186" s="212" t="s">
        <v>173</v>
      </c>
      <c r="L186" s="217"/>
      <c r="M186" s="218" t="s">
        <v>1</v>
      </c>
      <c r="N186" s="219" t="s">
        <v>49</v>
      </c>
      <c r="O186" s="77"/>
      <c r="P186" s="189">
        <f>O186*H186</f>
        <v>0</v>
      </c>
      <c r="Q186" s="189">
        <v>0.00106</v>
      </c>
      <c r="R186" s="189">
        <f>Q186*H186</f>
        <v>0.212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205</v>
      </c>
      <c r="AT186" s="191" t="s">
        <v>257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174</v>
      </c>
      <c r="BM186" s="191" t="s">
        <v>464</v>
      </c>
    </row>
    <row r="187" spans="1:65" s="2" customFormat="1" ht="24.15" customHeight="1">
      <c r="A187" s="38"/>
      <c r="B187" s="179"/>
      <c r="C187" s="180" t="s">
        <v>327</v>
      </c>
      <c r="D187" s="180" t="s">
        <v>169</v>
      </c>
      <c r="E187" s="181" t="s">
        <v>465</v>
      </c>
      <c r="F187" s="182" t="s">
        <v>466</v>
      </c>
      <c r="G187" s="183" t="s">
        <v>183</v>
      </c>
      <c r="H187" s="184">
        <v>316.8</v>
      </c>
      <c r="I187" s="185"/>
      <c r="J187" s="186">
        <f>ROUND(I187*H187,2)</f>
        <v>0</v>
      </c>
      <c r="K187" s="182" t="s">
        <v>173</v>
      </c>
      <c r="L187" s="39"/>
      <c r="M187" s="187" t="s">
        <v>1</v>
      </c>
      <c r="N187" s="188" t="s">
        <v>49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174</v>
      </c>
      <c r="AT187" s="191" t="s">
        <v>169</v>
      </c>
      <c r="AU187" s="191" t="s">
        <v>21</v>
      </c>
      <c r="AY187" s="18" t="s">
        <v>167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8" t="s">
        <v>91</v>
      </c>
      <c r="BK187" s="192">
        <f>ROUND(I187*H187,2)</f>
        <v>0</v>
      </c>
      <c r="BL187" s="18" t="s">
        <v>174</v>
      </c>
      <c r="BM187" s="191" t="s">
        <v>467</v>
      </c>
    </row>
    <row r="188" spans="1:65" s="2" customFormat="1" ht="21.75" customHeight="1">
      <c r="A188" s="38"/>
      <c r="B188" s="179"/>
      <c r="C188" s="210" t="s">
        <v>331</v>
      </c>
      <c r="D188" s="210" t="s">
        <v>257</v>
      </c>
      <c r="E188" s="211" t="s">
        <v>468</v>
      </c>
      <c r="F188" s="212" t="s">
        <v>469</v>
      </c>
      <c r="G188" s="213" t="s">
        <v>183</v>
      </c>
      <c r="H188" s="214">
        <v>321.552</v>
      </c>
      <c r="I188" s="215"/>
      <c r="J188" s="216">
        <f>ROUND(I188*H188,2)</f>
        <v>0</v>
      </c>
      <c r="K188" s="212" t="s">
        <v>173</v>
      </c>
      <c r="L188" s="217"/>
      <c r="M188" s="218" t="s">
        <v>1</v>
      </c>
      <c r="N188" s="219" t="s">
        <v>49</v>
      </c>
      <c r="O188" s="77"/>
      <c r="P188" s="189">
        <f>O188*H188</f>
        <v>0</v>
      </c>
      <c r="Q188" s="189">
        <v>0.00318</v>
      </c>
      <c r="R188" s="189">
        <f>Q188*H188</f>
        <v>1.02253536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205</v>
      </c>
      <c r="AT188" s="191" t="s">
        <v>257</v>
      </c>
      <c r="AU188" s="191" t="s">
        <v>21</v>
      </c>
      <c r="AY188" s="18" t="s">
        <v>167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8" t="s">
        <v>91</v>
      </c>
      <c r="BK188" s="192">
        <f>ROUND(I188*H188,2)</f>
        <v>0</v>
      </c>
      <c r="BL188" s="18" t="s">
        <v>174</v>
      </c>
      <c r="BM188" s="191" t="s">
        <v>470</v>
      </c>
    </row>
    <row r="189" spans="1:51" s="13" customFormat="1" ht="12">
      <c r="A189" s="13"/>
      <c r="B189" s="193"/>
      <c r="C189" s="13"/>
      <c r="D189" s="194" t="s">
        <v>193</v>
      </c>
      <c r="E189" s="13"/>
      <c r="F189" s="196" t="s">
        <v>471</v>
      </c>
      <c r="G189" s="13"/>
      <c r="H189" s="197">
        <v>321.552</v>
      </c>
      <c r="I189" s="198"/>
      <c r="J189" s="13"/>
      <c r="K189" s="13"/>
      <c r="L189" s="193"/>
      <c r="M189" s="199"/>
      <c r="N189" s="200"/>
      <c r="O189" s="200"/>
      <c r="P189" s="200"/>
      <c r="Q189" s="200"/>
      <c r="R189" s="200"/>
      <c r="S189" s="200"/>
      <c r="T189" s="20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5" t="s">
        <v>193</v>
      </c>
      <c r="AU189" s="195" t="s">
        <v>21</v>
      </c>
      <c r="AV189" s="13" t="s">
        <v>21</v>
      </c>
      <c r="AW189" s="13" t="s">
        <v>3</v>
      </c>
      <c r="AX189" s="13" t="s">
        <v>91</v>
      </c>
      <c r="AY189" s="195" t="s">
        <v>167</v>
      </c>
    </row>
    <row r="190" spans="1:65" s="2" customFormat="1" ht="24.15" customHeight="1">
      <c r="A190" s="38"/>
      <c r="B190" s="179"/>
      <c r="C190" s="180" t="s">
        <v>335</v>
      </c>
      <c r="D190" s="180" t="s">
        <v>169</v>
      </c>
      <c r="E190" s="181" t="s">
        <v>472</v>
      </c>
      <c r="F190" s="182" t="s">
        <v>473</v>
      </c>
      <c r="G190" s="183" t="s">
        <v>285</v>
      </c>
      <c r="H190" s="184">
        <v>7</v>
      </c>
      <c r="I190" s="185"/>
      <c r="J190" s="186">
        <f>ROUND(I190*H190,2)</f>
        <v>0</v>
      </c>
      <c r="K190" s="182" t="s">
        <v>173</v>
      </c>
      <c r="L190" s="39"/>
      <c r="M190" s="187" t="s">
        <v>1</v>
      </c>
      <c r="N190" s="188" t="s">
        <v>49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0.0005</v>
      </c>
      <c r="T190" s="190">
        <f>S190*H190</f>
        <v>0.0035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174</v>
      </c>
      <c r="AT190" s="191" t="s">
        <v>169</v>
      </c>
      <c r="AU190" s="191" t="s">
        <v>21</v>
      </c>
      <c r="AY190" s="18" t="s">
        <v>167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8" t="s">
        <v>91</v>
      </c>
      <c r="BK190" s="192">
        <f>ROUND(I190*H190,2)</f>
        <v>0</v>
      </c>
      <c r="BL190" s="18" t="s">
        <v>174</v>
      </c>
      <c r="BM190" s="191" t="s">
        <v>474</v>
      </c>
    </row>
    <row r="191" spans="1:65" s="2" customFormat="1" ht="16.5" customHeight="1">
      <c r="A191" s="38"/>
      <c r="B191" s="179"/>
      <c r="C191" s="210" t="s">
        <v>339</v>
      </c>
      <c r="D191" s="210" t="s">
        <v>257</v>
      </c>
      <c r="E191" s="211" t="s">
        <v>475</v>
      </c>
      <c r="F191" s="212" t="s">
        <v>476</v>
      </c>
      <c r="G191" s="213" t="s">
        <v>285</v>
      </c>
      <c r="H191" s="214">
        <v>7</v>
      </c>
      <c r="I191" s="215"/>
      <c r="J191" s="216">
        <f>ROUND(I191*H191,2)</f>
        <v>0</v>
      </c>
      <c r="K191" s="212" t="s">
        <v>173</v>
      </c>
      <c r="L191" s="217"/>
      <c r="M191" s="218" t="s">
        <v>1</v>
      </c>
      <c r="N191" s="219" t="s">
        <v>49</v>
      </c>
      <c r="O191" s="77"/>
      <c r="P191" s="189">
        <f>O191*H191</f>
        <v>0</v>
      </c>
      <c r="Q191" s="189">
        <v>0.00085</v>
      </c>
      <c r="R191" s="189">
        <f>Q191*H191</f>
        <v>0.0059499999999999996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205</v>
      </c>
      <c r="AT191" s="191" t="s">
        <v>257</v>
      </c>
      <c r="AU191" s="191" t="s">
        <v>21</v>
      </c>
      <c r="AY191" s="18" t="s">
        <v>167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8" t="s">
        <v>91</v>
      </c>
      <c r="BK191" s="192">
        <f>ROUND(I191*H191,2)</f>
        <v>0</v>
      </c>
      <c r="BL191" s="18" t="s">
        <v>174</v>
      </c>
      <c r="BM191" s="191" t="s">
        <v>477</v>
      </c>
    </row>
    <row r="192" spans="1:65" s="2" customFormat="1" ht="21.75" customHeight="1">
      <c r="A192" s="38"/>
      <c r="B192" s="179"/>
      <c r="C192" s="210" t="s">
        <v>343</v>
      </c>
      <c r="D192" s="210" t="s">
        <v>257</v>
      </c>
      <c r="E192" s="211" t="s">
        <v>478</v>
      </c>
      <c r="F192" s="212" t="s">
        <v>479</v>
      </c>
      <c r="G192" s="213" t="s">
        <v>285</v>
      </c>
      <c r="H192" s="214">
        <v>7</v>
      </c>
      <c r="I192" s="215"/>
      <c r="J192" s="216">
        <f>ROUND(I192*H192,2)</f>
        <v>0</v>
      </c>
      <c r="K192" s="212" t="s">
        <v>1</v>
      </c>
      <c r="L192" s="217"/>
      <c r="M192" s="218" t="s">
        <v>1</v>
      </c>
      <c r="N192" s="219" t="s">
        <v>49</v>
      </c>
      <c r="O192" s="77"/>
      <c r="P192" s="189">
        <f>O192*H192</f>
        <v>0</v>
      </c>
      <c r="Q192" s="189">
        <v>0.005</v>
      </c>
      <c r="R192" s="189">
        <f>Q192*H192</f>
        <v>0.035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205</v>
      </c>
      <c r="AT192" s="191" t="s">
        <v>257</v>
      </c>
      <c r="AU192" s="191" t="s">
        <v>21</v>
      </c>
      <c r="AY192" s="18" t="s">
        <v>167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8" t="s">
        <v>91</v>
      </c>
      <c r="BK192" s="192">
        <f>ROUND(I192*H192,2)</f>
        <v>0</v>
      </c>
      <c r="BL192" s="18" t="s">
        <v>174</v>
      </c>
      <c r="BM192" s="191" t="s">
        <v>480</v>
      </c>
    </row>
    <row r="193" spans="1:47" s="2" customFormat="1" ht="12">
      <c r="A193" s="38"/>
      <c r="B193" s="39"/>
      <c r="C193" s="38"/>
      <c r="D193" s="194" t="s">
        <v>363</v>
      </c>
      <c r="E193" s="38"/>
      <c r="F193" s="220" t="s">
        <v>481</v>
      </c>
      <c r="G193" s="38"/>
      <c r="H193" s="38"/>
      <c r="I193" s="221"/>
      <c r="J193" s="38"/>
      <c r="K193" s="38"/>
      <c r="L193" s="39"/>
      <c r="M193" s="222"/>
      <c r="N193" s="223"/>
      <c r="O193" s="77"/>
      <c r="P193" s="77"/>
      <c r="Q193" s="77"/>
      <c r="R193" s="77"/>
      <c r="S193" s="77"/>
      <c r="T193" s="7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8" t="s">
        <v>363</v>
      </c>
      <c r="AU193" s="18" t="s">
        <v>21</v>
      </c>
    </row>
    <row r="194" spans="1:65" s="2" customFormat="1" ht="24.15" customHeight="1">
      <c r="A194" s="38"/>
      <c r="B194" s="179"/>
      <c r="C194" s="180" t="s">
        <v>349</v>
      </c>
      <c r="D194" s="180" t="s">
        <v>169</v>
      </c>
      <c r="E194" s="181" t="s">
        <v>482</v>
      </c>
      <c r="F194" s="182" t="s">
        <v>483</v>
      </c>
      <c r="G194" s="183" t="s">
        <v>285</v>
      </c>
      <c r="H194" s="184">
        <v>4</v>
      </c>
      <c r="I194" s="185"/>
      <c r="J194" s="186">
        <f>ROUND(I194*H194,2)</f>
        <v>0</v>
      </c>
      <c r="K194" s="182" t="s">
        <v>173</v>
      </c>
      <c r="L194" s="39"/>
      <c r="M194" s="187" t="s">
        <v>1</v>
      </c>
      <c r="N194" s="188" t="s">
        <v>49</v>
      </c>
      <c r="O194" s="77"/>
      <c r="P194" s="189">
        <f>O194*H194</f>
        <v>0</v>
      </c>
      <c r="Q194" s="189">
        <v>0</v>
      </c>
      <c r="R194" s="189">
        <f>Q194*H194</f>
        <v>0</v>
      </c>
      <c r="S194" s="189">
        <v>0.00039</v>
      </c>
      <c r="T194" s="190">
        <f>S194*H194</f>
        <v>0.00156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174</v>
      </c>
      <c r="AT194" s="191" t="s">
        <v>169</v>
      </c>
      <c r="AU194" s="191" t="s">
        <v>21</v>
      </c>
      <c r="AY194" s="18" t="s">
        <v>167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8" t="s">
        <v>91</v>
      </c>
      <c r="BK194" s="192">
        <f>ROUND(I194*H194,2)</f>
        <v>0</v>
      </c>
      <c r="BL194" s="18" t="s">
        <v>174</v>
      </c>
      <c r="BM194" s="191" t="s">
        <v>484</v>
      </c>
    </row>
    <row r="195" spans="1:65" s="2" customFormat="1" ht="16.5" customHeight="1">
      <c r="A195" s="38"/>
      <c r="B195" s="179"/>
      <c r="C195" s="210" t="s">
        <v>357</v>
      </c>
      <c r="D195" s="210" t="s">
        <v>257</v>
      </c>
      <c r="E195" s="211" t="s">
        <v>485</v>
      </c>
      <c r="F195" s="212" t="s">
        <v>486</v>
      </c>
      <c r="G195" s="213" t="s">
        <v>285</v>
      </c>
      <c r="H195" s="214">
        <v>1</v>
      </c>
      <c r="I195" s="215"/>
      <c r="J195" s="216">
        <f>ROUND(I195*H195,2)</f>
        <v>0</v>
      </c>
      <c r="K195" s="212" t="s">
        <v>173</v>
      </c>
      <c r="L195" s="217"/>
      <c r="M195" s="218" t="s">
        <v>1</v>
      </c>
      <c r="N195" s="219" t="s">
        <v>49</v>
      </c>
      <c r="O195" s="77"/>
      <c r="P195" s="189">
        <f>O195*H195</f>
        <v>0</v>
      </c>
      <c r="Q195" s="189">
        <v>0.00039</v>
      </c>
      <c r="R195" s="189">
        <f>Q195*H195</f>
        <v>0.00039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205</v>
      </c>
      <c r="AT195" s="191" t="s">
        <v>257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174</v>
      </c>
      <c r="BM195" s="191" t="s">
        <v>487</v>
      </c>
    </row>
    <row r="196" spans="1:65" s="2" customFormat="1" ht="16.5" customHeight="1">
      <c r="A196" s="38"/>
      <c r="B196" s="179"/>
      <c r="C196" s="210" t="s">
        <v>365</v>
      </c>
      <c r="D196" s="210" t="s">
        <v>257</v>
      </c>
      <c r="E196" s="211" t="s">
        <v>488</v>
      </c>
      <c r="F196" s="212" t="s">
        <v>489</v>
      </c>
      <c r="G196" s="213" t="s">
        <v>285</v>
      </c>
      <c r="H196" s="214">
        <v>1</v>
      </c>
      <c r="I196" s="215"/>
      <c r="J196" s="216">
        <f>ROUND(I196*H196,2)</f>
        <v>0</v>
      </c>
      <c r="K196" s="212" t="s">
        <v>173</v>
      </c>
      <c r="L196" s="217"/>
      <c r="M196" s="218" t="s">
        <v>1</v>
      </c>
      <c r="N196" s="219" t="s">
        <v>49</v>
      </c>
      <c r="O196" s="77"/>
      <c r="P196" s="189">
        <f>O196*H196</f>
        <v>0</v>
      </c>
      <c r="Q196" s="189">
        <v>0.00048</v>
      </c>
      <c r="R196" s="189">
        <f>Q196*H196</f>
        <v>0.00048</v>
      </c>
      <c r="S196" s="189">
        <v>0</v>
      </c>
      <c r="T196" s="19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91" t="s">
        <v>205</v>
      </c>
      <c r="AT196" s="191" t="s">
        <v>257</v>
      </c>
      <c r="AU196" s="191" t="s">
        <v>21</v>
      </c>
      <c r="AY196" s="18" t="s">
        <v>167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8" t="s">
        <v>91</v>
      </c>
      <c r="BK196" s="192">
        <f>ROUND(I196*H196,2)</f>
        <v>0</v>
      </c>
      <c r="BL196" s="18" t="s">
        <v>174</v>
      </c>
      <c r="BM196" s="191" t="s">
        <v>490</v>
      </c>
    </row>
    <row r="197" spans="1:65" s="2" customFormat="1" ht="21.75" customHeight="1">
      <c r="A197" s="38"/>
      <c r="B197" s="179"/>
      <c r="C197" s="210" t="s">
        <v>371</v>
      </c>
      <c r="D197" s="210" t="s">
        <v>257</v>
      </c>
      <c r="E197" s="211" t="s">
        <v>491</v>
      </c>
      <c r="F197" s="212" t="s">
        <v>492</v>
      </c>
      <c r="G197" s="213" t="s">
        <v>285</v>
      </c>
      <c r="H197" s="214">
        <v>1</v>
      </c>
      <c r="I197" s="215"/>
      <c r="J197" s="216">
        <f>ROUND(I197*H197,2)</f>
        <v>0</v>
      </c>
      <c r="K197" s="212" t="s">
        <v>173</v>
      </c>
      <c r="L197" s="217"/>
      <c r="M197" s="218" t="s">
        <v>1</v>
      </c>
      <c r="N197" s="219" t="s">
        <v>49</v>
      </c>
      <c r="O197" s="77"/>
      <c r="P197" s="189">
        <f>O197*H197</f>
        <v>0</v>
      </c>
      <c r="Q197" s="189">
        <v>0.0036</v>
      </c>
      <c r="R197" s="189">
        <f>Q197*H197</f>
        <v>0.0036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205</v>
      </c>
      <c r="AT197" s="191" t="s">
        <v>257</v>
      </c>
      <c r="AU197" s="191" t="s">
        <v>21</v>
      </c>
      <c r="AY197" s="18" t="s">
        <v>167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8" t="s">
        <v>91</v>
      </c>
      <c r="BK197" s="192">
        <f>ROUND(I197*H197,2)</f>
        <v>0</v>
      </c>
      <c r="BL197" s="18" t="s">
        <v>174</v>
      </c>
      <c r="BM197" s="191" t="s">
        <v>493</v>
      </c>
    </row>
    <row r="198" spans="1:65" s="2" customFormat="1" ht="16.5" customHeight="1">
      <c r="A198" s="38"/>
      <c r="B198" s="179"/>
      <c r="C198" s="210" t="s">
        <v>29</v>
      </c>
      <c r="D198" s="210" t="s">
        <v>257</v>
      </c>
      <c r="E198" s="211" t="s">
        <v>494</v>
      </c>
      <c r="F198" s="212" t="s">
        <v>495</v>
      </c>
      <c r="G198" s="213" t="s">
        <v>285</v>
      </c>
      <c r="H198" s="214">
        <v>1</v>
      </c>
      <c r="I198" s="215"/>
      <c r="J198" s="216">
        <f>ROUND(I198*H198,2)</f>
        <v>0</v>
      </c>
      <c r="K198" s="212" t="s">
        <v>173</v>
      </c>
      <c r="L198" s="217"/>
      <c r="M198" s="218" t="s">
        <v>1</v>
      </c>
      <c r="N198" s="219" t="s">
        <v>49</v>
      </c>
      <c r="O198" s="77"/>
      <c r="P198" s="189">
        <f>O198*H198</f>
        <v>0</v>
      </c>
      <c r="Q198" s="189">
        <v>0.00043</v>
      </c>
      <c r="R198" s="189">
        <f>Q198*H198</f>
        <v>0.00043</v>
      </c>
      <c r="S198" s="189">
        <v>0</v>
      </c>
      <c r="T198" s="19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1" t="s">
        <v>205</v>
      </c>
      <c r="AT198" s="191" t="s">
        <v>257</v>
      </c>
      <c r="AU198" s="191" t="s">
        <v>21</v>
      </c>
      <c r="AY198" s="18" t="s">
        <v>167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8" t="s">
        <v>91</v>
      </c>
      <c r="BK198" s="192">
        <f>ROUND(I198*H198,2)</f>
        <v>0</v>
      </c>
      <c r="BL198" s="18" t="s">
        <v>174</v>
      </c>
      <c r="BM198" s="191" t="s">
        <v>496</v>
      </c>
    </row>
    <row r="199" spans="1:65" s="2" customFormat="1" ht="21.75" customHeight="1">
      <c r="A199" s="38"/>
      <c r="B199" s="179"/>
      <c r="C199" s="210" t="s">
        <v>497</v>
      </c>
      <c r="D199" s="210" t="s">
        <v>257</v>
      </c>
      <c r="E199" s="211" t="s">
        <v>498</v>
      </c>
      <c r="F199" s="212" t="s">
        <v>499</v>
      </c>
      <c r="G199" s="213" t="s">
        <v>183</v>
      </c>
      <c r="H199" s="214">
        <v>0.5</v>
      </c>
      <c r="I199" s="215"/>
      <c r="J199" s="216">
        <f>ROUND(I199*H199,2)</f>
        <v>0</v>
      </c>
      <c r="K199" s="212" t="s">
        <v>173</v>
      </c>
      <c r="L199" s="217"/>
      <c r="M199" s="218" t="s">
        <v>1</v>
      </c>
      <c r="N199" s="219" t="s">
        <v>49</v>
      </c>
      <c r="O199" s="77"/>
      <c r="P199" s="189">
        <f>O199*H199</f>
        <v>0</v>
      </c>
      <c r="Q199" s="189">
        <v>0.0015</v>
      </c>
      <c r="R199" s="189">
        <f>Q199*H199</f>
        <v>0.00075</v>
      </c>
      <c r="S199" s="189">
        <v>0</v>
      </c>
      <c r="T199" s="19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205</v>
      </c>
      <c r="AT199" s="191" t="s">
        <v>257</v>
      </c>
      <c r="AU199" s="191" t="s">
        <v>21</v>
      </c>
      <c r="AY199" s="18" t="s">
        <v>167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8" t="s">
        <v>91</v>
      </c>
      <c r="BK199" s="192">
        <f>ROUND(I199*H199,2)</f>
        <v>0</v>
      </c>
      <c r="BL199" s="18" t="s">
        <v>174</v>
      </c>
      <c r="BM199" s="191" t="s">
        <v>500</v>
      </c>
    </row>
    <row r="200" spans="1:65" s="2" customFormat="1" ht="24.15" customHeight="1">
      <c r="A200" s="38"/>
      <c r="B200" s="179"/>
      <c r="C200" s="180" t="s">
        <v>501</v>
      </c>
      <c r="D200" s="180" t="s">
        <v>169</v>
      </c>
      <c r="E200" s="181" t="s">
        <v>502</v>
      </c>
      <c r="F200" s="182" t="s">
        <v>503</v>
      </c>
      <c r="G200" s="183" t="s">
        <v>285</v>
      </c>
      <c r="H200" s="184">
        <v>22</v>
      </c>
      <c r="I200" s="185"/>
      <c r="J200" s="186">
        <f>ROUND(I200*H200,2)</f>
        <v>0</v>
      </c>
      <c r="K200" s="182" t="s">
        <v>173</v>
      </c>
      <c r="L200" s="39"/>
      <c r="M200" s="187" t="s">
        <v>1</v>
      </c>
      <c r="N200" s="188" t="s">
        <v>49</v>
      </c>
      <c r="O200" s="77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1" t="s">
        <v>174</v>
      </c>
      <c r="AT200" s="191" t="s">
        <v>169</v>
      </c>
      <c r="AU200" s="191" t="s">
        <v>21</v>
      </c>
      <c r="AY200" s="18" t="s">
        <v>167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8" t="s">
        <v>91</v>
      </c>
      <c r="BK200" s="192">
        <f>ROUND(I200*H200,2)</f>
        <v>0</v>
      </c>
      <c r="BL200" s="18" t="s">
        <v>174</v>
      </c>
      <c r="BM200" s="191" t="s">
        <v>504</v>
      </c>
    </row>
    <row r="201" spans="1:65" s="2" customFormat="1" ht="16.5" customHeight="1">
      <c r="A201" s="38"/>
      <c r="B201" s="179"/>
      <c r="C201" s="210" t="s">
        <v>505</v>
      </c>
      <c r="D201" s="210" t="s">
        <v>257</v>
      </c>
      <c r="E201" s="211" t="s">
        <v>506</v>
      </c>
      <c r="F201" s="212" t="s">
        <v>507</v>
      </c>
      <c r="G201" s="213" t="s">
        <v>285</v>
      </c>
      <c r="H201" s="214">
        <v>11</v>
      </c>
      <c r="I201" s="215"/>
      <c r="J201" s="216">
        <f>ROUND(I201*H201,2)</f>
        <v>0</v>
      </c>
      <c r="K201" s="212" t="s">
        <v>173</v>
      </c>
      <c r="L201" s="217"/>
      <c r="M201" s="218" t="s">
        <v>1</v>
      </c>
      <c r="N201" s="219" t="s">
        <v>49</v>
      </c>
      <c r="O201" s="77"/>
      <c r="P201" s="189">
        <f>O201*H201</f>
        <v>0</v>
      </c>
      <c r="Q201" s="189">
        <v>0.00072</v>
      </c>
      <c r="R201" s="189">
        <f>Q201*H201</f>
        <v>0.00792</v>
      </c>
      <c r="S201" s="189">
        <v>0</v>
      </c>
      <c r="T201" s="19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205</v>
      </c>
      <c r="AT201" s="191" t="s">
        <v>257</v>
      </c>
      <c r="AU201" s="191" t="s">
        <v>21</v>
      </c>
      <c r="AY201" s="18" t="s">
        <v>167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8" t="s">
        <v>91</v>
      </c>
      <c r="BK201" s="192">
        <f>ROUND(I201*H201,2)</f>
        <v>0</v>
      </c>
      <c r="BL201" s="18" t="s">
        <v>174</v>
      </c>
      <c r="BM201" s="191" t="s">
        <v>508</v>
      </c>
    </row>
    <row r="202" spans="1:65" s="2" customFormat="1" ht="16.5" customHeight="1">
      <c r="A202" s="38"/>
      <c r="B202" s="179"/>
      <c r="C202" s="210" t="s">
        <v>509</v>
      </c>
      <c r="D202" s="210" t="s">
        <v>257</v>
      </c>
      <c r="E202" s="211" t="s">
        <v>510</v>
      </c>
      <c r="F202" s="212" t="s">
        <v>511</v>
      </c>
      <c r="G202" s="213" t="s">
        <v>285</v>
      </c>
      <c r="H202" s="214">
        <v>5</v>
      </c>
      <c r="I202" s="215"/>
      <c r="J202" s="216">
        <f>ROUND(I202*H202,2)</f>
        <v>0</v>
      </c>
      <c r="K202" s="212" t="s">
        <v>173</v>
      </c>
      <c r="L202" s="217"/>
      <c r="M202" s="218" t="s">
        <v>1</v>
      </c>
      <c r="N202" s="219" t="s">
        <v>49</v>
      </c>
      <c r="O202" s="77"/>
      <c r="P202" s="189">
        <f>O202*H202</f>
        <v>0</v>
      </c>
      <c r="Q202" s="189">
        <v>0.00072</v>
      </c>
      <c r="R202" s="189">
        <f>Q202*H202</f>
        <v>0.0036000000000000003</v>
      </c>
      <c r="S202" s="189">
        <v>0</v>
      </c>
      <c r="T202" s="19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91" t="s">
        <v>205</v>
      </c>
      <c r="AT202" s="191" t="s">
        <v>257</v>
      </c>
      <c r="AU202" s="191" t="s">
        <v>21</v>
      </c>
      <c r="AY202" s="18" t="s">
        <v>167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8" t="s">
        <v>91</v>
      </c>
      <c r="BK202" s="192">
        <f>ROUND(I202*H202,2)</f>
        <v>0</v>
      </c>
      <c r="BL202" s="18" t="s">
        <v>174</v>
      </c>
      <c r="BM202" s="191" t="s">
        <v>512</v>
      </c>
    </row>
    <row r="203" spans="1:51" s="13" customFormat="1" ht="12">
      <c r="A203" s="13"/>
      <c r="B203" s="193"/>
      <c r="C203" s="13"/>
      <c r="D203" s="194" t="s">
        <v>193</v>
      </c>
      <c r="E203" s="195" t="s">
        <v>1</v>
      </c>
      <c r="F203" s="196" t="s">
        <v>513</v>
      </c>
      <c r="G203" s="13"/>
      <c r="H203" s="197">
        <v>3</v>
      </c>
      <c r="I203" s="198"/>
      <c r="J203" s="13"/>
      <c r="K203" s="13"/>
      <c r="L203" s="193"/>
      <c r="M203" s="199"/>
      <c r="N203" s="200"/>
      <c r="O203" s="200"/>
      <c r="P203" s="200"/>
      <c r="Q203" s="200"/>
      <c r="R203" s="200"/>
      <c r="S203" s="200"/>
      <c r="T203" s="20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5" t="s">
        <v>193</v>
      </c>
      <c r="AU203" s="195" t="s">
        <v>21</v>
      </c>
      <c r="AV203" s="13" t="s">
        <v>21</v>
      </c>
      <c r="AW203" s="13" t="s">
        <v>40</v>
      </c>
      <c r="AX203" s="13" t="s">
        <v>84</v>
      </c>
      <c r="AY203" s="195" t="s">
        <v>167</v>
      </c>
    </row>
    <row r="204" spans="1:51" s="13" customFormat="1" ht="12">
      <c r="A204" s="13"/>
      <c r="B204" s="193"/>
      <c r="C204" s="13"/>
      <c r="D204" s="194" t="s">
        <v>193</v>
      </c>
      <c r="E204" s="195" t="s">
        <v>1</v>
      </c>
      <c r="F204" s="196" t="s">
        <v>514</v>
      </c>
      <c r="G204" s="13"/>
      <c r="H204" s="197">
        <v>2</v>
      </c>
      <c r="I204" s="198"/>
      <c r="J204" s="13"/>
      <c r="K204" s="13"/>
      <c r="L204" s="193"/>
      <c r="M204" s="199"/>
      <c r="N204" s="200"/>
      <c r="O204" s="200"/>
      <c r="P204" s="200"/>
      <c r="Q204" s="200"/>
      <c r="R204" s="200"/>
      <c r="S204" s="200"/>
      <c r="T204" s="20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5" t="s">
        <v>193</v>
      </c>
      <c r="AU204" s="195" t="s">
        <v>21</v>
      </c>
      <c r="AV204" s="13" t="s">
        <v>21</v>
      </c>
      <c r="AW204" s="13" t="s">
        <v>40</v>
      </c>
      <c r="AX204" s="13" t="s">
        <v>84</v>
      </c>
      <c r="AY204" s="195" t="s">
        <v>167</v>
      </c>
    </row>
    <row r="205" spans="1:51" s="14" customFormat="1" ht="12">
      <c r="A205" s="14"/>
      <c r="B205" s="202"/>
      <c r="C205" s="14"/>
      <c r="D205" s="194" t="s">
        <v>193</v>
      </c>
      <c r="E205" s="203" t="s">
        <v>1</v>
      </c>
      <c r="F205" s="204" t="s">
        <v>246</v>
      </c>
      <c r="G205" s="14"/>
      <c r="H205" s="205">
        <v>5</v>
      </c>
      <c r="I205" s="206"/>
      <c r="J205" s="14"/>
      <c r="K205" s="14"/>
      <c r="L205" s="202"/>
      <c r="M205" s="207"/>
      <c r="N205" s="208"/>
      <c r="O205" s="208"/>
      <c r="P205" s="208"/>
      <c r="Q205" s="208"/>
      <c r="R205" s="208"/>
      <c r="S205" s="208"/>
      <c r="T205" s="20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03" t="s">
        <v>193</v>
      </c>
      <c r="AU205" s="203" t="s">
        <v>21</v>
      </c>
      <c r="AV205" s="14" t="s">
        <v>174</v>
      </c>
      <c r="AW205" s="14" t="s">
        <v>40</v>
      </c>
      <c r="AX205" s="14" t="s">
        <v>91</v>
      </c>
      <c r="AY205" s="203" t="s">
        <v>167</v>
      </c>
    </row>
    <row r="206" spans="1:65" s="2" customFormat="1" ht="24.15" customHeight="1">
      <c r="A206" s="38"/>
      <c r="B206" s="179"/>
      <c r="C206" s="210" t="s">
        <v>515</v>
      </c>
      <c r="D206" s="210" t="s">
        <v>257</v>
      </c>
      <c r="E206" s="211" t="s">
        <v>516</v>
      </c>
      <c r="F206" s="212" t="s">
        <v>517</v>
      </c>
      <c r="G206" s="213" t="s">
        <v>285</v>
      </c>
      <c r="H206" s="214">
        <v>5</v>
      </c>
      <c r="I206" s="215"/>
      <c r="J206" s="216">
        <f>ROUND(I206*H206,2)</f>
        <v>0</v>
      </c>
      <c r="K206" s="212" t="s">
        <v>173</v>
      </c>
      <c r="L206" s="217"/>
      <c r="M206" s="218" t="s">
        <v>1</v>
      </c>
      <c r="N206" s="219" t="s">
        <v>49</v>
      </c>
      <c r="O206" s="77"/>
      <c r="P206" s="189">
        <f>O206*H206</f>
        <v>0</v>
      </c>
      <c r="Q206" s="189">
        <v>0.004</v>
      </c>
      <c r="R206" s="189">
        <f>Q206*H206</f>
        <v>0.02</v>
      </c>
      <c r="S206" s="189">
        <v>0</v>
      </c>
      <c r="T206" s="19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91" t="s">
        <v>205</v>
      </c>
      <c r="AT206" s="191" t="s">
        <v>257</v>
      </c>
      <c r="AU206" s="191" t="s">
        <v>21</v>
      </c>
      <c r="AY206" s="18" t="s">
        <v>167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8" t="s">
        <v>91</v>
      </c>
      <c r="BK206" s="192">
        <f>ROUND(I206*H206,2)</f>
        <v>0</v>
      </c>
      <c r="BL206" s="18" t="s">
        <v>174</v>
      </c>
      <c r="BM206" s="191" t="s">
        <v>518</v>
      </c>
    </row>
    <row r="207" spans="1:65" s="2" customFormat="1" ht="24.15" customHeight="1">
      <c r="A207" s="38"/>
      <c r="B207" s="179"/>
      <c r="C207" s="180" t="s">
        <v>519</v>
      </c>
      <c r="D207" s="180" t="s">
        <v>169</v>
      </c>
      <c r="E207" s="181" t="s">
        <v>520</v>
      </c>
      <c r="F207" s="182" t="s">
        <v>521</v>
      </c>
      <c r="G207" s="183" t="s">
        <v>285</v>
      </c>
      <c r="H207" s="184">
        <v>3</v>
      </c>
      <c r="I207" s="185"/>
      <c r="J207" s="186">
        <f>ROUND(I207*H207,2)</f>
        <v>0</v>
      </c>
      <c r="K207" s="182" t="s">
        <v>173</v>
      </c>
      <c r="L207" s="39"/>
      <c r="M207" s="187" t="s">
        <v>1</v>
      </c>
      <c r="N207" s="188" t="s">
        <v>49</v>
      </c>
      <c r="O207" s="77"/>
      <c r="P207" s="189">
        <f>O207*H207</f>
        <v>0</v>
      </c>
      <c r="Q207" s="189">
        <v>0</v>
      </c>
      <c r="R207" s="189">
        <f>Q207*H207</f>
        <v>0</v>
      </c>
      <c r="S207" s="189">
        <v>0</v>
      </c>
      <c r="T207" s="19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91" t="s">
        <v>174</v>
      </c>
      <c r="AT207" s="191" t="s">
        <v>169</v>
      </c>
      <c r="AU207" s="191" t="s">
        <v>21</v>
      </c>
      <c r="AY207" s="18" t="s">
        <v>167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8" t="s">
        <v>91</v>
      </c>
      <c r="BK207" s="192">
        <f>ROUND(I207*H207,2)</f>
        <v>0</v>
      </c>
      <c r="BL207" s="18" t="s">
        <v>174</v>
      </c>
      <c r="BM207" s="191" t="s">
        <v>522</v>
      </c>
    </row>
    <row r="208" spans="1:65" s="2" customFormat="1" ht="16.5" customHeight="1">
      <c r="A208" s="38"/>
      <c r="B208" s="179"/>
      <c r="C208" s="210" t="s">
        <v>523</v>
      </c>
      <c r="D208" s="210" t="s">
        <v>257</v>
      </c>
      <c r="E208" s="211" t="s">
        <v>524</v>
      </c>
      <c r="F208" s="212" t="s">
        <v>525</v>
      </c>
      <c r="G208" s="213" t="s">
        <v>285</v>
      </c>
      <c r="H208" s="214">
        <v>3</v>
      </c>
      <c r="I208" s="215"/>
      <c r="J208" s="216">
        <f>ROUND(I208*H208,2)</f>
        <v>0</v>
      </c>
      <c r="K208" s="212" t="s">
        <v>173</v>
      </c>
      <c r="L208" s="217"/>
      <c r="M208" s="218" t="s">
        <v>1</v>
      </c>
      <c r="N208" s="219" t="s">
        <v>49</v>
      </c>
      <c r="O208" s="77"/>
      <c r="P208" s="189">
        <f>O208*H208</f>
        <v>0</v>
      </c>
      <c r="Q208" s="189">
        <v>0.00121</v>
      </c>
      <c r="R208" s="189">
        <f>Q208*H208</f>
        <v>0.0036299999999999995</v>
      </c>
      <c r="S208" s="189">
        <v>0</v>
      </c>
      <c r="T208" s="19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1" t="s">
        <v>205</v>
      </c>
      <c r="AT208" s="191" t="s">
        <v>257</v>
      </c>
      <c r="AU208" s="191" t="s">
        <v>21</v>
      </c>
      <c r="AY208" s="18" t="s">
        <v>167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8" t="s">
        <v>91</v>
      </c>
      <c r="BK208" s="192">
        <f>ROUND(I208*H208,2)</f>
        <v>0</v>
      </c>
      <c r="BL208" s="18" t="s">
        <v>174</v>
      </c>
      <c r="BM208" s="191" t="s">
        <v>526</v>
      </c>
    </row>
    <row r="209" spans="1:47" s="2" customFormat="1" ht="12">
      <c r="A209" s="38"/>
      <c r="B209" s="39"/>
      <c r="C209" s="38"/>
      <c r="D209" s="194" t="s">
        <v>363</v>
      </c>
      <c r="E209" s="38"/>
      <c r="F209" s="220" t="s">
        <v>527</v>
      </c>
      <c r="G209" s="38"/>
      <c r="H209" s="38"/>
      <c r="I209" s="221"/>
      <c r="J209" s="38"/>
      <c r="K209" s="38"/>
      <c r="L209" s="39"/>
      <c r="M209" s="222"/>
      <c r="N209" s="223"/>
      <c r="O209" s="77"/>
      <c r="P209" s="77"/>
      <c r="Q209" s="77"/>
      <c r="R209" s="77"/>
      <c r="S209" s="77"/>
      <c r="T209" s="7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8" t="s">
        <v>363</v>
      </c>
      <c r="AU209" s="18" t="s">
        <v>21</v>
      </c>
    </row>
    <row r="210" spans="1:51" s="13" customFormat="1" ht="12">
      <c r="A210" s="13"/>
      <c r="B210" s="193"/>
      <c r="C210" s="13"/>
      <c r="D210" s="194" t="s">
        <v>193</v>
      </c>
      <c r="E210" s="195" t="s">
        <v>1</v>
      </c>
      <c r="F210" s="196" t="s">
        <v>528</v>
      </c>
      <c r="G210" s="13"/>
      <c r="H210" s="197">
        <v>1</v>
      </c>
      <c r="I210" s="198"/>
      <c r="J210" s="13"/>
      <c r="K210" s="13"/>
      <c r="L210" s="193"/>
      <c r="M210" s="199"/>
      <c r="N210" s="200"/>
      <c r="O210" s="200"/>
      <c r="P210" s="200"/>
      <c r="Q210" s="200"/>
      <c r="R210" s="200"/>
      <c r="S210" s="200"/>
      <c r="T210" s="20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5" t="s">
        <v>193</v>
      </c>
      <c r="AU210" s="195" t="s">
        <v>21</v>
      </c>
      <c r="AV210" s="13" t="s">
        <v>21</v>
      </c>
      <c r="AW210" s="13" t="s">
        <v>40</v>
      </c>
      <c r="AX210" s="13" t="s">
        <v>84</v>
      </c>
      <c r="AY210" s="195" t="s">
        <v>167</v>
      </c>
    </row>
    <row r="211" spans="1:51" s="13" customFormat="1" ht="12">
      <c r="A211" s="13"/>
      <c r="B211" s="193"/>
      <c r="C211" s="13"/>
      <c r="D211" s="194" t="s">
        <v>193</v>
      </c>
      <c r="E211" s="195" t="s">
        <v>1</v>
      </c>
      <c r="F211" s="196" t="s">
        <v>428</v>
      </c>
      <c r="G211" s="13"/>
      <c r="H211" s="197">
        <v>2</v>
      </c>
      <c r="I211" s="198"/>
      <c r="J211" s="13"/>
      <c r="K211" s="13"/>
      <c r="L211" s="193"/>
      <c r="M211" s="199"/>
      <c r="N211" s="200"/>
      <c r="O211" s="200"/>
      <c r="P211" s="200"/>
      <c r="Q211" s="200"/>
      <c r="R211" s="200"/>
      <c r="S211" s="200"/>
      <c r="T211" s="20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5" t="s">
        <v>193</v>
      </c>
      <c r="AU211" s="195" t="s">
        <v>21</v>
      </c>
      <c r="AV211" s="13" t="s">
        <v>21</v>
      </c>
      <c r="AW211" s="13" t="s">
        <v>40</v>
      </c>
      <c r="AX211" s="13" t="s">
        <v>84</v>
      </c>
      <c r="AY211" s="195" t="s">
        <v>167</v>
      </c>
    </row>
    <row r="212" spans="1:51" s="14" customFormat="1" ht="12">
      <c r="A212" s="14"/>
      <c r="B212" s="202"/>
      <c r="C212" s="14"/>
      <c r="D212" s="194" t="s">
        <v>193</v>
      </c>
      <c r="E212" s="203" t="s">
        <v>1</v>
      </c>
      <c r="F212" s="204" t="s">
        <v>246</v>
      </c>
      <c r="G212" s="14"/>
      <c r="H212" s="205">
        <v>3</v>
      </c>
      <c r="I212" s="206"/>
      <c r="J212" s="14"/>
      <c r="K212" s="14"/>
      <c r="L212" s="202"/>
      <c r="M212" s="207"/>
      <c r="N212" s="208"/>
      <c r="O212" s="208"/>
      <c r="P212" s="208"/>
      <c r="Q212" s="208"/>
      <c r="R212" s="208"/>
      <c r="S212" s="208"/>
      <c r="T212" s="20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03" t="s">
        <v>193</v>
      </c>
      <c r="AU212" s="203" t="s">
        <v>21</v>
      </c>
      <c r="AV212" s="14" t="s">
        <v>174</v>
      </c>
      <c r="AW212" s="14" t="s">
        <v>40</v>
      </c>
      <c r="AX212" s="14" t="s">
        <v>91</v>
      </c>
      <c r="AY212" s="203" t="s">
        <v>167</v>
      </c>
    </row>
    <row r="213" spans="1:65" s="2" customFormat="1" ht="49.05" customHeight="1">
      <c r="A213" s="38"/>
      <c r="B213" s="179"/>
      <c r="C213" s="180" t="s">
        <v>529</v>
      </c>
      <c r="D213" s="180" t="s">
        <v>169</v>
      </c>
      <c r="E213" s="181" t="s">
        <v>530</v>
      </c>
      <c r="F213" s="182" t="s">
        <v>531</v>
      </c>
      <c r="G213" s="183" t="s">
        <v>285</v>
      </c>
      <c r="H213" s="184">
        <v>2</v>
      </c>
      <c r="I213" s="185"/>
      <c r="J213" s="186">
        <f>ROUND(I213*H213,2)</f>
        <v>0</v>
      </c>
      <c r="K213" s="182" t="s">
        <v>1</v>
      </c>
      <c r="L213" s="39"/>
      <c r="M213" s="187" t="s">
        <v>1</v>
      </c>
      <c r="N213" s="188" t="s">
        <v>49</v>
      </c>
      <c r="O213" s="77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91" t="s">
        <v>174</v>
      </c>
      <c r="AT213" s="191" t="s">
        <v>169</v>
      </c>
      <c r="AU213" s="191" t="s">
        <v>21</v>
      </c>
      <c r="AY213" s="18" t="s">
        <v>167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8" t="s">
        <v>91</v>
      </c>
      <c r="BK213" s="192">
        <f>ROUND(I213*H213,2)</f>
        <v>0</v>
      </c>
      <c r="BL213" s="18" t="s">
        <v>174</v>
      </c>
      <c r="BM213" s="191" t="s">
        <v>532</v>
      </c>
    </row>
    <row r="214" spans="1:47" s="2" customFormat="1" ht="12">
      <c r="A214" s="38"/>
      <c r="B214" s="39"/>
      <c r="C214" s="38"/>
      <c r="D214" s="194" t="s">
        <v>363</v>
      </c>
      <c r="E214" s="38"/>
      <c r="F214" s="220" t="s">
        <v>533</v>
      </c>
      <c r="G214" s="38"/>
      <c r="H214" s="38"/>
      <c r="I214" s="221"/>
      <c r="J214" s="38"/>
      <c r="K214" s="38"/>
      <c r="L214" s="39"/>
      <c r="M214" s="222"/>
      <c r="N214" s="223"/>
      <c r="O214" s="77"/>
      <c r="P214" s="77"/>
      <c r="Q214" s="77"/>
      <c r="R214" s="77"/>
      <c r="S214" s="77"/>
      <c r="T214" s="7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8" t="s">
        <v>363</v>
      </c>
      <c r="AU214" s="18" t="s">
        <v>21</v>
      </c>
    </row>
    <row r="215" spans="1:65" s="2" customFormat="1" ht="24.15" customHeight="1">
      <c r="A215" s="38"/>
      <c r="B215" s="179"/>
      <c r="C215" s="180" t="s">
        <v>534</v>
      </c>
      <c r="D215" s="180" t="s">
        <v>169</v>
      </c>
      <c r="E215" s="181" t="s">
        <v>535</v>
      </c>
      <c r="F215" s="182" t="s">
        <v>536</v>
      </c>
      <c r="G215" s="183" t="s">
        <v>285</v>
      </c>
      <c r="H215" s="184">
        <v>1</v>
      </c>
      <c r="I215" s="185"/>
      <c r="J215" s="186">
        <f>ROUND(I215*H215,2)</f>
        <v>0</v>
      </c>
      <c r="K215" s="182" t="s">
        <v>173</v>
      </c>
      <c r="L215" s="39"/>
      <c r="M215" s="187" t="s">
        <v>1</v>
      </c>
      <c r="N215" s="188" t="s">
        <v>49</v>
      </c>
      <c r="O215" s="77"/>
      <c r="P215" s="189">
        <f>O215*H215</f>
        <v>0</v>
      </c>
      <c r="Q215" s="189">
        <v>0</v>
      </c>
      <c r="R215" s="189">
        <f>Q215*H215</f>
        <v>0</v>
      </c>
      <c r="S215" s="189">
        <v>0.00072</v>
      </c>
      <c r="T215" s="190">
        <f>S215*H215</f>
        <v>0.00072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1" t="s">
        <v>174</v>
      </c>
      <c r="AT215" s="191" t="s">
        <v>169</v>
      </c>
      <c r="AU215" s="191" t="s">
        <v>21</v>
      </c>
      <c r="AY215" s="18" t="s">
        <v>167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8" t="s">
        <v>91</v>
      </c>
      <c r="BK215" s="192">
        <f>ROUND(I215*H215,2)</f>
        <v>0</v>
      </c>
      <c r="BL215" s="18" t="s">
        <v>174</v>
      </c>
      <c r="BM215" s="191" t="s">
        <v>537</v>
      </c>
    </row>
    <row r="216" spans="1:65" s="2" customFormat="1" ht="16.5" customHeight="1">
      <c r="A216" s="38"/>
      <c r="B216" s="179"/>
      <c r="C216" s="210" t="s">
        <v>538</v>
      </c>
      <c r="D216" s="210" t="s">
        <v>257</v>
      </c>
      <c r="E216" s="211" t="s">
        <v>539</v>
      </c>
      <c r="F216" s="212" t="s">
        <v>540</v>
      </c>
      <c r="G216" s="213" t="s">
        <v>285</v>
      </c>
      <c r="H216" s="214">
        <v>1</v>
      </c>
      <c r="I216" s="215"/>
      <c r="J216" s="216">
        <f>ROUND(I216*H216,2)</f>
        <v>0</v>
      </c>
      <c r="K216" s="212" t="s">
        <v>1</v>
      </c>
      <c r="L216" s="217"/>
      <c r="M216" s="218" t="s">
        <v>1</v>
      </c>
      <c r="N216" s="219" t="s">
        <v>49</v>
      </c>
      <c r="O216" s="77"/>
      <c r="P216" s="189">
        <f>O216*H216</f>
        <v>0</v>
      </c>
      <c r="Q216" s="189">
        <v>0.00043</v>
      </c>
      <c r="R216" s="189">
        <f>Q216*H216</f>
        <v>0.00043</v>
      </c>
      <c r="S216" s="189">
        <v>0</v>
      </c>
      <c r="T216" s="19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191" t="s">
        <v>205</v>
      </c>
      <c r="AT216" s="191" t="s">
        <v>257</v>
      </c>
      <c r="AU216" s="191" t="s">
        <v>21</v>
      </c>
      <c r="AY216" s="18" t="s">
        <v>167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8" t="s">
        <v>91</v>
      </c>
      <c r="BK216" s="192">
        <f>ROUND(I216*H216,2)</f>
        <v>0</v>
      </c>
      <c r="BL216" s="18" t="s">
        <v>174</v>
      </c>
      <c r="BM216" s="191" t="s">
        <v>541</v>
      </c>
    </row>
    <row r="217" spans="1:65" s="2" customFormat="1" ht="24.15" customHeight="1">
      <c r="A217" s="38"/>
      <c r="B217" s="179"/>
      <c r="C217" s="210" t="s">
        <v>542</v>
      </c>
      <c r="D217" s="210" t="s">
        <v>257</v>
      </c>
      <c r="E217" s="211" t="s">
        <v>543</v>
      </c>
      <c r="F217" s="212" t="s">
        <v>544</v>
      </c>
      <c r="G217" s="213" t="s">
        <v>183</v>
      </c>
      <c r="H217" s="214">
        <v>0.5</v>
      </c>
      <c r="I217" s="215"/>
      <c r="J217" s="216">
        <f>ROUND(I217*H217,2)</f>
        <v>0</v>
      </c>
      <c r="K217" s="212" t="s">
        <v>173</v>
      </c>
      <c r="L217" s="217"/>
      <c r="M217" s="218" t="s">
        <v>1</v>
      </c>
      <c r="N217" s="219" t="s">
        <v>49</v>
      </c>
      <c r="O217" s="77"/>
      <c r="P217" s="189">
        <f>O217*H217</f>
        <v>0</v>
      </c>
      <c r="Q217" s="189">
        <v>0.00216</v>
      </c>
      <c r="R217" s="189">
        <f>Q217*H217</f>
        <v>0.00108</v>
      </c>
      <c r="S217" s="189">
        <v>0</v>
      </c>
      <c r="T217" s="19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91" t="s">
        <v>205</v>
      </c>
      <c r="AT217" s="191" t="s">
        <v>257</v>
      </c>
      <c r="AU217" s="191" t="s">
        <v>21</v>
      </c>
      <c r="AY217" s="18" t="s">
        <v>167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8" t="s">
        <v>91</v>
      </c>
      <c r="BK217" s="192">
        <f>ROUND(I217*H217,2)</f>
        <v>0</v>
      </c>
      <c r="BL217" s="18" t="s">
        <v>174</v>
      </c>
      <c r="BM217" s="191" t="s">
        <v>545</v>
      </c>
    </row>
    <row r="218" spans="1:65" s="2" customFormat="1" ht="24.15" customHeight="1">
      <c r="A218" s="38"/>
      <c r="B218" s="179"/>
      <c r="C218" s="180" t="s">
        <v>546</v>
      </c>
      <c r="D218" s="180" t="s">
        <v>169</v>
      </c>
      <c r="E218" s="181" t="s">
        <v>547</v>
      </c>
      <c r="F218" s="182" t="s">
        <v>548</v>
      </c>
      <c r="G218" s="183" t="s">
        <v>285</v>
      </c>
      <c r="H218" s="184">
        <v>7</v>
      </c>
      <c r="I218" s="185"/>
      <c r="J218" s="186">
        <f>ROUND(I218*H218,2)</f>
        <v>0</v>
      </c>
      <c r="K218" s="182" t="s">
        <v>1</v>
      </c>
      <c r="L218" s="39"/>
      <c r="M218" s="187" t="s">
        <v>1</v>
      </c>
      <c r="N218" s="188" t="s">
        <v>49</v>
      </c>
      <c r="O218" s="77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191" t="s">
        <v>174</v>
      </c>
      <c r="AT218" s="191" t="s">
        <v>169</v>
      </c>
      <c r="AU218" s="191" t="s">
        <v>21</v>
      </c>
      <c r="AY218" s="18" t="s">
        <v>167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8" t="s">
        <v>91</v>
      </c>
      <c r="BK218" s="192">
        <f>ROUND(I218*H218,2)</f>
        <v>0</v>
      </c>
      <c r="BL218" s="18" t="s">
        <v>174</v>
      </c>
      <c r="BM218" s="191" t="s">
        <v>549</v>
      </c>
    </row>
    <row r="219" spans="1:47" s="2" customFormat="1" ht="12">
      <c r="A219" s="38"/>
      <c r="B219" s="39"/>
      <c r="C219" s="38"/>
      <c r="D219" s="194" t="s">
        <v>363</v>
      </c>
      <c r="E219" s="38"/>
      <c r="F219" s="220" t="s">
        <v>533</v>
      </c>
      <c r="G219" s="38"/>
      <c r="H219" s="38"/>
      <c r="I219" s="221"/>
      <c r="J219" s="38"/>
      <c r="K219" s="38"/>
      <c r="L219" s="39"/>
      <c r="M219" s="222"/>
      <c r="N219" s="223"/>
      <c r="O219" s="77"/>
      <c r="P219" s="77"/>
      <c r="Q219" s="77"/>
      <c r="R219" s="77"/>
      <c r="S219" s="77"/>
      <c r="T219" s="7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8" t="s">
        <v>363</v>
      </c>
      <c r="AU219" s="18" t="s">
        <v>21</v>
      </c>
    </row>
    <row r="220" spans="1:65" s="2" customFormat="1" ht="21.75" customHeight="1">
      <c r="A220" s="38"/>
      <c r="B220" s="179"/>
      <c r="C220" s="210" t="s">
        <v>550</v>
      </c>
      <c r="D220" s="210" t="s">
        <v>257</v>
      </c>
      <c r="E220" s="211" t="s">
        <v>551</v>
      </c>
      <c r="F220" s="212" t="s">
        <v>552</v>
      </c>
      <c r="G220" s="213" t="s">
        <v>285</v>
      </c>
      <c r="H220" s="214">
        <v>7</v>
      </c>
      <c r="I220" s="215"/>
      <c r="J220" s="216">
        <f>ROUND(I220*H220,2)</f>
        <v>0</v>
      </c>
      <c r="K220" s="212" t="s">
        <v>173</v>
      </c>
      <c r="L220" s="217"/>
      <c r="M220" s="218" t="s">
        <v>1</v>
      </c>
      <c r="N220" s="219" t="s">
        <v>49</v>
      </c>
      <c r="O220" s="77"/>
      <c r="P220" s="189">
        <f>O220*H220</f>
        <v>0</v>
      </c>
      <c r="Q220" s="189">
        <v>0.0014</v>
      </c>
      <c r="R220" s="189">
        <f>Q220*H220</f>
        <v>0.0098</v>
      </c>
      <c r="S220" s="189">
        <v>0</v>
      </c>
      <c r="T220" s="19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191" t="s">
        <v>205</v>
      </c>
      <c r="AT220" s="191" t="s">
        <v>257</v>
      </c>
      <c r="AU220" s="191" t="s">
        <v>21</v>
      </c>
      <c r="AY220" s="18" t="s">
        <v>167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8" t="s">
        <v>91</v>
      </c>
      <c r="BK220" s="192">
        <f>ROUND(I220*H220,2)</f>
        <v>0</v>
      </c>
      <c r="BL220" s="18" t="s">
        <v>174</v>
      </c>
      <c r="BM220" s="191" t="s">
        <v>553</v>
      </c>
    </row>
    <row r="221" spans="1:65" s="2" customFormat="1" ht="24.15" customHeight="1">
      <c r="A221" s="38"/>
      <c r="B221" s="179"/>
      <c r="C221" s="180" t="s">
        <v>554</v>
      </c>
      <c r="D221" s="180" t="s">
        <v>169</v>
      </c>
      <c r="E221" s="181" t="s">
        <v>555</v>
      </c>
      <c r="F221" s="182" t="s">
        <v>556</v>
      </c>
      <c r="G221" s="183" t="s">
        <v>285</v>
      </c>
      <c r="H221" s="184">
        <v>7</v>
      </c>
      <c r="I221" s="185"/>
      <c r="J221" s="186">
        <f>ROUND(I221*H221,2)</f>
        <v>0</v>
      </c>
      <c r="K221" s="182" t="s">
        <v>173</v>
      </c>
      <c r="L221" s="39"/>
      <c r="M221" s="187" t="s">
        <v>1</v>
      </c>
      <c r="N221" s="188" t="s">
        <v>49</v>
      </c>
      <c r="O221" s="77"/>
      <c r="P221" s="189">
        <f>O221*H221</f>
        <v>0</v>
      </c>
      <c r="Q221" s="189">
        <v>2E-05</v>
      </c>
      <c r="R221" s="189">
        <f>Q221*H221</f>
        <v>0.00014000000000000001</v>
      </c>
      <c r="S221" s="189">
        <v>0.00242</v>
      </c>
      <c r="T221" s="190">
        <f>S221*H221</f>
        <v>0.01694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91" t="s">
        <v>174</v>
      </c>
      <c r="AT221" s="191" t="s">
        <v>169</v>
      </c>
      <c r="AU221" s="191" t="s">
        <v>21</v>
      </c>
      <c r="AY221" s="18" t="s">
        <v>167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8" t="s">
        <v>91</v>
      </c>
      <c r="BK221" s="192">
        <f>ROUND(I221*H221,2)</f>
        <v>0</v>
      </c>
      <c r="BL221" s="18" t="s">
        <v>174</v>
      </c>
      <c r="BM221" s="191" t="s">
        <v>557</v>
      </c>
    </row>
    <row r="222" spans="1:65" s="2" customFormat="1" ht="21.75" customHeight="1">
      <c r="A222" s="38"/>
      <c r="B222" s="179"/>
      <c r="C222" s="210" t="s">
        <v>558</v>
      </c>
      <c r="D222" s="210" t="s">
        <v>257</v>
      </c>
      <c r="E222" s="211" t="s">
        <v>559</v>
      </c>
      <c r="F222" s="212" t="s">
        <v>560</v>
      </c>
      <c r="G222" s="213" t="s">
        <v>285</v>
      </c>
      <c r="H222" s="214">
        <v>7</v>
      </c>
      <c r="I222" s="215"/>
      <c r="J222" s="216">
        <f>ROUND(I222*H222,2)</f>
        <v>0</v>
      </c>
      <c r="K222" s="212" t="s">
        <v>173</v>
      </c>
      <c r="L222" s="217"/>
      <c r="M222" s="218" t="s">
        <v>1</v>
      </c>
      <c r="N222" s="219" t="s">
        <v>49</v>
      </c>
      <c r="O222" s="77"/>
      <c r="P222" s="189">
        <f>O222*H222</f>
        <v>0</v>
      </c>
      <c r="Q222" s="189">
        <v>0.0007</v>
      </c>
      <c r="R222" s="189">
        <f>Q222*H222</f>
        <v>0.0049</v>
      </c>
      <c r="S222" s="189">
        <v>0</v>
      </c>
      <c r="T222" s="19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191" t="s">
        <v>205</v>
      </c>
      <c r="AT222" s="191" t="s">
        <v>257</v>
      </c>
      <c r="AU222" s="191" t="s">
        <v>21</v>
      </c>
      <c r="AY222" s="18" t="s">
        <v>167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8" t="s">
        <v>91</v>
      </c>
      <c r="BK222" s="192">
        <f>ROUND(I222*H222,2)</f>
        <v>0</v>
      </c>
      <c r="BL222" s="18" t="s">
        <v>174</v>
      </c>
      <c r="BM222" s="191" t="s">
        <v>561</v>
      </c>
    </row>
    <row r="223" spans="1:65" s="2" customFormat="1" ht="21.75" customHeight="1">
      <c r="A223" s="38"/>
      <c r="B223" s="179"/>
      <c r="C223" s="180" t="s">
        <v>562</v>
      </c>
      <c r="D223" s="180" t="s">
        <v>169</v>
      </c>
      <c r="E223" s="181" t="s">
        <v>563</v>
      </c>
      <c r="F223" s="182" t="s">
        <v>564</v>
      </c>
      <c r="G223" s="183" t="s">
        <v>285</v>
      </c>
      <c r="H223" s="184">
        <v>2</v>
      </c>
      <c r="I223" s="185"/>
      <c r="J223" s="186">
        <f>ROUND(I223*H223,2)</f>
        <v>0</v>
      </c>
      <c r="K223" s="182" t="s">
        <v>173</v>
      </c>
      <c r="L223" s="39"/>
      <c r="M223" s="187" t="s">
        <v>1</v>
      </c>
      <c r="N223" s="188" t="s">
        <v>49</v>
      </c>
      <c r="O223" s="77"/>
      <c r="P223" s="189">
        <f>O223*H223</f>
        <v>0</v>
      </c>
      <c r="Q223" s="189">
        <v>0.00162</v>
      </c>
      <c r="R223" s="189">
        <f>Q223*H223</f>
        <v>0.00324</v>
      </c>
      <c r="S223" s="189">
        <v>0</v>
      </c>
      <c r="T223" s="19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91" t="s">
        <v>174</v>
      </c>
      <c r="AT223" s="191" t="s">
        <v>169</v>
      </c>
      <c r="AU223" s="191" t="s">
        <v>21</v>
      </c>
      <c r="AY223" s="18" t="s">
        <v>167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8" t="s">
        <v>91</v>
      </c>
      <c r="BK223" s="192">
        <f>ROUND(I223*H223,2)</f>
        <v>0</v>
      </c>
      <c r="BL223" s="18" t="s">
        <v>174</v>
      </c>
      <c r="BM223" s="191" t="s">
        <v>565</v>
      </c>
    </row>
    <row r="224" spans="1:65" s="2" customFormat="1" ht="24.15" customHeight="1">
      <c r="A224" s="38"/>
      <c r="B224" s="179"/>
      <c r="C224" s="210" t="s">
        <v>566</v>
      </c>
      <c r="D224" s="210" t="s">
        <v>257</v>
      </c>
      <c r="E224" s="211" t="s">
        <v>567</v>
      </c>
      <c r="F224" s="212" t="s">
        <v>568</v>
      </c>
      <c r="G224" s="213" t="s">
        <v>285</v>
      </c>
      <c r="H224" s="214">
        <v>2</v>
      </c>
      <c r="I224" s="215"/>
      <c r="J224" s="216">
        <f>ROUND(I224*H224,2)</f>
        <v>0</v>
      </c>
      <c r="K224" s="212" t="s">
        <v>173</v>
      </c>
      <c r="L224" s="217"/>
      <c r="M224" s="218" t="s">
        <v>1</v>
      </c>
      <c r="N224" s="219" t="s">
        <v>49</v>
      </c>
      <c r="O224" s="77"/>
      <c r="P224" s="189">
        <f>O224*H224</f>
        <v>0</v>
      </c>
      <c r="Q224" s="189">
        <v>0.018</v>
      </c>
      <c r="R224" s="189">
        <f>Q224*H224</f>
        <v>0.036</v>
      </c>
      <c r="S224" s="189">
        <v>0</v>
      </c>
      <c r="T224" s="19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91" t="s">
        <v>205</v>
      </c>
      <c r="AT224" s="191" t="s">
        <v>257</v>
      </c>
      <c r="AU224" s="191" t="s">
        <v>21</v>
      </c>
      <c r="AY224" s="18" t="s">
        <v>167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8" t="s">
        <v>91</v>
      </c>
      <c r="BK224" s="192">
        <f>ROUND(I224*H224,2)</f>
        <v>0</v>
      </c>
      <c r="BL224" s="18" t="s">
        <v>174</v>
      </c>
      <c r="BM224" s="191" t="s">
        <v>569</v>
      </c>
    </row>
    <row r="225" spans="1:51" s="13" customFormat="1" ht="12">
      <c r="A225" s="13"/>
      <c r="B225" s="193"/>
      <c r="C225" s="13"/>
      <c r="D225" s="194" t="s">
        <v>193</v>
      </c>
      <c r="E225" s="195" t="s">
        <v>1</v>
      </c>
      <c r="F225" s="196" t="s">
        <v>570</v>
      </c>
      <c r="G225" s="13"/>
      <c r="H225" s="197">
        <v>2</v>
      </c>
      <c r="I225" s="198"/>
      <c r="J225" s="13"/>
      <c r="K225" s="13"/>
      <c r="L225" s="193"/>
      <c r="M225" s="199"/>
      <c r="N225" s="200"/>
      <c r="O225" s="200"/>
      <c r="P225" s="200"/>
      <c r="Q225" s="200"/>
      <c r="R225" s="200"/>
      <c r="S225" s="200"/>
      <c r="T225" s="20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5" t="s">
        <v>193</v>
      </c>
      <c r="AU225" s="195" t="s">
        <v>21</v>
      </c>
      <c r="AV225" s="13" t="s">
        <v>21</v>
      </c>
      <c r="AW225" s="13" t="s">
        <v>40</v>
      </c>
      <c r="AX225" s="13" t="s">
        <v>91</v>
      </c>
      <c r="AY225" s="195" t="s">
        <v>167</v>
      </c>
    </row>
    <row r="226" spans="1:65" s="2" customFormat="1" ht="21.75" customHeight="1">
      <c r="A226" s="38"/>
      <c r="B226" s="179"/>
      <c r="C226" s="210" t="s">
        <v>571</v>
      </c>
      <c r="D226" s="210" t="s">
        <v>257</v>
      </c>
      <c r="E226" s="211" t="s">
        <v>572</v>
      </c>
      <c r="F226" s="212" t="s">
        <v>573</v>
      </c>
      <c r="G226" s="213" t="s">
        <v>285</v>
      </c>
      <c r="H226" s="214">
        <v>2</v>
      </c>
      <c r="I226" s="215"/>
      <c r="J226" s="216">
        <f>ROUND(I226*H226,2)</f>
        <v>0</v>
      </c>
      <c r="K226" s="212" t="s">
        <v>173</v>
      </c>
      <c r="L226" s="217"/>
      <c r="M226" s="218" t="s">
        <v>1</v>
      </c>
      <c r="N226" s="219" t="s">
        <v>49</v>
      </c>
      <c r="O226" s="77"/>
      <c r="P226" s="189">
        <f>O226*H226</f>
        <v>0</v>
      </c>
      <c r="Q226" s="189">
        <v>0.0035</v>
      </c>
      <c r="R226" s="189">
        <f>Q226*H226</f>
        <v>0.007</v>
      </c>
      <c r="S226" s="189">
        <v>0</v>
      </c>
      <c r="T226" s="19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91" t="s">
        <v>205</v>
      </c>
      <c r="AT226" s="191" t="s">
        <v>257</v>
      </c>
      <c r="AU226" s="191" t="s">
        <v>21</v>
      </c>
      <c r="AY226" s="18" t="s">
        <v>167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8" t="s">
        <v>91</v>
      </c>
      <c r="BK226" s="192">
        <f>ROUND(I226*H226,2)</f>
        <v>0</v>
      </c>
      <c r="BL226" s="18" t="s">
        <v>174</v>
      </c>
      <c r="BM226" s="191" t="s">
        <v>574</v>
      </c>
    </row>
    <row r="227" spans="1:65" s="2" customFormat="1" ht="16.5" customHeight="1">
      <c r="A227" s="38"/>
      <c r="B227" s="179"/>
      <c r="C227" s="180" t="s">
        <v>575</v>
      </c>
      <c r="D227" s="180" t="s">
        <v>169</v>
      </c>
      <c r="E227" s="181" t="s">
        <v>576</v>
      </c>
      <c r="F227" s="182" t="s">
        <v>577</v>
      </c>
      <c r="G227" s="183" t="s">
        <v>285</v>
      </c>
      <c r="H227" s="184">
        <v>2</v>
      </c>
      <c r="I227" s="185"/>
      <c r="J227" s="186">
        <f>ROUND(I227*H227,2)</f>
        <v>0</v>
      </c>
      <c r="K227" s="182" t="s">
        <v>173</v>
      </c>
      <c r="L227" s="39"/>
      <c r="M227" s="187" t="s">
        <v>1</v>
      </c>
      <c r="N227" s="188" t="s">
        <v>49</v>
      </c>
      <c r="O227" s="77"/>
      <c r="P227" s="189">
        <f>O227*H227</f>
        <v>0</v>
      </c>
      <c r="Q227" s="189">
        <v>0.00136</v>
      </c>
      <c r="R227" s="189">
        <f>Q227*H227</f>
        <v>0.00272</v>
      </c>
      <c r="S227" s="189">
        <v>0</v>
      </c>
      <c r="T227" s="19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191" t="s">
        <v>174</v>
      </c>
      <c r="AT227" s="191" t="s">
        <v>169</v>
      </c>
      <c r="AU227" s="191" t="s">
        <v>21</v>
      </c>
      <c r="AY227" s="18" t="s">
        <v>167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8" t="s">
        <v>91</v>
      </c>
      <c r="BK227" s="192">
        <f>ROUND(I227*H227,2)</f>
        <v>0</v>
      </c>
      <c r="BL227" s="18" t="s">
        <v>174</v>
      </c>
      <c r="BM227" s="191" t="s">
        <v>578</v>
      </c>
    </row>
    <row r="228" spans="1:65" s="2" customFormat="1" ht="24.15" customHeight="1">
      <c r="A228" s="38"/>
      <c r="B228" s="179"/>
      <c r="C228" s="210" t="s">
        <v>579</v>
      </c>
      <c r="D228" s="210" t="s">
        <v>257</v>
      </c>
      <c r="E228" s="211" t="s">
        <v>580</v>
      </c>
      <c r="F228" s="212" t="s">
        <v>581</v>
      </c>
      <c r="G228" s="213" t="s">
        <v>285</v>
      </c>
      <c r="H228" s="214">
        <v>2</v>
      </c>
      <c r="I228" s="215"/>
      <c r="J228" s="216">
        <f>ROUND(I228*H228,2)</f>
        <v>0</v>
      </c>
      <c r="K228" s="212" t="s">
        <v>173</v>
      </c>
      <c r="L228" s="217"/>
      <c r="M228" s="218" t="s">
        <v>1</v>
      </c>
      <c r="N228" s="219" t="s">
        <v>49</v>
      </c>
      <c r="O228" s="77"/>
      <c r="P228" s="189">
        <f>O228*H228</f>
        <v>0</v>
      </c>
      <c r="Q228" s="189">
        <v>0.0425</v>
      </c>
      <c r="R228" s="189">
        <f>Q228*H228</f>
        <v>0.085</v>
      </c>
      <c r="S228" s="189">
        <v>0</v>
      </c>
      <c r="T228" s="19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191" t="s">
        <v>205</v>
      </c>
      <c r="AT228" s="191" t="s">
        <v>257</v>
      </c>
      <c r="AU228" s="191" t="s">
        <v>21</v>
      </c>
      <c r="AY228" s="18" t="s">
        <v>167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8" t="s">
        <v>91</v>
      </c>
      <c r="BK228" s="192">
        <f>ROUND(I228*H228,2)</f>
        <v>0</v>
      </c>
      <c r="BL228" s="18" t="s">
        <v>174</v>
      </c>
      <c r="BM228" s="191" t="s">
        <v>582</v>
      </c>
    </row>
    <row r="229" spans="1:51" s="13" customFormat="1" ht="12">
      <c r="A229" s="13"/>
      <c r="B229" s="193"/>
      <c r="C229" s="13"/>
      <c r="D229" s="194" t="s">
        <v>193</v>
      </c>
      <c r="E229" s="195" t="s">
        <v>1</v>
      </c>
      <c r="F229" s="196" t="s">
        <v>583</v>
      </c>
      <c r="G229" s="13"/>
      <c r="H229" s="197">
        <v>2</v>
      </c>
      <c r="I229" s="198"/>
      <c r="J229" s="13"/>
      <c r="K229" s="13"/>
      <c r="L229" s="193"/>
      <c r="M229" s="199"/>
      <c r="N229" s="200"/>
      <c r="O229" s="200"/>
      <c r="P229" s="200"/>
      <c r="Q229" s="200"/>
      <c r="R229" s="200"/>
      <c r="S229" s="200"/>
      <c r="T229" s="20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5" t="s">
        <v>193</v>
      </c>
      <c r="AU229" s="195" t="s">
        <v>21</v>
      </c>
      <c r="AV229" s="13" t="s">
        <v>21</v>
      </c>
      <c r="AW229" s="13" t="s">
        <v>40</v>
      </c>
      <c r="AX229" s="13" t="s">
        <v>91</v>
      </c>
      <c r="AY229" s="195" t="s">
        <v>167</v>
      </c>
    </row>
    <row r="230" spans="1:65" s="2" customFormat="1" ht="16.5" customHeight="1">
      <c r="A230" s="38"/>
      <c r="B230" s="179"/>
      <c r="C230" s="210" t="s">
        <v>584</v>
      </c>
      <c r="D230" s="210" t="s">
        <v>257</v>
      </c>
      <c r="E230" s="211" t="s">
        <v>585</v>
      </c>
      <c r="F230" s="212" t="s">
        <v>586</v>
      </c>
      <c r="G230" s="213" t="s">
        <v>285</v>
      </c>
      <c r="H230" s="214">
        <v>2</v>
      </c>
      <c r="I230" s="215"/>
      <c r="J230" s="216">
        <f>ROUND(I230*H230,2)</f>
        <v>0</v>
      </c>
      <c r="K230" s="212" t="s">
        <v>1</v>
      </c>
      <c r="L230" s="217"/>
      <c r="M230" s="218" t="s">
        <v>1</v>
      </c>
      <c r="N230" s="219" t="s">
        <v>49</v>
      </c>
      <c r="O230" s="77"/>
      <c r="P230" s="189">
        <f>O230*H230</f>
        <v>0</v>
      </c>
      <c r="Q230" s="189">
        <v>0.0015</v>
      </c>
      <c r="R230" s="189">
        <f>Q230*H230</f>
        <v>0.003</v>
      </c>
      <c r="S230" s="189">
        <v>0</v>
      </c>
      <c r="T230" s="19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191" t="s">
        <v>205</v>
      </c>
      <c r="AT230" s="191" t="s">
        <v>257</v>
      </c>
      <c r="AU230" s="191" t="s">
        <v>21</v>
      </c>
      <c r="AY230" s="18" t="s">
        <v>167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18" t="s">
        <v>91</v>
      </c>
      <c r="BK230" s="192">
        <f>ROUND(I230*H230,2)</f>
        <v>0</v>
      </c>
      <c r="BL230" s="18" t="s">
        <v>174</v>
      </c>
      <c r="BM230" s="191" t="s">
        <v>587</v>
      </c>
    </row>
    <row r="231" spans="1:65" s="2" customFormat="1" ht="24.15" customHeight="1">
      <c r="A231" s="38"/>
      <c r="B231" s="179"/>
      <c r="C231" s="210" t="s">
        <v>588</v>
      </c>
      <c r="D231" s="210" t="s">
        <v>257</v>
      </c>
      <c r="E231" s="211" t="s">
        <v>589</v>
      </c>
      <c r="F231" s="212" t="s">
        <v>590</v>
      </c>
      <c r="G231" s="213" t="s">
        <v>285</v>
      </c>
      <c r="H231" s="214">
        <v>2</v>
      </c>
      <c r="I231" s="215"/>
      <c r="J231" s="216">
        <f>ROUND(I231*H231,2)</f>
        <v>0</v>
      </c>
      <c r="K231" s="212" t="s">
        <v>173</v>
      </c>
      <c r="L231" s="217"/>
      <c r="M231" s="218" t="s">
        <v>1</v>
      </c>
      <c r="N231" s="219" t="s">
        <v>49</v>
      </c>
      <c r="O231" s="77"/>
      <c r="P231" s="189">
        <f>O231*H231</f>
        <v>0</v>
      </c>
      <c r="Q231" s="189">
        <v>0.0009</v>
      </c>
      <c r="R231" s="189">
        <f>Q231*H231</f>
        <v>0.0018</v>
      </c>
      <c r="S231" s="189">
        <v>0</v>
      </c>
      <c r="T231" s="19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91" t="s">
        <v>205</v>
      </c>
      <c r="AT231" s="191" t="s">
        <v>257</v>
      </c>
      <c r="AU231" s="191" t="s">
        <v>21</v>
      </c>
      <c r="AY231" s="18" t="s">
        <v>167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8" t="s">
        <v>91</v>
      </c>
      <c r="BK231" s="192">
        <f>ROUND(I231*H231,2)</f>
        <v>0</v>
      </c>
      <c r="BL231" s="18" t="s">
        <v>174</v>
      </c>
      <c r="BM231" s="191" t="s">
        <v>591</v>
      </c>
    </row>
    <row r="232" spans="1:65" s="2" customFormat="1" ht="16.5" customHeight="1">
      <c r="A232" s="38"/>
      <c r="B232" s="179"/>
      <c r="C232" s="180" t="s">
        <v>592</v>
      </c>
      <c r="D232" s="180" t="s">
        <v>169</v>
      </c>
      <c r="E232" s="181" t="s">
        <v>593</v>
      </c>
      <c r="F232" s="182" t="s">
        <v>594</v>
      </c>
      <c r="G232" s="183" t="s">
        <v>285</v>
      </c>
      <c r="H232" s="184">
        <v>2</v>
      </c>
      <c r="I232" s="185"/>
      <c r="J232" s="186">
        <f>ROUND(I232*H232,2)</f>
        <v>0</v>
      </c>
      <c r="K232" s="182" t="s">
        <v>173</v>
      </c>
      <c r="L232" s="39"/>
      <c r="M232" s="187" t="s">
        <v>1</v>
      </c>
      <c r="N232" s="188" t="s">
        <v>49</v>
      </c>
      <c r="O232" s="77"/>
      <c r="P232" s="189">
        <f>O232*H232</f>
        <v>0</v>
      </c>
      <c r="Q232" s="189">
        <v>0.05</v>
      </c>
      <c r="R232" s="189">
        <f>Q232*H232</f>
        <v>0.1</v>
      </c>
      <c r="S232" s="189">
        <v>0</v>
      </c>
      <c r="T232" s="19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191" t="s">
        <v>174</v>
      </c>
      <c r="AT232" s="191" t="s">
        <v>169</v>
      </c>
      <c r="AU232" s="191" t="s">
        <v>21</v>
      </c>
      <c r="AY232" s="18" t="s">
        <v>167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8" t="s">
        <v>91</v>
      </c>
      <c r="BK232" s="192">
        <f>ROUND(I232*H232,2)</f>
        <v>0</v>
      </c>
      <c r="BL232" s="18" t="s">
        <v>174</v>
      </c>
      <c r="BM232" s="191" t="s">
        <v>595</v>
      </c>
    </row>
    <row r="233" spans="1:65" s="2" customFormat="1" ht="24.15" customHeight="1">
      <c r="A233" s="38"/>
      <c r="B233" s="179"/>
      <c r="C233" s="210" t="s">
        <v>596</v>
      </c>
      <c r="D233" s="210" t="s">
        <v>257</v>
      </c>
      <c r="E233" s="211" t="s">
        <v>597</v>
      </c>
      <c r="F233" s="212" t="s">
        <v>598</v>
      </c>
      <c r="G233" s="213" t="s">
        <v>285</v>
      </c>
      <c r="H233" s="214">
        <v>2</v>
      </c>
      <c r="I233" s="215"/>
      <c r="J233" s="216">
        <f>ROUND(I233*H233,2)</f>
        <v>0</v>
      </c>
      <c r="K233" s="212" t="s">
        <v>173</v>
      </c>
      <c r="L233" s="217"/>
      <c r="M233" s="218" t="s">
        <v>1</v>
      </c>
      <c r="N233" s="219" t="s">
        <v>49</v>
      </c>
      <c r="O233" s="77"/>
      <c r="P233" s="189">
        <f>O233*H233</f>
        <v>0</v>
      </c>
      <c r="Q233" s="189">
        <v>0.014</v>
      </c>
      <c r="R233" s="189">
        <f>Q233*H233</f>
        <v>0.028</v>
      </c>
      <c r="S233" s="189">
        <v>0</v>
      </c>
      <c r="T233" s="19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91" t="s">
        <v>205</v>
      </c>
      <c r="AT233" s="191" t="s">
        <v>257</v>
      </c>
      <c r="AU233" s="191" t="s">
        <v>21</v>
      </c>
      <c r="AY233" s="18" t="s">
        <v>167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8" t="s">
        <v>91</v>
      </c>
      <c r="BK233" s="192">
        <f>ROUND(I233*H233,2)</f>
        <v>0</v>
      </c>
      <c r="BL233" s="18" t="s">
        <v>174</v>
      </c>
      <c r="BM233" s="191" t="s">
        <v>599</v>
      </c>
    </row>
    <row r="234" spans="1:65" s="2" customFormat="1" ht="24.15" customHeight="1">
      <c r="A234" s="38"/>
      <c r="B234" s="179"/>
      <c r="C234" s="210" t="s">
        <v>600</v>
      </c>
      <c r="D234" s="210" t="s">
        <v>257</v>
      </c>
      <c r="E234" s="211" t="s">
        <v>601</v>
      </c>
      <c r="F234" s="212" t="s">
        <v>602</v>
      </c>
      <c r="G234" s="213" t="s">
        <v>285</v>
      </c>
      <c r="H234" s="214">
        <v>2</v>
      </c>
      <c r="I234" s="215"/>
      <c r="J234" s="216">
        <f>ROUND(I234*H234,2)</f>
        <v>0</v>
      </c>
      <c r="K234" s="212" t="s">
        <v>173</v>
      </c>
      <c r="L234" s="217"/>
      <c r="M234" s="218" t="s">
        <v>1</v>
      </c>
      <c r="N234" s="219" t="s">
        <v>49</v>
      </c>
      <c r="O234" s="77"/>
      <c r="P234" s="189">
        <f>O234*H234</f>
        <v>0</v>
      </c>
      <c r="Q234" s="189">
        <v>0.0019</v>
      </c>
      <c r="R234" s="189">
        <f>Q234*H234</f>
        <v>0.0038</v>
      </c>
      <c r="S234" s="189">
        <v>0</v>
      </c>
      <c r="T234" s="19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91" t="s">
        <v>205</v>
      </c>
      <c r="AT234" s="191" t="s">
        <v>257</v>
      </c>
      <c r="AU234" s="191" t="s">
        <v>21</v>
      </c>
      <c r="AY234" s="18" t="s">
        <v>167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8" t="s">
        <v>91</v>
      </c>
      <c r="BK234" s="192">
        <f>ROUND(I234*H234,2)</f>
        <v>0</v>
      </c>
      <c r="BL234" s="18" t="s">
        <v>174</v>
      </c>
      <c r="BM234" s="191" t="s">
        <v>603</v>
      </c>
    </row>
    <row r="235" spans="1:65" s="2" customFormat="1" ht="21.75" customHeight="1">
      <c r="A235" s="38"/>
      <c r="B235" s="179"/>
      <c r="C235" s="180" t="s">
        <v>604</v>
      </c>
      <c r="D235" s="180" t="s">
        <v>169</v>
      </c>
      <c r="E235" s="181" t="s">
        <v>605</v>
      </c>
      <c r="F235" s="182" t="s">
        <v>606</v>
      </c>
      <c r="G235" s="183" t="s">
        <v>285</v>
      </c>
      <c r="H235" s="184">
        <v>3</v>
      </c>
      <c r="I235" s="185"/>
      <c r="J235" s="186">
        <f>ROUND(I235*H235,2)</f>
        <v>0</v>
      </c>
      <c r="K235" s="182" t="s">
        <v>173</v>
      </c>
      <c r="L235" s="39"/>
      <c r="M235" s="187" t="s">
        <v>1</v>
      </c>
      <c r="N235" s="188" t="s">
        <v>49</v>
      </c>
      <c r="O235" s="77"/>
      <c r="P235" s="189">
        <f>O235*H235</f>
        <v>0</v>
      </c>
      <c r="Q235" s="189">
        <v>0.00165</v>
      </c>
      <c r="R235" s="189">
        <f>Q235*H235</f>
        <v>0.0049499999999999995</v>
      </c>
      <c r="S235" s="189">
        <v>0</v>
      </c>
      <c r="T235" s="19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91" t="s">
        <v>174</v>
      </c>
      <c r="AT235" s="191" t="s">
        <v>169</v>
      </c>
      <c r="AU235" s="191" t="s">
        <v>21</v>
      </c>
      <c r="AY235" s="18" t="s">
        <v>167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8" t="s">
        <v>91</v>
      </c>
      <c r="BK235" s="192">
        <f>ROUND(I235*H235,2)</f>
        <v>0</v>
      </c>
      <c r="BL235" s="18" t="s">
        <v>174</v>
      </c>
      <c r="BM235" s="191" t="s">
        <v>607</v>
      </c>
    </row>
    <row r="236" spans="1:65" s="2" customFormat="1" ht="24.15" customHeight="1">
      <c r="A236" s="38"/>
      <c r="B236" s="179"/>
      <c r="C236" s="210" t="s">
        <v>608</v>
      </c>
      <c r="D236" s="210" t="s">
        <v>257</v>
      </c>
      <c r="E236" s="211" t="s">
        <v>609</v>
      </c>
      <c r="F236" s="212" t="s">
        <v>610</v>
      </c>
      <c r="G236" s="213" t="s">
        <v>285</v>
      </c>
      <c r="H236" s="214">
        <v>3</v>
      </c>
      <c r="I236" s="215"/>
      <c r="J236" s="216">
        <f>ROUND(I236*H236,2)</f>
        <v>0</v>
      </c>
      <c r="K236" s="212" t="s">
        <v>173</v>
      </c>
      <c r="L236" s="217"/>
      <c r="M236" s="218" t="s">
        <v>1</v>
      </c>
      <c r="N236" s="219" t="s">
        <v>49</v>
      </c>
      <c r="O236" s="77"/>
      <c r="P236" s="189">
        <f>O236*H236</f>
        <v>0</v>
      </c>
      <c r="Q236" s="189">
        <v>0.023</v>
      </c>
      <c r="R236" s="189">
        <f>Q236*H236</f>
        <v>0.069</v>
      </c>
      <c r="S236" s="189">
        <v>0</v>
      </c>
      <c r="T236" s="19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91" t="s">
        <v>205</v>
      </c>
      <c r="AT236" s="191" t="s">
        <v>257</v>
      </c>
      <c r="AU236" s="191" t="s">
        <v>21</v>
      </c>
      <c r="AY236" s="18" t="s">
        <v>167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8" t="s">
        <v>91</v>
      </c>
      <c r="BK236" s="192">
        <f>ROUND(I236*H236,2)</f>
        <v>0</v>
      </c>
      <c r="BL236" s="18" t="s">
        <v>174</v>
      </c>
      <c r="BM236" s="191" t="s">
        <v>611</v>
      </c>
    </row>
    <row r="237" spans="1:51" s="13" customFormat="1" ht="12">
      <c r="A237" s="13"/>
      <c r="B237" s="193"/>
      <c r="C237" s="13"/>
      <c r="D237" s="194" t="s">
        <v>193</v>
      </c>
      <c r="E237" s="195" t="s">
        <v>1</v>
      </c>
      <c r="F237" s="196" t="s">
        <v>428</v>
      </c>
      <c r="G237" s="13"/>
      <c r="H237" s="197">
        <v>2</v>
      </c>
      <c r="I237" s="198"/>
      <c r="J237" s="13"/>
      <c r="K237" s="13"/>
      <c r="L237" s="193"/>
      <c r="M237" s="199"/>
      <c r="N237" s="200"/>
      <c r="O237" s="200"/>
      <c r="P237" s="200"/>
      <c r="Q237" s="200"/>
      <c r="R237" s="200"/>
      <c r="S237" s="200"/>
      <c r="T237" s="20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5" t="s">
        <v>193</v>
      </c>
      <c r="AU237" s="195" t="s">
        <v>21</v>
      </c>
      <c r="AV237" s="13" t="s">
        <v>21</v>
      </c>
      <c r="AW237" s="13" t="s">
        <v>40</v>
      </c>
      <c r="AX237" s="13" t="s">
        <v>84</v>
      </c>
      <c r="AY237" s="195" t="s">
        <v>167</v>
      </c>
    </row>
    <row r="238" spans="1:51" s="13" customFormat="1" ht="12">
      <c r="A238" s="13"/>
      <c r="B238" s="193"/>
      <c r="C238" s="13"/>
      <c r="D238" s="194" t="s">
        <v>193</v>
      </c>
      <c r="E238" s="195" t="s">
        <v>1</v>
      </c>
      <c r="F238" s="196" t="s">
        <v>528</v>
      </c>
      <c r="G238" s="13"/>
      <c r="H238" s="197">
        <v>1</v>
      </c>
      <c r="I238" s="198"/>
      <c r="J238" s="13"/>
      <c r="K238" s="13"/>
      <c r="L238" s="193"/>
      <c r="M238" s="199"/>
      <c r="N238" s="200"/>
      <c r="O238" s="200"/>
      <c r="P238" s="200"/>
      <c r="Q238" s="200"/>
      <c r="R238" s="200"/>
      <c r="S238" s="200"/>
      <c r="T238" s="20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5" t="s">
        <v>193</v>
      </c>
      <c r="AU238" s="195" t="s">
        <v>21</v>
      </c>
      <c r="AV238" s="13" t="s">
        <v>21</v>
      </c>
      <c r="AW238" s="13" t="s">
        <v>40</v>
      </c>
      <c r="AX238" s="13" t="s">
        <v>84</v>
      </c>
      <c r="AY238" s="195" t="s">
        <v>167</v>
      </c>
    </row>
    <row r="239" spans="1:51" s="14" customFormat="1" ht="12">
      <c r="A239" s="14"/>
      <c r="B239" s="202"/>
      <c r="C239" s="14"/>
      <c r="D239" s="194" t="s">
        <v>193</v>
      </c>
      <c r="E239" s="203" t="s">
        <v>1</v>
      </c>
      <c r="F239" s="204" t="s">
        <v>246</v>
      </c>
      <c r="G239" s="14"/>
      <c r="H239" s="205">
        <v>3</v>
      </c>
      <c r="I239" s="206"/>
      <c r="J239" s="14"/>
      <c r="K239" s="14"/>
      <c r="L239" s="202"/>
      <c r="M239" s="207"/>
      <c r="N239" s="208"/>
      <c r="O239" s="208"/>
      <c r="P239" s="208"/>
      <c r="Q239" s="208"/>
      <c r="R239" s="208"/>
      <c r="S239" s="208"/>
      <c r="T239" s="20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03" t="s">
        <v>193</v>
      </c>
      <c r="AU239" s="203" t="s">
        <v>21</v>
      </c>
      <c r="AV239" s="14" t="s">
        <v>174</v>
      </c>
      <c r="AW239" s="14" t="s">
        <v>40</v>
      </c>
      <c r="AX239" s="14" t="s">
        <v>91</v>
      </c>
      <c r="AY239" s="203" t="s">
        <v>167</v>
      </c>
    </row>
    <row r="240" spans="1:65" s="2" customFormat="1" ht="21.75" customHeight="1">
      <c r="A240" s="38"/>
      <c r="B240" s="179"/>
      <c r="C240" s="210" t="s">
        <v>612</v>
      </c>
      <c r="D240" s="210" t="s">
        <v>257</v>
      </c>
      <c r="E240" s="211" t="s">
        <v>613</v>
      </c>
      <c r="F240" s="212" t="s">
        <v>614</v>
      </c>
      <c r="G240" s="213" t="s">
        <v>285</v>
      </c>
      <c r="H240" s="214">
        <v>3</v>
      </c>
      <c r="I240" s="215"/>
      <c r="J240" s="216">
        <f>ROUND(I240*H240,2)</f>
        <v>0</v>
      </c>
      <c r="K240" s="212" t="s">
        <v>173</v>
      </c>
      <c r="L240" s="217"/>
      <c r="M240" s="218" t="s">
        <v>1</v>
      </c>
      <c r="N240" s="219" t="s">
        <v>49</v>
      </c>
      <c r="O240" s="77"/>
      <c r="P240" s="189">
        <f>O240*H240</f>
        <v>0</v>
      </c>
      <c r="Q240" s="189">
        <v>0.004</v>
      </c>
      <c r="R240" s="189">
        <f>Q240*H240</f>
        <v>0.012</v>
      </c>
      <c r="S240" s="189">
        <v>0</v>
      </c>
      <c r="T240" s="19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191" t="s">
        <v>205</v>
      </c>
      <c r="AT240" s="191" t="s">
        <v>257</v>
      </c>
      <c r="AU240" s="191" t="s">
        <v>21</v>
      </c>
      <c r="AY240" s="18" t="s">
        <v>167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8" t="s">
        <v>91</v>
      </c>
      <c r="BK240" s="192">
        <f>ROUND(I240*H240,2)</f>
        <v>0</v>
      </c>
      <c r="BL240" s="18" t="s">
        <v>174</v>
      </c>
      <c r="BM240" s="191" t="s">
        <v>615</v>
      </c>
    </row>
    <row r="241" spans="1:65" s="2" customFormat="1" ht="24.15" customHeight="1">
      <c r="A241" s="38"/>
      <c r="B241" s="179"/>
      <c r="C241" s="180" t="s">
        <v>616</v>
      </c>
      <c r="D241" s="180" t="s">
        <v>169</v>
      </c>
      <c r="E241" s="181" t="s">
        <v>617</v>
      </c>
      <c r="F241" s="182" t="s">
        <v>618</v>
      </c>
      <c r="G241" s="183" t="s">
        <v>285</v>
      </c>
      <c r="H241" s="184">
        <v>13</v>
      </c>
      <c r="I241" s="185"/>
      <c r="J241" s="186">
        <f>ROUND(I241*H241,2)</f>
        <v>0</v>
      </c>
      <c r="K241" s="182" t="s">
        <v>173</v>
      </c>
      <c r="L241" s="39"/>
      <c r="M241" s="187" t="s">
        <v>1</v>
      </c>
      <c r="N241" s="188" t="s">
        <v>49</v>
      </c>
      <c r="O241" s="77"/>
      <c r="P241" s="189">
        <f>O241*H241</f>
        <v>0</v>
      </c>
      <c r="Q241" s="189">
        <v>0</v>
      </c>
      <c r="R241" s="189">
        <f>Q241*H241</f>
        <v>0</v>
      </c>
      <c r="S241" s="189">
        <v>0</v>
      </c>
      <c r="T241" s="19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191" t="s">
        <v>174</v>
      </c>
      <c r="AT241" s="191" t="s">
        <v>169</v>
      </c>
      <c r="AU241" s="191" t="s">
        <v>21</v>
      </c>
      <c r="AY241" s="18" t="s">
        <v>167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18" t="s">
        <v>91</v>
      </c>
      <c r="BK241" s="192">
        <f>ROUND(I241*H241,2)</f>
        <v>0</v>
      </c>
      <c r="BL241" s="18" t="s">
        <v>174</v>
      </c>
      <c r="BM241" s="191" t="s">
        <v>619</v>
      </c>
    </row>
    <row r="242" spans="1:65" s="2" customFormat="1" ht="24.15" customHeight="1">
      <c r="A242" s="38"/>
      <c r="B242" s="179"/>
      <c r="C242" s="210" t="s">
        <v>620</v>
      </c>
      <c r="D242" s="210" t="s">
        <v>257</v>
      </c>
      <c r="E242" s="211" t="s">
        <v>621</v>
      </c>
      <c r="F242" s="212" t="s">
        <v>622</v>
      </c>
      <c r="G242" s="213" t="s">
        <v>285</v>
      </c>
      <c r="H242" s="214">
        <v>13</v>
      </c>
      <c r="I242" s="215"/>
      <c r="J242" s="216">
        <f>ROUND(I242*H242,2)</f>
        <v>0</v>
      </c>
      <c r="K242" s="212" t="s">
        <v>173</v>
      </c>
      <c r="L242" s="217"/>
      <c r="M242" s="218" t="s">
        <v>1</v>
      </c>
      <c r="N242" s="219" t="s">
        <v>49</v>
      </c>
      <c r="O242" s="77"/>
      <c r="P242" s="189">
        <f>O242*H242</f>
        <v>0</v>
      </c>
      <c r="Q242" s="189">
        <v>0.0036</v>
      </c>
      <c r="R242" s="189">
        <f>Q242*H242</f>
        <v>0.0468</v>
      </c>
      <c r="S242" s="189">
        <v>0</v>
      </c>
      <c r="T242" s="19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191" t="s">
        <v>205</v>
      </c>
      <c r="AT242" s="191" t="s">
        <v>257</v>
      </c>
      <c r="AU242" s="191" t="s">
        <v>21</v>
      </c>
      <c r="AY242" s="18" t="s">
        <v>167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8" t="s">
        <v>91</v>
      </c>
      <c r="BK242" s="192">
        <f>ROUND(I242*H242,2)</f>
        <v>0</v>
      </c>
      <c r="BL242" s="18" t="s">
        <v>174</v>
      </c>
      <c r="BM242" s="191" t="s">
        <v>623</v>
      </c>
    </row>
    <row r="243" spans="1:51" s="13" customFormat="1" ht="12">
      <c r="A243" s="13"/>
      <c r="B243" s="193"/>
      <c r="C243" s="13"/>
      <c r="D243" s="194" t="s">
        <v>193</v>
      </c>
      <c r="E243" s="195" t="s">
        <v>1</v>
      </c>
      <c r="F243" s="196" t="s">
        <v>624</v>
      </c>
      <c r="G243" s="13"/>
      <c r="H243" s="197">
        <v>10</v>
      </c>
      <c r="I243" s="198"/>
      <c r="J243" s="13"/>
      <c r="K243" s="13"/>
      <c r="L243" s="193"/>
      <c r="M243" s="199"/>
      <c r="N243" s="200"/>
      <c r="O243" s="200"/>
      <c r="P243" s="200"/>
      <c r="Q243" s="200"/>
      <c r="R243" s="200"/>
      <c r="S243" s="200"/>
      <c r="T243" s="20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5" t="s">
        <v>193</v>
      </c>
      <c r="AU243" s="195" t="s">
        <v>21</v>
      </c>
      <c r="AV243" s="13" t="s">
        <v>21</v>
      </c>
      <c r="AW243" s="13" t="s">
        <v>40</v>
      </c>
      <c r="AX243" s="13" t="s">
        <v>84</v>
      </c>
      <c r="AY243" s="195" t="s">
        <v>167</v>
      </c>
    </row>
    <row r="244" spans="1:51" s="13" customFormat="1" ht="12">
      <c r="A244" s="13"/>
      <c r="B244" s="193"/>
      <c r="C244" s="13"/>
      <c r="D244" s="194" t="s">
        <v>193</v>
      </c>
      <c r="E244" s="195" t="s">
        <v>1</v>
      </c>
      <c r="F244" s="196" t="s">
        <v>625</v>
      </c>
      <c r="G244" s="13"/>
      <c r="H244" s="197">
        <v>3</v>
      </c>
      <c r="I244" s="198"/>
      <c r="J244" s="13"/>
      <c r="K244" s="13"/>
      <c r="L244" s="193"/>
      <c r="M244" s="199"/>
      <c r="N244" s="200"/>
      <c r="O244" s="200"/>
      <c r="P244" s="200"/>
      <c r="Q244" s="200"/>
      <c r="R244" s="200"/>
      <c r="S244" s="200"/>
      <c r="T244" s="20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5" t="s">
        <v>193</v>
      </c>
      <c r="AU244" s="195" t="s">
        <v>21</v>
      </c>
      <c r="AV244" s="13" t="s">
        <v>21</v>
      </c>
      <c r="AW244" s="13" t="s">
        <v>40</v>
      </c>
      <c r="AX244" s="13" t="s">
        <v>84</v>
      </c>
      <c r="AY244" s="195" t="s">
        <v>167</v>
      </c>
    </row>
    <row r="245" spans="1:51" s="14" customFormat="1" ht="12">
      <c r="A245" s="14"/>
      <c r="B245" s="202"/>
      <c r="C245" s="14"/>
      <c r="D245" s="194" t="s">
        <v>193</v>
      </c>
      <c r="E245" s="203" t="s">
        <v>1</v>
      </c>
      <c r="F245" s="204" t="s">
        <v>246</v>
      </c>
      <c r="G245" s="14"/>
      <c r="H245" s="205">
        <v>13</v>
      </c>
      <c r="I245" s="206"/>
      <c r="J245" s="14"/>
      <c r="K245" s="14"/>
      <c r="L245" s="202"/>
      <c r="M245" s="207"/>
      <c r="N245" s="208"/>
      <c r="O245" s="208"/>
      <c r="P245" s="208"/>
      <c r="Q245" s="208"/>
      <c r="R245" s="208"/>
      <c r="S245" s="208"/>
      <c r="T245" s="20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03" t="s">
        <v>193</v>
      </c>
      <c r="AU245" s="203" t="s">
        <v>21</v>
      </c>
      <c r="AV245" s="14" t="s">
        <v>174</v>
      </c>
      <c r="AW245" s="14" t="s">
        <v>40</v>
      </c>
      <c r="AX245" s="14" t="s">
        <v>91</v>
      </c>
      <c r="AY245" s="203" t="s">
        <v>167</v>
      </c>
    </row>
    <row r="246" spans="1:65" s="2" customFormat="1" ht="24.15" customHeight="1">
      <c r="A246" s="38"/>
      <c r="B246" s="179"/>
      <c r="C246" s="210" t="s">
        <v>626</v>
      </c>
      <c r="D246" s="210" t="s">
        <v>257</v>
      </c>
      <c r="E246" s="211" t="s">
        <v>627</v>
      </c>
      <c r="F246" s="212" t="s">
        <v>628</v>
      </c>
      <c r="G246" s="213" t="s">
        <v>285</v>
      </c>
      <c r="H246" s="214">
        <v>13</v>
      </c>
      <c r="I246" s="215"/>
      <c r="J246" s="216">
        <f>ROUND(I246*H246,2)</f>
        <v>0</v>
      </c>
      <c r="K246" s="212" t="s">
        <v>173</v>
      </c>
      <c r="L246" s="217"/>
      <c r="M246" s="218" t="s">
        <v>1</v>
      </c>
      <c r="N246" s="219" t="s">
        <v>49</v>
      </c>
      <c r="O246" s="77"/>
      <c r="P246" s="189">
        <f>O246*H246</f>
        <v>0</v>
      </c>
      <c r="Q246" s="189">
        <v>0.0035</v>
      </c>
      <c r="R246" s="189">
        <f>Q246*H246</f>
        <v>0.0455</v>
      </c>
      <c r="S246" s="189">
        <v>0</v>
      </c>
      <c r="T246" s="19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191" t="s">
        <v>205</v>
      </c>
      <c r="AT246" s="191" t="s">
        <v>257</v>
      </c>
      <c r="AU246" s="191" t="s">
        <v>21</v>
      </c>
      <c r="AY246" s="18" t="s">
        <v>167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8" t="s">
        <v>91</v>
      </c>
      <c r="BK246" s="192">
        <f>ROUND(I246*H246,2)</f>
        <v>0</v>
      </c>
      <c r="BL246" s="18" t="s">
        <v>174</v>
      </c>
      <c r="BM246" s="191" t="s">
        <v>629</v>
      </c>
    </row>
    <row r="247" spans="1:65" s="2" customFormat="1" ht="16.5" customHeight="1">
      <c r="A247" s="38"/>
      <c r="B247" s="179"/>
      <c r="C247" s="180" t="s">
        <v>630</v>
      </c>
      <c r="D247" s="180" t="s">
        <v>169</v>
      </c>
      <c r="E247" s="181" t="s">
        <v>631</v>
      </c>
      <c r="F247" s="182" t="s">
        <v>632</v>
      </c>
      <c r="G247" s="183" t="s">
        <v>285</v>
      </c>
      <c r="H247" s="184">
        <v>18</v>
      </c>
      <c r="I247" s="185"/>
      <c r="J247" s="186">
        <f>ROUND(I247*H247,2)</f>
        <v>0</v>
      </c>
      <c r="K247" s="182" t="s">
        <v>173</v>
      </c>
      <c r="L247" s="39"/>
      <c r="M247" s="187" t="s">
        <v>1</v>
      </c>
      <c r="N247" s="188" t="s">
        <v>49</v>
      </c>
      <c r="O247" s="77"/>
      <c r="P247" s="189">
        <f>O247*H247</f>
        <v>0</v>
      </c>
      <c r="Q247" s="189">
        <v>0.04</v>
      </c>
      <c r="R247" s="189">
        <f>Q247*H247</f>
        <v>0.72</v>
      </c>
      <c r="S247" s="189">
        <v>0</v>
      </c>
      <c r="T247" s="19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191" t="s">
        <v>174</v>
      </c>
      <c r="AT247" s="191" t="s">
        <v>169</v>
      </c>
      <c r="AU247" s="191" t="s">
        <v>21</v>
      </c>
      <c r="AY247" s="18" t="s">
        <v>167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8" t="s">
        <v>91</v>
      </c>
      <c r="BK247" s="192">
        <f>ROUND(I247*H247,2)</f>
        <v>0</v>
      </c>
      <c r="BL247" s="18" t="s">
        <v>174</v>
      </c>
      <c r="BM247" s="191" t="s">
        <v>633</v>
      </c>
    </row>
    <row r="248" spans="1:65" s="2" customFormat="1" ht="24.15" customHeight="1">
      <c r="A248" s="38"/>
      <c r="B248" s="179"/>
      <c r="C248" s="210" t="s">
        <v>634</v>
      </c>
      <c r="D248" s="210" t="s">
        <v>257</v>
      </c>
      <c r="E248" s="211" t="s">
        <v>635</v>
      </c>
      <c r="F248" s="212" t="s">
        <v>636</v>
      </c>
      <c r="G248" s="213" t="s">
        <v>285</v>
      </c>
      <c r="H248" s="214">
        <v>18</v>
      </c>
      <c r="I248" s="215"/>
      <c r="J248" s="216">
        <f>ROUND(I248*H248,2)</f>
        <v>0</v>
      </c>
      <c r="K248" s="212" t="s">
        <v>173</v>
      </c>
      <c r="L248" s="217"/>
      <c r="M248" s="218" t="s">
        <v>1</v>
      </c>
      <c r="N248" s="219" t="s">
        <v>49</v>
      </c>
      <c r="O248" s="77"/>
      <c r="P248" s="189">
        <f>O248*H248</f>
        <v>0</v>
      </c>
      <c r="Q248" s="189">
        <v>0.0133</v>
      </c>
      <c r="R248" s="189">
        <f>Q248*H248</f>
        <v>0.2394</v>
      </c>
      <c r="S248" s="189">
        <v>0</v>
      </c>
      <c r="T248" s="19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191" t="s">
        <v>205</v>
      </c>
      <c r="AT248" s="191" t="s">
        <v>257</v>
      </c>
      <c r="AU248" s="191" t="s">
        <v>21</v>
      </c>
      <c r="AY248" s="18" t="s">
        <v>167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8" t="s">
        <v>91</v>
      </c>
      <c r="BK248" s="192">
        <f>ROUND(I248*H248,2)</f>
        <v>0</v>
      </c>
      <c r="BL248" s="18" t="s">
        <v>174</v>
      </c>
      <c r="BM248" s="191" t="s">
        <v>637</v>
      </c>
    </row>
    <row r="249" spans="1:65" s="2" customFormat="1" ht="24.15" customHeight="1">
      <c r="A249" s="38"/>
      <c r="B249" s="179"/>
      <c r="C249" s="210" t="s">
        <v>638</v>
      </c>
      <c r="D249" s="210" t="s">
        <v>257</v>
      </c>
      <c r="E249" s="211" t="s">
        <v>589</v>
      </c>
      <c r="F249" s="212" t="s">
        <v>590</v>
      </c>
      <c r="G249" s="213" t="s">
        <v>285</v>
      </c>
      <c r="H249" s="214">
        <v>18</v>
      </c>
      <c r="I249" s="215"/>
      <c r="J249" s="216">
        <f>ROUND(I249*H249,2)</f>
        <v>0</v>
      </c>
      <c r="K249" s="212" t="s">
        <v>173</v>
      </c>
      <c r="L249" s="217"/>
      <c r="M249" s="218" t="s">
        <v>1</v>
      </c>
      <c r="N249" s="219" t="s">
        <v>49</v>
      </c>
      <c r="O249" s="77"/>
      <c r="P249" s="189">
        <f>O249*H249</f>
        <v>0</v>
      </c>
      <c r="Q249" s="189">
        <v>0.0009</v>
      </c>
      <c r="R249" s="189">
        <f>Q249*H249</f>
        <v>0.0162</v>
      </c>
      <c r="S249" s="189">
        <v>0</v>
      </c>
      <c r="T249" s="19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191" t="s">
        <v>205</v>
      </c>
      <c r="AT249" s="191" t="s">
        <v>257</v>
      </c>
      <c r="AU249" s="191" t="s">
        <v>21</v>
      </c>
      <c r="AY249" s="18" t="s">
        <v>167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8" t="s">
        <v>91</v>
      </c>
      <c r="BK249" s="192">
        <f>ROUND(I249*H249,2)</f>
        <v>0</v>
      </c>
      <c r="BL249" s="18" t="s">
        <v>174</v>
      </c>
      <c r="BM249" s="191" t="s">
        <v>639</v>
      </c>
    </row>
    <row r="250" spans="1:65" s="2" customFormat="1" ht="16.5" customHeight="1">
      <c r="A250" s="38"/>
      <c r="B250" s="179"/>
      <c r="C250" s="180" t="s">
        <v>640</v>
      </c>
      <c r="D250" s="180" t="s">
        <v>169</v>
      </c>
      <c r="E250" s="181" t="s">
        <v>641</v>
      </c>
      <c r="F250" s="182" t="s">
        <v>642</v>
      </c>
      <c r="G250" s="183" t="s">
        <v>183</v>
      </c>
      <c r="H250" s="184">
        <v>316.8</v>
      </c>
      <c r="I250" s="185"/>
      <c r="J250" s="186">
        <f>ROUND(I250*H250,2)</f>
        <v>0</v>
      </c>
      <c r="K250" s="182" t="s">
        <v>173</v>
      </c>
      <c r="L250" s="39"/>
      <c r="M250" s="187" t="s">
        <v>1</v>
      </c>
      <c r="N250" s="188" t="s">
        <v>49</v>
      </c>
      <c r="O250" s="77"/>
      <c r="P250" s="189">
        <f>O250*H250</f>
        <v>0</v>
      </c>
      <c r="Q250" s="189">
        <v>0.0002</v>
      </c>
      <c r="R250" s="189">
        <f>Q250*H250</f>
        <v>0.06336</v>
      </c>
      <c r="S250" s="189">
        <v>0</v>
      </c>
      <c r="T250" s="19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191" t="s">
        <v>174</v>
      </c>
      <c r="AT250" s="191" t="s">
        <v>169</v>
      </c>
      <c r="AU250" s="191" t="s">
        <v>21</v>
      </c>
      <c r="AY250" s="18" t="s">
        <v>167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8" t="s">
        <v>91</v>
      </c>
      <c r="BK250" s="192">
        <f>ROUND(I250*H250,2)</f>
        <v>0</v>
      </c>
      <c r="BL250" s="18" t="s">
        <v>174</v>
      </c>
      <c r="BM250" s="191" t="s">
        <v>643</v>
      </c>
    </row>
    <row r="251" spans="1:65" s="2" customFormat="1" ht="21.75" customHeight="1">
      <c r="A251" s="38"/>
      <c r="B251" s="179"/>
      <c r="C251" s="180" t="s">
        <v>644</v>
      </c>
      <c r="D251" s="180" t="s">
        <v>169</v>
      </c>
      <c r="E251" s="181" t="s">
        <v>344</v>
      </c>
      <c r="F251" s="182" t="s">
        <v>345</v>
      </c>
      <c r="G251" s="183" t="s">
        <v>183</v>
      </c>
      <c r="H251" s="184">
        <v>348</v>
      </c>
      <c r="I251" s="185"/>
      <c r="J251" s="186">
        <f>ROUND(I251*H251,2)</f>
        <v>0</v>
      </c>
      <c r="K251" s="182" t="s">
        <v>173</v>
      </c>
      <c r="L251" s="39"/>
      <c r="M251" s="187" t="s">
        <v>1</v>
      </c>
      <c r="N251" s="188" t="s">
        <v>49</v>
      </c>
      <c r="O251" s="77"/>
      <c r="P251" s="189">
        <f>O251*H251</f>
        <v>0</v>
      </c>
      <c r="Q251" s="189">
        <v>9E-05</v>
      </c>
      <c r="R251" s="189">
        <f>Q251*H251</f>
        <v>0.03132</v>
      </c>
      <c r="S251" s="189">
        <v>0</v>
      </c>
      <c r="T251" s="19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191" t="s">
        <v>174</v>
      </c>
      <c r="AT251" s="191" t="s">
        <v>169</v>
      </c>
      <c r="AU251" s="191" t="s">
        <v>21</v>
      </c>
      <c r="AY251" s="18" t="s">
        <v>167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8" t="s">
        <v>91</v>
      </c>
      <c r="BK251" s="192">
        <f>ROUND(I251*H251,2)</f>
        <v>0</v>
      </c>
      <c r="BL251" s="18" t="s">
        <v>174</v>
      </c>
      <c r="BM251" s="191" t="s">
        <v>645</v>
      </c>
    </row>
    <row r="252" spans="1:63" s="12" customFormat="1" ht="22.8" customHeight="1">
      <c r="A252" s="12"/>
      <c r="B252" s="166"/>
      <c r="C252" s="12"/>
      <c r="D252" s="167" t="s">
        <v>83</v>
      </c>
      <c r="E252" s="177" t="s">
        <v>646</v>
      </c>
      <c r="F252" s="177" t="s">
        <v>647</v>
      </c>
      <c r="G252" s="12"/>
      <c r="H252" s="12"/>
      <c r="I252" s="169"/>
      <c r="J252" s="178">
        <f>BK252</f>
        <v>0</v>
      </c>
      <c r="K252" s="12"/>
      <c r="L252" s="166"/>
      <c r="M252" s="171"/>
      <c r="N252" s="172"/>
      <c r="O252" s="172"/>
      <c r="P252" s="173">
        <f>SUM(P253:P257)</f>
        <v>0</v>
      </c>
      <c r="Q252" s="172"/>
      <c r="R252" s="173">
        <f>SUM(R253:R257)</f>
        <v>0</v>
      </c>
      <c r="S252" s="172"/>
      <c r="T252" s="174">
        <f>SUM(T253:T257)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67" t="s">
        <v>91</v>
      </c>
      <c r="AT252" s="175" t="s">
        <v>83</v>
      </c>
      <c r="AU252" s="175" t="s">
        <v>91</v>
      </c>
      <c r="AY252" s="167" t="s">
        <v>167</v>
      </c>
      <c r="BK252" s="176">
        <f>SUM(BK253:BK257)</f>
        <v>0</v>
      </c>
    </row>
    <row r="253" spans="1:65" s="2" customFormat="1" ht="24.15" customHeight="1">
      <c r="A253" s="38"/>
      <c r="B253" s="179"/>
      <c r="C253" s="180" t="s">
        <v>648</v>
      </c>
      <c r="D253" s="180" t="s">
        <v>169</v>
      </c>
      <c r="E253" s="181" t="s">
        <v>649</v>
      </c>
      <c r="F253" s="182" t="s">
        <v>650</v>
      </c>
      <c r="G253" s="183" t="s">
        <v>233</v>
      </c>
      <c r="H253" s="184">
        <v>8.8</v>
      </c>
      <c r="I253" s="185"/>
      <c r="J253" s="186">
        <f>ROUND(I253*H253,2)</f>
        <v>0</v>
      </c>
      <c r="K253" s="182" t="s">
        <v>173</v>
      </c>
      <c r="L253" s="39"/>
      <c r="M253" s="187" t="s">
        <v>1</v>
      </c>
      <c r="N253" s="188" t="s">
        <v>49</v>
      </c>
      <c r="O253" s="77"/>
      <c r="P253" s="189">
        <f>O253*H253</f>
        <v>0</v>
      </c>
      <c r="Q253" s="189">
        <v>0</v>
      </c>
      <c r="R253" s="189">
        <f>Q253*H253</f>
        <v>0</v>
      </c>
      <c r="S253" s="189">
        <v>0</v>
      </c>
      <c r="T253" s="19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191" t="s">
        <v>174</v>
      </c>
      <c r="AT253" s="191" t="s">
        <v>169</v>
      </c>
      <c r="AU253" s="191" t="s">
        <v>21</v>
      </c>
      <c r="AY253" s="18" t="s">
        <v>167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8" t="s">
        <v>91</v>
      </c>
      <c r="BK253" s="192">
        <f>ROUND(I253*H253,2)</f>
        <v>0</v>
      </c>
      <c r="BL253" s="18" t="s">
        <v>174</v>
      </c>
      <c r="BM253" s="191" t="s">
        <v>651</v>
      </c>
    </row>
    <row r="254" spans="1:65" s="2" customFormat="1" ht="24.15" customHeight="1">
      <c r="A254" s="38"/>
      <c r="B254" s="179"/>
      <c r="C254" s="180" t="s">
        <v>652</v>
      </c>
      <c r="D254" s="180" t="s">
        <v>169</v>
      </c>
      <c r="E254" s="181" t="s">
        <v>653</v>
      </c>
      <c r="F254" s="182" t="s">
        <v>654</v>
      </c>
      <c r="G254" s="183" t="s">
        <v>233</v>
      </c>
      <c r="H254" s="184">
        <v>8.8</v>
      </c>
      <c r="I254" s="185"/>
      <c r="J254" s="186">
        <f>ROUND(I254*H254,2)</f>
        <v>0</v>
      </c>
      <c r="K254" s="182" t="s">
        <v>173</v>
      </c>
      <c r="L254" s="39"/>
      <c r="M254" s="187" t="s">
        <v>1</v>
      </c>
      <c r="N254" s="188" t="s">
        <v>49</v>
      </c>
      <c r="O254" s="77"/>
      <c r="P254" s="189">
        <f>O254*H254</f>
        <v>0</v>
      </c>
      <c r="Q254" s="189">
        <v>0</v>
      </c>
      <c r="R254" s="189">
        <f>Q254*H254</f>
        <v>0</v>
      </c>
      <c r="S254" s="189">
        <v>0</v>
      </c>
      <c r="T254" s="19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191" t="s">
        <v>174</v>
      </c>
      <c r="AT254" s="191" t="s">
        <v>169</v>
      </c>
      <c r="AU254" s="191" t="s">
        <v>21</v>
      </c>
      <c r="AY254" s="18" t="s">
        <v>167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8" t="s">
        <v>91</v>
      </c>
      <c r="BK254" s="192">
        <f>ROUND(I254*H254,2)</f>
        <v>0</v>
      </c>
      <c r="BL254" s="18" t="s">
        <v>174</v>
      </c>
      <c r="BM254" s="191" t="s">
        <v>655</v>
      </c>
    </row>
    <row r="255" spans="1:65" s="2" customFormat="1" ht="24.15" customHeight="1">
      <c r="A255" s="38"/>
      <c r="B255" s="179"/>
      <c r="C255" s="180" t="s">
        <v>656</v>
      </c>
      <c r="D255" s="180" t="s">
        <v>169</v>
      </c>
      <c r="E255" s="181" t="s">
        <v>657</v>
      </c>
      <c r="F255" s="182" t="s">
        <v>658</v>
      </c>
      <c r="G255" s="183" t="s">
        <v>233</v>
      </c>
      <c r="H255" s="184">
        <v>44</v>
      </c>
      <c r="I255" s="185"/>
      <c r="J255" s="186">
        <f>ROUND(I255*H255,2)</f>
        <v>0</v>
      </c>
      <c r="K255" s="182" t="s">
        <v>173</v>
      </c>
      <c r="L255" s="39"/>
      <c r="M255" s="187" t="s">
        <v>1</v>
      </c>
      <c r="N255" s="188" t="s">
        <v>49</v>
      </c>
      <c r="O255" s="77"/>
      <c r="P255" s="189">
        <f>O255*H255</f>
        <v>0</v>
      </c>
      <c r="Q255" s="189">
        <v>0</v>
      </c>
      <c r="R255" s="189">
        <f>Q255*H255</f>
        <v>0</v>
      </c>
      <c r="S255" s="189">
        <v>0</v>
      </c>
      <c r="T255" s="19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191" t="s">
        <v>174</v>
      </c>
      <c r="AT255" s="191" t="s">
        <v>169</v>
      </c>
      <c r="AU255" s="191" t="s">
        <v>21</v>
      </c>
      <c r="AY255" s="18" t="s">
        <v>167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8" t="s">
        <v>91</v>
      </c>
      <c r="BK255" s="192">
        <f>ROUND(I255*H255,2)</f>
        <v>0</v>
      </c>
      <c r="BL255" s="18" t="s">
        <v>174</v>
      </c>
      <c r="BM255" s="191" t="s">
        <v>659</v>
      </c>
    </row>
    <row r="256" spans="1:51" s="13" customFormat="1" ht="12">
      <c r="A256" s="13"/>
      <c r="B256" s="193"/>
      <c r="C256" s="13"/>
      <c r="D256" s="194" t="s">
        <v>193</v>
      </c>
      <c r="E256" s="195" t="s">
        <v>1</v>
      </c>
      <c r="F256" s="196" t="s">
        <v>660</v>
      </c>
      <c r="G256" s="13"/>
      <c r="H256" s="197">
        <v>44</v>
      </c>
      <c r="I256" s="198"/>
      <c r="J256" s="13"/>
      <c r="K256" s="13"/>
      <c r="L256" s="193"/>
      <c r="M256" s="199"/>
      <c r="N256" s="200"/>
      <c r="O256" s="200"/>
      <c r="P256" s="200"/>
      <c r="Q256" s="200"/>
      <c r="R256" s="200"/>
      <c r="S256" s="200"/>
      <c r="T256" s="20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5" t="s">
        <v>193</v>
      </c>
      <c r="AU256" s="195" t="s">
        <v>21</v>
      </c>
      <c r="AV256" s="13" t="s">
        <v>21</v>
      </c>
      <c r="AW256" s="13" t="s">
        <v>40</v>
      </c>
      <c r="AX256" s="13" t="s">
        <v>91</v>
      </c>
      <c r="AY256" s="195" t="s">
        <v>167</v>
      </c>
    </row>
    <row r="257" spans="1:65" s="2" customFormat="1" ht="33" customHeight="1">
      <c r="A257" s="38"/>
      <c r="B257" s="179"/>
      <c r="C257" s="180" t="s">
        <v>661</v>
      </c>
      <c r="D257" s="180" t="s">
        <v>169</v>
      </c>
      <c r="E257" s="181" t="s">
        <v>662</v>
      </c>
      <c r="F257" s="182" t="s">
        <v>663</v>
      </c>
      <c r="G257" s="183" t="s">
        <v>233</v>
      </c>
      <c r="H257" s="184">
        <v>8.8</v>
      </c>
      <c r="I257" s="185"/>
      <c r="J257" s="186">
        <f>ROUND(I257*H257,2)</f>
        <v>0</v>
      </c>
      <c r="K257" s="182" t="s">
        <v>173</v>
      </c>
      <c r="L257" s="39"/>
      <c r="M257" s="187" t="s">
        <v>1</v>
      </c>
      <c r="N257" s="188" t="s">
        <v>49</v>
      </c>
      <c r="O257" s="77"/>
      <c r="P257" s="189">
        <f>O257*H257</f>
        <v>0</v>
      </c>
      <c r="Q257" s="189">
        <v>0</v>
      </c>
      <c r="R257" s="189">
        <f>Q257*H257</f>
        <v>0</v>
      </c>
      <c r="S257" s="189">
        <v>0</v>
      </c>
      <c r="T257" s="19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191" t="s">
        <v>174</v>
      </c>
      <c r="AT257" s="191" t="s">
        <v>169</v>
      </c>
      <c r="AU257" s="191" t="s">
        <v>21</v>
      </c>
      <c r="AY257" s="18" t="s">
        <v>167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8" t="s">
        <v>91</v>
      </c>
      <c r="BK257" s="192">
        <f>ROUND(I257*H257,2)</f>
        <v>0</v>
      </c>
      <c r="BL257" s="18" t="s">
        <v>174</v>
      </c>
      <c r="BM257" s="191" t="s">
        <v>664</v>
      </c>
    </row>
    <row r="258" spans="1:63" s="12" customFormat="1" ht="22.8" customHeight="1">
      <c r="A258" s="12"/>
      <c r="B258" s="166"/>
      <c r="C258" s="12"/>
      <c r="D258" s="167" t="s">
        <v>83</v>
      </c>
      <c r="E258" s="177" t="s">
        <v>347</v>
      </c>
      <c r="F258" s="177" t="s">
        <v>348</v>
      </c>
      <c r="G258" s="12"/>
      <c r="H258" s="12"/>
      <c r="I258" s="169"/>
      <c r="J258" s="178">
        <f>BK258</f>
        <v>0</v>
      </c>
      <c r="K258" s="12"/>
      <c r="L258" s="166"/>
      <c r="M258" s="171"/>
      <c r="N258" s="172"/>
      <c r="O258" s="172"/>
      <c r="P258" s="173">
        <f>P259</f>
        <v>0</v>
      </c>
      <c r="Q258" s="172"/>
      <c r="R258" s="173">
        <f>R259</f>
        <v>0</v>
      </c>
      <c r="S258" s="172"/>
      <c r="T258" s="174">
        <f>T259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67" t="s">
        <v>91</v>
      </c>
      <c r="AT258" s="175" t="s">
        <v>83</v>
      </c>
      <c r="AU258" s="175" t="s">
        <v>91</v>
      </c>
      <c r="AY258" s="167" t="s">
        <v>167</v>
      </c>
      <c r="BK258" s="176">
        <f>BK259</f>
        <v>0</v>
      </c>
    </row>
    <row r="259" spans="1:65" s="2" customFormat="1" ht="24.15" customHeight="1">
      <c r="A259" s="38"/>
      <c r="B259" s="179"/>
      <c r="C259" s="180" t="s">
        <v>665</v>
      </c>
      <c r="D259" s="180" t="s">
        <v>169</v>
      </c>
      <c r="E259" s="181" t="s">
        <v>350</v>
      </c>
      <c r="F259" s="182" t="s">
        <v>351</v>
      </c>
      <c r="G259" s="183" t="s">
        <v>233</v>
      </c>
      <c r="H259" s="184">
        <v>285.741</v>
      </c>
      <c r="I259" s="185"/>
      <c r="J259" s="186">
        <f>ROUND(I259*H259,2)</f>
        <v>0</v>
      </c>
      <c r="K259" s="182" t="s">
        <v>173</v>
      </c>
      <c r="L259" s="39"/>
      <c r="M259" s="187" t="s">
        <v>1</v>
      </c>
      <c r="N259" s="188" t="s">
        <v>49</v>
      </c>
      <c r="O259" s="77"/>
      <c r="P259" s="189">
        <f>O259*H259</f>
        <v>0</v>
      </c>
      <c r="Q259" s="189">
        <v>0</v>
      </c>
      <c r="R259" s="189">
        <f>Q259*H259</f>
        <v>0</v>
      </c>
      <c r="S259" s="189">
        <v>0</v>
      </c>
      <c r="T259" s="19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191" t="s">
        <v>174</v>
      </c>
      <c r="AT259" s="191" t="s">
        <v>169</v>
      </c>
      <c r="AU259" s="191" t="s">
        <v>21</v>
      </c>
      <c r="AY259" s="18" t="s">
        <v>167</v>
      </c>
      <c r="BE259" s="192">
        <f>IF(N259="základní",J259,0)</f>
        <v>0</v>
      </c>
      <c r="BF259" s="192">
        <f>IF(N259="snížená",J259,0)</f>
        <v>0</v>
      </c>
      <c r="BG259" s="192">
        <f>IF(N259="zákl. přenesená",J259,0)</f>
        <v>0</v>
      </c>
      <c r="BH259" s="192">
        <f>IF(N259="sníž. přenesená",J259,0)</f>
        <v>0</v>
      </c>
      <c r="BI259" s="192">
        <f>IF(N259="nulová",J259,0)</f>
        <v>0</v>
      </c>
      <c r="BJ259" s="18" t="s">
        <v>91</v>
      </c>
      <c r="BK259" s="192">
        <f>ROUND(I259*H259,2)</f>
        <v>0</v>
      </c>
      <c r="BL259" s="18" t="s">
        <v>174</v>
      </c>
      <c r="BM259" s="191" t="s">
        <v>666</v>
      </c>
    </row>
    <row r="260" spans="1:63" s="12" customFormat="1" ht="25.9" customHeight="1">
      <c r="A260" s="12"/>
      <c r="B260" s="166"/>
      <c r="C260" s="12"/>
      <c r="D260" s="167" t="s">
        <v>83</v>
      </c>
      <c r="E260" s="168" t="s">
        <v>667</v>
      </c>
      <c r="F260" s="168" t="s">
        <v>668</v>
      </c>
      <c r="G260" s="12"/>
      <c r="H260" s="12"/>
      <c r="I260" s="169"/>
      <c r="J260" s="170">
        <f>BK260</f>
        <v>0</v>
      </c>
      <c r="K260" s="12"/>
      <c r="L260" s="166"/>
      <c r="M260" s="171"/>
      <c r="N260" s="172"/>
      <c r="O260" s="172"/>
      <c r="P260" s="173">
        <f>P261</f>
        <v>0</v>
      </c>
      <c r="Q260" s="172"/>
      <c r="R260" s="173">
        <f>R261</f>
        <v>0.005168</v>
      </c>
      <c r="S260" s="172"/>
      <c r="T260" s="174">
        <f>T261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67" t="s">
        <v>21</v>
      </c>
      <c r="AT260" s="175" t="s">
        <v>83</v>
      </c>
      <c r="AU260" s="175" t="s">
        <v>84</v>
      </c>
      <c r="AY260" s="167" t="s">
        <v>167</v>
      </c>
      <c r="BK260" s="176">
        <f>BK261</f>
        <v>0</v>
      </c>
    </row>
    <row r="261" spans="1:63" s="12" customFormat="1" ht="22.8" customHeight="1">
      <c r="A261" s="12"/>
      <c r="B261" s="166"/>
      <c r="C261" s="12"/>
      <c r="D261" s="167" t="s">
        <v>83</v>
      </c>
      <c r="E261" s="177" t="s">
        <v>669</v>
      </c>
      <c r="F261" s="177" t="s">
        <v>670</v>
      </c>
      <c r="G261" s="12"/>
      <c r="H261" s="12"/>
      <c r="I261" s="169"/>
      <c r="J261" s="178">
        <f>BK261</f>
        <v>0</v>
      </c>
      <c r="K261" s="12"/>
      <c r="L261" s="166"/>
      <c r="M261" s="171"/>
      <c r="N261" s="172"/>
      <c r="O261" s="172"/>
      <c r="P261" s="173">
        <f>P262</f>
        <v>0</v>
      </c>
      <c r="Q261" s="172"/>
      <c r="R261" s="173">
        <f>R262</f>
        <v>0.005168</v>
      </c>
      <c r="S261" s="172"/>
      <c r="T261" s="174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167" t="s">
        <v>21</v>
      </c>
      <c r="AT261" s="175" t="s">
        <v>83</v>
      </c>
      <c r="AU261" s="175" t="s">
        <v>91</v>
      </c>
      <c r="AY261" s="167" t="s">
        <v>167</v>
      </c>
      <c r="BK261" s="176">
        <f>BK262</f>
        <v>0</v>
      </c>
    </row>
    <row r="262" spans="1:65" s="2" customFormat="1" ht="24.15" customHeight="1">
      <c r="A262" s="38"/>
      <c r="B262" s="179"/>
      <c r="C262" s="180" t="s">
        <v>671</v>
      </c>
      <c r="D262" s="180" t="s">
        <v>169</v>
      </c>
      <c r="E262" s="181" t="s">
        <v>672</v>
      </c>
      <c r="F262" s="182" t="s">
        <v>673</v>
      </c>
      <c r="G262" s="183" t="s">
        <v>183</v>
      </c>
      <c r="H262" s="184">
        <v>516.8</v>
      </c>
      <c r="I262" s="185"/>
      <c r="J262" s="186">
        <f>ROUND(I262*H262,2)</f>
        <v>0</v>
      </c>
      <c r="K262" s="182" t="s">
        <v>173</v>
      </c>
      <c r="L262" s="39"/>
      <c r="M262" s="187" t="s">
        <v>1</v>
      </c>
      <c r="N262" s="188" t="s">
        <v>49</v>
      </c>
      <c r="O262" s="77"/>
      <c r="P262" s="189">
        <f>O262*H262</f>
        <v>0</v>
      </c>
      <c r="Q262" s="189">
        <v>1E-05</v>
      </c>
      <c r="R262" s="189">
        <f>Q262*H262</f>
        <v>0.005168</v>
      </c>
      <c r="S262" s="189">
        <v>0</v>
      </c>
      <c r="T262" s="19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191" t="s">
        <v>251</v>
      </c>
      <c r="AT262" s="191" t="s">
        <v>169</v>
      </c>
      <c r="AU262" s="191" t="s">
        <v>21</v>
      </c>
      <c r="AY262" s="18" t="s">
        <v>167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8" t="s">
        <v>91</v>
      </c>
      <c r="BK262" s="192">
        <f>ROUND(I262*H262,2)</f>
        <v>0</v>
      </c>
      <c r="BL262" s="18" t="s">
        <v>251</v>
      </c>
      <c r="BM262" s="191" t="s">
        <v>674</v>
      </c>
    </row>
    <row r="263" spans="1:63" s="12" customFormat="1" ht="25.9" customHeight="1">
      <c r="A263" s="12"/>
      <c r="B263" s="166"/>
      <c r="C263" s="12"/>
      <c r="D263" s="167" t="s">
        <v>83</v>
      </c>
      <c r="E263" s="168" t="s">
        <v>353</v>
      </c>
      <c r="F263" s="168" t="s">
        <v>354</v>
      </c>
      <c r="G263" s="12"/>
      <c r="H263" s="12"/>
      <c r="I263" s="169"/>
      <c r="J263" s="170">
        <f>BK263</f>
        <v>0</v>
      </c>
      <c r="K263" s="12"/>
      <c r="L263" s="166"/>
      <c r="M263" s="171"/>
      <c r="N263" s="172"/>
      <c r="O263" s="172"/>
      <c r="P263" s="173">
        <f>P264+P268</f>
        <v>0</v>
      </c>
      <c r="Q263" s="172"/>
      <c r="R263" s="173">
        <f>R264+R268</f>
        <v>0</v>
      </c>
      <c r="S263" s="172"/>
      <c r="T263" s="174">
        <f>T264+T268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67" t="s">
        <v>188</v>
      </c>
      <c r="AT263" s="175" t="s">
        <v>83</v>
      </c>
      <c r="AU263" s="175" t="s">
        <v>84</v>
      </c>
      <c r="AY263" s="167" t="s">
        <v>167</v>
      </c>
      <c r="BK263" s="176">
        <f>BK264+BK268</f>
        <v>0</v>
      </c>
    </row>
    <row r="264" spans="1:63" s="12" customFormat="1" ht="22.8" customHeight="1">
      <c r="A264" s="12"/>
      <c r="B264" s="166"/>
      <c r="C264" s="12"/>
      <c r="D264" s="167" t="s">
        <v>83</v>
      </c>
      <c r="E264" s="177" t="s">
        <v>355</v>
      </c>
      <c r="F264" s="177" t="s">
        <v>356</v>
      </c>
      <c r="G264" s="12"/>
      <c r="H264" s="12"/>
      <c r="I264" s="169"/>
      <c r="J264" s="178">
        <f>BK264</f>
        <v>0</v>
      </c>
      <c r="K264" s="12"/>
      <c r="L264" s="166"/>
      <c r="M264" s="171"/>
      <c r="N264" s="172"/>
      <c r="O264" s="172"/>
      <c r="P264" s="173">
        <f>SUM(P265:P267)</f>
        <v>0</v>
      </c>
      <c r="Q264" s="172"/>
      <c r="R264" s="173">
        <f>SUM(R265:R267)</f>
        <v>0</v>
      </c>
      <c r="S264" s="172"/>
      <c r="T264" s="174">
        <f>SUM(T265:T267)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167" t="s">
        <v>188</v>
      </c>
      <c r="AT264" s="175" t="s">
        <v>83</v>
      </c>
      <c r="AU264" s="175" t="s">
        <v>91</v>
      </c>
      <c r="AY264" s="167" t="s">
        <v>167</v>
      </c>
      <c r="BK264" s="176">
        <f>SUM(BK265:BK267)</f>
        <v>0</v>
      </c>
    </row>
    <row r="265" spans="1:65" s="2" customFormat="1" ht="16.5" customHeight="1">
      <c r="A265" s="38"/>
      <c r="B265" s="179"/>
      <c r="C265" s="180" t="s">
        <v>675</v>
      </c>
      <c r="D265" s="180" t="s">
        <v>169</v>
      </c>
      <c r="E265" s="181" t="s">
        <v>676</v>
      </c>
      <c r="F265" s="182" t="s">
        <v>677</v>
      </c>
      <c r="G265" s="183" t="s">
        <v>360</v>
      </c>
      <c r="H265" s="184">
        <v>1</v>
      </c>
      <c r="I265" s="185"/>
      <c r="J265" s="186">
        <f>ROUND(I265*H265,2)</f>
        <v>0</v>
      </c>
      <c r="K265" s="182" t="s">
        <v>173</v>
      </c>
      <c r="L265" s="39"/>
      <c r="M265" s="187" t="s">
        <v>1</v>
      </c>
      <c r="N265" s="188" t="s">
        <v>49</v>
      </c>
      <c r="O265" s="77"/>
      <c r="P265" s="189">
        <f>O265*H265</f>
        <v>0</v>
      </c>
      <c r="Q265" s="189">
        <v>0</v>
      </c>
      <c r="R265" s="189">
        <f>Q265*H265</f>
        <v>0</v>
      </c>
      <c r="S265" s="189">
        <v>0</v>
      </c>
      <c r="T265" s="19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191" t="s">
        <v>361</v>
      </c>
      <c r="AT265" s="191" t="s">
        <v>169</v>
      </c>
      <c r="AU265" s="191" t="s">
        <v>21</v>
      </c>
      <c r="AY265" s="18" t="s">
        <v>167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8" t="s">
        <v>91</v>
      </c>
      <c r="BK265" s="192">
        <f>ROUND(I265*H265,2)</f>
        <v>0</v>
      </c>
      <c r="BL265" s="18" t="s">
        <v>361</v>
      </c>
      <c r="BM265" s="191" t="s">
        <v>678</v>
      </c>
    </row>
    <row r="266" spans="1:65" s="2" customFormat="1" ht="16.5" customHeight="1">
      <c r="A266" s="38"/>
      <c r="B266" s="179"/>
      <c r="C266" s="180" t="s">
        <v>679</v>
      </c>
      <c r="D266" s="180" t="s">
        <v>169</v>
      </c>
      <c r="E266" s="181" t="s">
        <v>680</v>
      </c>
      <c r="F266" s="182" t="s">
        <v>681</v>
      </c>
      <c r="G266" s="183" t="s">
        <v>360</v>
      </c>
      <c r="H266" s="184">
        <v>1</v>
      </c>
      <c r="I266" s="185"/>
      <c r="J266" s="186">
        <f>ROUND(I266*H266,2)</f>
        <v>0</v>
      </c>
      <c r="K266" s="182" t="s">
        <v>173</v>
      </c>
      <c r="L266" s="39"/>
      <c r="M266" s="187" t="s">
        <v>1</v>
      </c>
      <c r="N266" s="188" t="s">
        <v>49</v>
      </c>
      <c r="O266" s="77"/>
      <c r="P266" s="189">
        <f>O266*H266</f>
        <v>0</v>
      </c>
      <c r="Q266" s="189">
        <v>0</v>
      </c>
      <c r="R266" s="189">
        <f>Q266*H266</f>
        <v>0</v>
      </c>
      <c r="S266" s="189">
        <v>0</v>
      </c>
      <c r="T266" s="19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191" t="s">
        <v>361</v>
      </c>
      <c r="AT266" s="191" t="s">
        <v>169</v>
      </c>
      <c r="AU266" s="191" t="s">
        <v>21</v>
      </c>
      <c r="AY266" s="18" t="s">
        <v>167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8" t="s">
        <v>91</v>
      </c>
      <c r="BK266" s="192">
        <f>ROUND(I266*H266,2)</f>
        <v>0</v>
      </c>
      <c r="BL266" s="18" t="s">
        <v>361</v>
      </c>
      <c r="BM266" s="191" t="s">
        <v>682</v>
      </c>
    </row>
    <row r="267" spans="1:65" s="2" customFormat="1" ht="16.5" customHeight="1">
      <c r="A267" s="38"/>
      <c r="B267" s="179"/>
      <c r="C267" s="180" t="s">
        <v>683</v>
      </c>
      <c r="D267" s="180" t="s">
        <v>169</v>
      </c>
      <c r="E267" s="181" t="s">
        <v>684</v>
      </c>
      <c r="F267" s="182" t="s">
        <v>685</v>
      </c>
      <c r="G267" s="183" t="s">
        <v>360</v>
      </c>
      <c r="H267" s="184">
        <v>1</v>
      </c>
      <c r="I267" s="185"/>
      <c r="J267" s="186">
        <f>ROUND(I267*H267,2)</f>
        <v>0</v>
      </c>
      <c r="K267" s="182" t="s">
        <v>173</v>
      </c>
      <c r="L267" s="39"/>
      <c r="M267" s="187" t="s">
        <v>1</v>
      </c>
      <c r="N267" s="188" t="s">
        <v>49</v>
      </c>
      <c r="O267" s="77"/>
      <c r="P267" s="189">
        <f>O267*H267</f>
        <v>0</v>
      </c>
      <c r="Q267" s="189">
        <v>0</v>
      </c>
      <c r="R267" s="189">
        <f>Q267*H267</f>
        <v>0</v>
      </c>
      <c r="S267" s="189">
        <v>0</v>
      </c>
      <c r="T267" s="19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191" t="s">
        <v>361</v>
      </c>
      <c r="AT267" s="191" t="s">
        <v>169</v>
      </c>
      <c r="AU267" s="191" t="s">
        <v>21</v>
      </c>
      <c r="AY267" s="18" t="s">
        <v>167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8" t="s">
        <v>91</v>
      </c>
      <c r="BK267" s="192">
        <f>ROUND(I267*H267,2)</f>
        <v>0</v>
      </c>
      <c r="BL267" s="18" t="s">
        <v>361</v>
      </c>
      <c r="BM267" s="191" t="s">
        <v>686</v>
      </c>
    </row>
    <row r="268" spans="1:63" s="12" customFormat="1" ht="22.8" customHeight="1">
      <c r="A268" s="12"/>
      <c r="B268" s="166"/>
      <c r="C268" s="12"/>
      <c r="D268" s="167" t="s">
        <v>83</v>
      </c>
      <c r="E268" s="177" t="s">
        <v>369</v>
      </c>
      <c r="F268" s="177" t="s">
        <v>370</v>
      </c>
      <c r="G268" s="12"/>
      <c r="H268" s="12"/>
      <c r="I268" s="169"/>
      <c r="J268" s="178">
        <f>BK268</f>
        <v>0</v>
      </c>
      <c r="K268" s="12"/>
      <c r="L268" s="166"/>
      <c r="M268" s="171"/>
      <c r="N268" s="172"/>
      <c r="O268" s="172"/>
      <c r="P268" s="173">
        <f>P269</f>
        <v>0</v>
      </c>
      <c r="Q268" s="172"/>
      <c r="R268" s="173">
        <f>R269</f>
        <v>0</v>
      </c>
      <c r="S268" s="172"/>
      <c r="T268" s="174">
        <f>T269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67" t="s">
        <v>188</v>
      </c>
      <c r="AT268" s="175" t="s">
        <v>83</v>
      </c>
      <c r="AU268" s="175" t="s">
        <v>91</v>
      </c>
      <c r="AY268" s="167" t="s">
        <v>167</v>
      </c>
      <c r="BK268" s="176">
        <f>BK269</f>
        <v>0</v>
      </c>
    </row>
    <row r="269" spans="1:65" s="2" customFormat="1" ht="24.15" customHeight="1">
      <c r="A269" s="38"/>
      <c r="B269" s="179"/>
      <c r="C269" s="180" t="s">
        <v>687</v>
      </c>
      <c r="D269" s="180" t="s">
        <v>169</v>
      </c>
      <c r="E269" s="181" t="s">
        <v>372</v>
      </c>
      <c r="F269" s="182" t="s">
        <v>373</v>
      </c>
      <c r="G269" s="183" t="s">
        <v>360</v>
      </c>
      <c r="H269" s="184">
        <v>1</v>
      </c>
      <c r="I269" s="185"/>
      <c r="J269" s="186">
        <f>ROUND(I269*H269,2)</f>
        <v>0</v>
      </c>
      <c r="K269" s="182" t="s">
        <v>173</v>
      </c>
      <c r="L269" s="39"/>
      <c r="M269" s="224" t="s">
        <v>1</v>
      </c>
      <c r="N269" s="225" t="s">
        <v>49</v>
      </c>
      <c r="O269" s="226"/>
      <c r="P269" s="227">
        <f>O269*H269</f>
        <v>0</v>
      </c>
      <c r="Q269" s="227">
        <v>0</v>
      </c>
      <c r="R269" s="227">
        <f>Q269*H269</f>
        <v>0</v>
      </c>
      <c r="S269" s="227">
        <v>0</v>
      </c>
      <c r="T269" s="22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191" t="s">
        <v>361</v>
      </c>
      <c r="AT269" s="191" t="s">
        <v>169</v>
      </c>
      <c r="AU269" s="191" t="s">
        <v>21</v>
      </c>
      <c r="AY269" s="18" t="s">
        <v>167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18" t="s">
        <v>91</v>
      </c>
      <c r="BK269" s="192">
        <f>ROUND(I269*H269,2)</f>
        <v>0</v>
      </c>
      <c r="BL269" s="18" t="s">
        <v>361</v>
      </c>
      <c r="BM269" s="191" t="s">
        <v>688</v>
      </c>
    </row>
    <row r="270" spans="1:31" s="2" customFormat="1" ht="6.95" customHeight="1">
      <c r="A270" s="38"/>
      <c r="B270" s="60"/>
      <c r="C270" s="61"/>
      <c r="D270" s="61"/>
      <c r="E270" s="61"/>
      <c r="F270" s="61"/>
      <c r="G270" s="61"/>
      <c r="H270" s="61"/>
      <c r="I270" s="61"/>
      <c r="J270" s="61"/>
      <c r="K270" s="61"/>
      <c r="L270" s="39"/>
      <c r="M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</row>
  </sheetData>
  <autoFilter ref="C130:K26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136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689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19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ROUND(J131,2)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ROUND((SUM(BE131:BE192)),2)</f>
        <v>0</v>
      </c>
      <c r="G35" s="38"/>
      <c r="H35" s="38"/>
      <c r="I35" s="136">
        <v>0.21</v>
      </c>
      <c r="J35" s="135">
        <f>ROUND(((SUM(BE131:BE192))*I35),2)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ROUND((SUM(BF131:BF192)),2)</f>
        <v>0</v>
      </c>
      <c r="G36" s="38"/>
      <c r="H36" s="38"/>
      <c r="I36" s="136">
        <v>0.15</v>
      </c>
      <c r="J36" s="135">
        <f>ROUND(((SUM(BF131:BF192))*I36),2)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ROUND((SUM(BG131:BG192)),2)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ROUND((SUM(BH131:BH192)),2)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ROUND((SUM(BI131:BI192)),2)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136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304 - Přípojky vodovodu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J131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J132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J133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146</v>
      </c>
      <c r="E101" s="154"/>
      <c r="F101" s="154"/>
      <c r="G101" s="154"/>
      <c r="H101" s="154"/>
      <c r="I101" s="154"/>
      <c r="J101" s="155">
        <f>J159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J162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376</v>
      </c>
      <c r="E103" s="154"/>
      <c r="F103" s="154"/>
      <c r="G103" s="154"/>
      <c r="H103" s="154"/>
      <c r="I103" s="154"/>
      <c r="J103" s="155">
        <f>J176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148</v>
      </c>
      <c r="E104" s="154"/>
      <c r="F104" s="154"/>
      <c r="G104" s="154"/>
      <c r="H104" s="154"/>
      <c r="I104" s="154"/>
      <c r="J104" s="155">
        <f>J182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48"/>
      <c r="C105" s="9"/>
      <c r="D105" s="149" t="s">
        <v>377</v>
      </c>
      <c r="E105" s="150"/>
      <c r="F105" s="150"/>
      <c r="G105" s="150"/>
      <c r="H105" s="150"/>
      <c r="I105" s="150"/>
      <c r="J105" s="151">
        <f>J184</f>
        <v>0</v>
      </c>
      <c r="K105" s="9"/>
      <c r="L105" s="14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52"/>
      <c r="C106" s="10"/>
      <c r="D106" s="153" t="s">
        <v>378</v>
      </c>
      <c r="E106" s="154"/>
      <c r="F106" s="154"/>
      <c r="G106" s="154"/>
      <c r="H106" s="154"/>
      <c r="I106" s="154"/>
      <c r="J106" s="155">
        <f>J185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48"/>
      <c r="C107" s="9"/>
      <c r="D107" s="149" t="s">
        <v>149</v>
      </c>
      <c r="E107" s="150"/>
      <c r="F107" s="150"/>
      <c r="G107" s="150"/>
      <c r="H107" s="150"/>
      <c r="I107" s="150"/>
      <c r="J107" s="151">
        <f>J187</f>
        <v>0</v>
      </c>
      <c r="K107" s="9"/>
      <c r="L107" s="14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52"/>
      <c r="C108" s="10"/>
      <c r="D108" s="153" t="s">
        <v>150</v>
      </c>
      <c r="E108" s="154"/>
      <c r="F108" s="154"/>
      <c r="G108" s="154"/>
      <c r="H108" s="154"/>
      <c r="I108" s="154"/>
      <c r="J108" s="155">
        <f>J188</f>
        <v>0</v>
      </c>
      <c r="K108" s="10"/>
      <c r="L108" s="15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52"/>
      <c r="C109" s="10"/>
      <c r="D109" s="153" t="s">
        <v>151</v>
      </c>
      <c r="E109" s="154"/>
      <c r="F109" s="154"/>
      <c r="G109" s="154"/>
      <c r="H109" s="154"/>
      <c r="I109" s="154"/>
      <c r="J109" s="155">
        <f>J191</f>
        <v>0</v>
      </c>
      <c r="K109" s="10"/>
      <c r="L109" s="15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2" t="s">
        <v>152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1" t="s">
        <v>16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6.25" customHeight="1">
      <c r="A119" s="38"/>
      <c r="B119" s="39"/>
      <c r="C119" s="38"/>
      <c r="D119" s="38"/>
      <c r="E119" s="129" t="str">
        <f>E7</f>
        <v>Rekonstrukce místních komunikací v sídlišti K Hradišťku v Dačicích - IV. Etapa - aktualizace</v>
      </c>
      <c r="F119" s="31"/>
      <c r="G119" s="31"/>
      <c r="H119" s="31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2:12" s="1" customFormat="1" ht="12" customHeight="1">
      <c r="B120" s="21"/>
      <c r="C120" s="31" t="s">
        <v>135</v>
      </c>
      <c r="L120" s="21"/>
    </row>
    <row r="121" spans="1:31" s="2" customFormat="1" ht="23.25" customHeight="1">
      <c r="A121" s="38"/>
      <c r="B121" s="39"/>
      <c r="C121" s="38"/>
      <c r="D121" s="38"/>
      <c r="E121" s="129" t="s">
        <v>136</v>
      </c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1" t="s">
        <v>137</v>
      </c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38"/>
      <c r="D123" s="38"/>
      <c r="E123" s="67" t="str">
        <f>E11</f>
        <v>SO 304 - Přípojky vodovodu</v>
      </c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1" t="s">
        <v>22</v>
      </c>
      <c r="D125" s="38"/>
      <c r="E125" s="38"/>
      <c r="F125" s="26" t="str">
        <f>F14</f>
        <v>Dačice</v>
      </c>
      <c r="G125" s="38"/>
      <c r="H125" s="38"/>
      <c r="I125" s="31" t="s">
        <v>24</v>
      </c>
      <c r="J125" s="69" t="str">
        <f>IF(J14="","",J14)</f>
        <v>6. 8. 2021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25.65" customHeight="1">
      <c r="A127" s="38"/>
      <c r="B127" s="39"/>
      <c r="C127" s="31" t="s">
        <v>30</v>
      </c>
      <c r="D127" s="38"/>
      <c r="E127" s="38"/>
      <c r="F127" s="26" t="str">
        <f>E17</f>
        <v>Město Dačice, Krajířova 27, 380 13 Dačice</v>
      </c>
      <c r="G127" s="38"/>
      <c r="H127" s="38"/>
      <c r="I127" s="31" t="s">
        <v>37</v>
      </c>
      <c r="J127" s="36" t="str">
        <f>E23</f>
        <v>Ing. arch. Martin Jirovský Ph.D., MBA</v>
      </c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40.05" customHeight="1">
      <c r="A128" s="38"/>
      <c r="B128" s="39"/>
      <c r="C128" s="31" t="s">
        <v>35</v>
      </c>
      <c r="D128" s="38"/>
      <c r="E128" s="38"/>
      <c r="F128" s="26" t="str">
        <f>IF(E20="","",E20)</f>
        <v>Vyplň údaj</v>
      </c>
      <c r="G128" s="38"/>
      <c r="H128" s="38"/>
      <c r="I128" s="31" t="s">
        <v>41</v>
      </c>
      <c r="J128" s="36" t="str">
        <f>E26</f>
        <v>Centrum služeb Staré město; Petra Stejskalová</v>
      </c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38"/>
      <c r="D129" s="38"/>
      <c r="E129" s="38"/>
      <c r="F129" s="38"/>
      <c r="G129" s="38"/>
      <c r="H129" s="38"/>
      <c r="I129" s="38"/>
      <c r="J129" s="38"/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156"/>
      <c r="B130" s="157"/>
      <c r="C130" s="158" t="s">
        <v>153</v>
      </c>
      <c r="D130" s="159" t="s">
        <v>69</v>
      </c>
      <c r="E130" s="159" t="s">
        <v>65</v>
      </c>
      <c r="F130" s="159" t="s">
        <v>66</v>
      </c>
      <c r="G130" s="159" t="s">
        <v>154</v>
      </c>
      <c r="H130" s="159" t="s">
        <v>155</v>
      </c>
      <c r="I130" s="159" t="s">
        <v>156</v>
      </c>
      <c r="J130" s="159" t="s">
        <v>141</v>
      </c>
      <c r="K130" s="160" t="s">
        <v>157</v>
      </c>
      <c r="L130" s="161"/>
      <c r="M130" s="86" t="s">
        <v>1</v>
      </c>
      <c r="N130" s="87" t="s">
        <v>48</v>
      </c>
      <c r="O130" s="87" t="s">
        <v>158</v>
      </c>
      <c r="P130" s="87" t="s">
        <v>159</v>
      </c>
      <c r="Q130" s="87" t="s">
        <v>160</v>
      </c>
      <c r="R130" s="87" t="s">
        <v>161</v>
      </c>
      <c r="S130" s="87" t="s">
        <v>162</v>
      </c>
      <c r="T130" s="88" t="s">
        <v>163</v>
      </c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</row>
    <row r="131" spans="1:63" s="2" customFormat="1" ht="22.8" customHeight="1">
      <c r="A131" s="38"/>
      <c r="B131" s="39"/>
      <c r="C131" s="93" t="s">
        <v>164</v>
      </c>
      <c r="D131" s="38"/>
      <c r="E131" s="38"/>
      <c r="F131" s="38"/>
      <c r="G131" s="38"/>
      <c r="H131" s="38"/>
      <c r="I131" s="38"/>
      <c r="J131" s="162">
        <f>BK131</f>
        <v>0</v>
      </c>
      <c r="K131" s="38"/>
      <c r="L131" s="39"/>
      <c r="M131" s="89"/>
      <c r="N131" s="73"/>
      <c r="O131" s="90"/>
      <c r="P131" s="163">
        <f>P132+P184+P187</f>
        <v>0</v>
      </c>
      <c r="Q131" s="90"/>
      <c r="R131" s="163">
        <f>R132+R184+R187</f>
        <v>37.30839914</v>
      </c>
      <c r="S131" s="90"/>
      <c r="T131" s="164">
        <f>T132+T184+T187</f>
        <v>0.195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8" t="s">
        <v>83</v>
      </c>
      <c r="AU131" s="18" t="s">
        <v>143</v>
      </c>
      <c r="BK131" s="165">
        <f>BK132+BK184+BK187</f>
        <v>0</v>
      </c>
    </row>
    <row r="132" spans="1:63" s="12" customFormat="1" ht="25.9" customHeight="1">
      <c r="A132" s="12"/>
      <c r="B132" s="166"/>
      <c r="C132" s="12"/>
      <c r="D132" s="167" t="s">
        <v>83</v>
      </c>
      <c r="E132" s="168" t="s">
        <v>165</v>
      </c>
      <c r="F132" s="168" t="s">
        <v>166</v>
      </c>
      <c r="G132" s="12"/>
      <c r="H132" s="12"/>
      <c r="I132" s="169"/>
      <c r="J132" s="170">
        <f>BK132</f>
        <v>0</v>
      </c>
      <c r="K132" s="12"/>
      <c r="L132" s="166"/>
      <c r="M132" s="171"/>
      <c r="N132" s="172"/>
      <c r="O132" s="172"/>
      <c r="P132" s="173">
        <f>P133+P159+P162+P176+P182</f>
        <v>0</v>
      </c>
      <c r="Q132" s="172"/>
      <c r="R132" s="173">
        <f>R133+R159+R162+R176+R182</f>
        <v>37.307933139999996</v>
      </c>
      <c r="S132" s="172"/>
      <c r="T132" s="174">
        <f>T133+T159+T162+T176+T182</f>
        <v>0.195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7" t="s">
        <v>91</v>
      </c>
      <c r="AT132" s="175" t="s">
        <v>83</v>
      </c>
      <c r="AU132" s="175" t="s">
        <v>84</v>
      </c>
      <c r="AY132" s="167" t="s">
        <v>167</v>
      </c>
      <c r="BK132" s="176">
        <f>BK133+BK159+BK162+BK176+BK182</f>
        <v>0</v>
      </c>
    </row>
    <row r="133" spans="1:63" s="12" customFormat="1" ht="22.8" customHeight="1">
      <c r="A133" s="12"/>
      <c r="B133" s="166"/>
      <c r="C133" s="12"/>
      <c r="D133" s="167" t="s">
        <v>83</v>
      </c>
      <c r="E133" s="177" t="s">
        <v>91</v>
      </c>
      <c r="F133" s="177" t="s">
        <v>168</v>
      </c>
      <c r="G133" s="12"/>
      <c r="H133" s="12"/>
      <c r="I133" s="169"/>
      <c r="J133" s="178">
        <f>BK133</f>
        <v>0</v>
      </c>
      <c r="K133" s="12"/>
      <c r="L133" s="166"/>
      <c r="M133" s="171"/>
      <c r="N133" s="172"/>
      <c r="O133" s="172"/>
      <c r="P133" s="173">
        <f>SUM(P134:P158)</f>
        <v>0</v>
      </c>
      <c r="Q133" s="172"/>
      <c r="R133" s="173">
        <f>SUM(R134:R158)</f>
        <v>28.292059039999998</v>
      </c>
      <c r="S133" s="172"/>
      <c r="T133" s="174">
        <f>SUM(T134:T158)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7" t="s">
        <v>91</v>
      </c>
      <c r="AT133" s="175" t="s">
        <v>83</v>
      </c>
      <c r="AU133" s="175" t="s">
        <v>91</v>
      </c>
      <c r="AY133" s="167" t="s">
        <v>167</v>
      </c>
      <c r="BK133" s="176">
        <f>SUM(BK134:BK158)</f>
        <v>0</v>
      </c>
    </row>
    <row r="134" spans="1:65" s="2" customFormat="1" ht="24.15" customHeight="1">
      <c r="A134" s="38"/>
      <c r="B134" s="179"/>
      <c r="C134" s="180" t="s">
        <v>91</v>
      </c>
      <c r="D134" s="180" t="s">
        <v>169</v>
      </c>
      <c r="E134" s="181" t="s">
        <v>181</v>
      </c>
      <c r="F134" s="182" t="s">
        <v>182</v>
      </c>
      <c r="G134" s="183" t="s">
        <v>183</v>
      </c>
      <c r="H134" s="184">
        <v>6.3</v>
      </c>
      <c r="I134" s="185"/>
      <c r="J134" s="186">
        <f>ROUND(I134*H134,2)</f>
        <v>0</v>
      </c>
      <c r="K134" s="182" t="s">
        <v>173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0.00868</v>
      </c>
      <c r="R134" s="189">
        <f>Q134*H134</f>
        <v>0.054683999999999996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174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690</v>
      </c>
    </row>
    <row r="135" spans="1:65" s="2" customFormat="1" ht="24.15" customHeight="1">
      <c r="A135" s="38"/>
      <c r="B135" s="179"/>
      <c r="C135" s="180" t="s">
        <v>21</v>
      </c>
      <c r="D135" s="180" t="s">
        <v>169</v>
      </c>
      <c r="E135" s="181" t="s">
        <v>185</v>
      </c>
      <c r="F135" s="182" t="s">
        <v>186</v>
      </c>
      <c r="G135" s="183" t="s">
        <v>183</v>
      </c>
      <c r="H135" s="184">
        <v>7.2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0.0369</v>
      </c>
      <c r="R135" s="189">
        <f>Q135*H135</f>
        <v>0.26568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691</v>
      </c>
    </row>
    <row r="136" spans="1:65" s="2" customFormat="1" ht="33" customHeight="1">
      <c r="A136" s="38"/>
      <c r="B136" s="179"/>
      <c r="C136" s="180" t="s">
        <v>180</v>
      </c>
      <c r="D136" s="180" t="s">
        <v>169</v>
      </c>
      <c r="E136" s="181" t="s">
        <v>692</v>
      </c>
      <c r="F136" s="182" t="s">
        <v>693</v>
      </c>
      <c r="G136" s="183" t="s">
        <v>191</v>
      </c>
      <c r="H136" s="184">
        <v>16.566</v>
      </c>
      <c r="I136" s="185"/>
      <c r="J136" s="186">
        <f>ROUND(I136*H136,2)</f>
        <v>0</v>
      </c>
      <c r="K136" s="182" t="s">
        <v>173</v>
      </c>
      <c r="L136" s="39"/>
      <c r="M136" s="187" t="s">
        <v>1</v>
      </c>
      <c r="N136" s="188" t="s">
        <v>49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174</v>
      </c>
      <c r="AT136" s="191" t="s">
        <v>169</v>
      </c>
      <c r="AU136" s="191" t="s">
        <v>21</v>
      </c>
      <c r="AY136" s="18" t="s">
        <v>167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8" t="s">
        <v>91</v>
      </c>
      <c r="BK136" s="192">
        <f>ROUND(I136*H136,2)</f>
        <v>0</v>
      </c>
      <c r="BL136" s="18" t="s">
        <v>174</v>
      </c>
      <c r="BM136" s="191" t="s">
        <v>694</v>
      </c>
    </row>
    <row r="137" spans="1:51" s="13" customFormat="1" ht="12">
      <c r="A137" s="13"/>
      <c r="B137" s="193"/>
      <c r="C137" s="13"/>
      <c r="D137" s="194" t="s">
        <v>193</v>
      </c>
      <c r="E137" s="195" t="s">
        <v>1</v>
      </c>
      <c r="F137" s="196" t="s">
        <v>695</v>
      </c>
      <c r="G137" s="13"/>
      <c r="H137" s="197">
        <v>16.566</v>
      </c>
      <c r="I137" s="198"/>
      <c r="J137" s="13"/>
      <c r="K137" s="13"/>
      <c r="L137" s="193"/>
      <c r="M137" s="199"/>
      <c r="N137" s="200"/>
      <c r="O137" s="200"/>
      <c r="P137" s="200"/>
      <c r="Q137" s="200"/>
      <c r="R137" s="200"/>
      <c r="S137" s="200"/>
      <c r="T137" s="20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5" t="s">
        <v>193</v>
      </c>
      <c r="AU137" s="195" t="s">
        <v>21</v>
      </c>
      <c r="AV137" s="13" t="s">
        <v>21</v>
      </c>
      <c r="AW137" s="13" t="s">
        <v>40</v>
      </c>
      <c r="AX137" s="13" t="s">
        <v>91</v>
      </c>
      <c r="AY137" s="195" t="s">
        <v>167</v>
      </c>
    </row>
    <row r="138" spans="1:65" s="2" customFormat="1" ht="33" customHeight="1">
      <c r="A138" s="38"/>
      <c r="B138" s="179"/>
      <c r="C138" s="180" t="s">
        <v>174</v>
      </c>
      <c r="D138" s="180" t="s">
        <v>169</v>
      </c>
      <c r="E138" s="181" t="s">
        <v>696</v>
      </c>
      <c r="F138" s="182" t="s">
        <v>697</v>
      </c>
      <c r="G138" s="183" t="s">
        <v>191</v>
      </c>
      <c r="H138" s="184">
        <v>6.627</v>
      </c>
      <c r="I138" s="185"/>
      <c r="J138" s="186">
        <f>ROUND(I138*H138,2)</f>
        <v>0</v>
      </c>
      <c r="K138" s="182" t="s">
        <v>173</v>
      </c>
      <c r="L138" s="39"/>
      <c r="M138" s="187" t="s">
        <v>1</v>
      </c>
      <c r="N138" s="188" t="s">
        <v>49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174</v>
      </c>
      <c r="AT138" s="191" t="s">
        <v>169</v>
      </c>
      <c r="AU138" s="191" t="s">
        <v>21</v>
      </c>
      <c r="AY138" s="18" t="s">
        <v>167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8" t="s">
        <v>91</v>
      </c>
      <c r="BK138" s="192">
        <f>ROUND(I138*H138,2)</f>
        <v>0</v>
      </c>
      <c r="BL138" s="18" t="s">
        <v>174</v>
      </c>
      <c r="BM138" s="191" t="s">
        <v>698</v>
      </c>
    </row>
    <row r="139" spans="1:51" s="13" customFormat="1" ht="12">
      <c r="A139" s="13"/>
      <c r="B139" s="193"/>
      <c r="C139" s="13"/>
      <c r="D139" s="194" t="s">
        <v>193</v>
      </c>
      <c r="E139" s="195" t="s">
        <v>1</v>
      </c>
      <c r="F139" s="196" t="s">
        <v>699</v>
      </c>
      <c r="G139" s="13"/>
      <c r="H139" s="197">
        <v>6.627</v>
      </c>
      <c r="I139" s="198"/>
      <c r="J139" s="13"/>
      <c r="K139" s="13"/>
      <c r="L139" s="193"/>
      <c r="M139" s="199"/>
      <c r="N139" s="200"/>
      <c r="O139" s="200"/>
      <c r="P139" s="200"/>
      <c r="Q139" s="200"/>
      <c r="R139" s="200"/>
      <c r="S139" s="200"/>
      <c r="T139" s="20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5" t="s">
        <v>193</v>
      </c>
      <c r="AU139" s="195" t="s">
        <v>21</v>
      </c>
      <c r="AV139" s="13" t="s">
        <v>21</v>
      </c>
      <c r="AW139" s="13" t="s">
        <v>40</v>
      </c>
      <c r="AX139" s="13" t="s">
        <v>91</v>
      </c>
      <c r="AY139" s="195" t="s">
        <v>167</v>
      </c>
    </row>
    <row r="140" spans="1:65" s="2" customFormat="1" ht="33" customHeight="1">
      <c r="A140" s="38"/>
      <c r="B140" s="179"/>
      <c r="C140" s="180" t="s">
        <v>188</v>
      </c>
      <c r="D140" s="180" t="s">
        <v>169</v>
      </c>
      <c r="E140" s="181" t="s">
        <v>700</v>
      </c>
      <c r="F140" s="182" t="s">
        <v>701</v>
      </c>
      <c r="G140" s="183" t="s">
        <v>191</v>
      </c>
      <c r="H140" s="184">
        <v>43.072</v>
      </c>
      <c r="I140" s="185"/>
      <c r="J140" s="186">
        <f>ROUND(I140*H140,2)</f>
        <v>0</v>
      </c>
      <c r="K140" s="182" t="s">
        <v>173</v>
      </c>
      <c r="L140" s="39"/>
      <c r="M140" s="187" t="s">
        <v>1</v>
      </c>
      <c r="N140" s="188" t="s">
        <v>49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174</v>
      </c>
      <c r="AT140" s="191" t="s">
        <v>169</v>
      </c>
      <c r="AU140" s="191" t="s">
        <v>21</v>
      </c>
      <c r="AY140" s="18" t="s">
        <v>167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8" t="s">
        <v>91</v>
      </c>
      <c r="BK140" s="192">
        <f>ROUND(I140*H140,2)</f>
        <v>0</v>
      </c>
      <c r="BL140" s="18" t="s">
        <v>174</v>
      </c>
      <c r="BM140" s="191" t="s">
        <v>702</v>
      </c>
    </row>
    <row r="141" spans="1:51" s="13" customFormat="1" ht="12">
      <c r="A141" s="13"/>
      <c r="B141" s="193"/>
      <c r="C141" s="13"/>
      <c r="D141" s="194" t="s">
        <v>193</v>
      </c>
      <c r="E141" s="195" t="s">
        <v>1</v>
      </c>
      <c r="F141" s="196" t="s">
        <v>703</v>
      </c>
      <c r="G141" s="13"/>
      <c r="H141" s="197">
        <v>43.072</v>
      </c>
      <c r="I141" s="198"/>
      <c r="J141" s="13"/>
      <c r="K141" s="13"/>
      <c r="L141" s="193"/>
      <c r="M141" s="199"/>
      <c r="N141" s="200"/>
      <c r="O141" s="200"/>
      <c r="P141" s="200"/>
      <c r="Q141" s="200"/>
      <c r="R141" s="200"/>
      <c r="S141" s="200"/>
      <c r="T141" s="20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5" t="s">
        <v>193</v>
      </c>
      <c r="AU141" s="195" t="s">
        <v>21</v>
      </c>
      <c r="AV141" s="13" t="s">
        <v>21</v>
      </c>
      <c r="AW141" s="13" t="s">
        <v>40</v>
      </c>
      <c r="AX141" s="13" t="s">
        <v>91</v>
      </c>
      <c r="AY141" s="195" t="s">
        <v>167</v>
      </c>
    </row>
    <row r="142" spans="1:65" s="2" customFormat="1" ht="24.15" customHeight="1">
      <c r="A142" s="38"/>
      <c r="B142" s="179"/>
      <c r="C142" s="180" t="s">
        <v>195</v>
      </c>
      <c r="D142" s="180" t="s">
        <v>169</v>
      </c>
      <c r="E142" s="181" t="s">
        <v>211</v>
      </c>
      <c r="F142" s="182" t="s">
        <v>212</v>
      </c>
      <c r="G142" s="183" t="s">
        <v>191</v>
      </c>
      <c r="H142" s="184">
        <v>7.5</v>
      </c>
      <c r="I142" s="185"/>
      <c r="J142" s="186">
        <f>ROUND(I142*H142,2)</f>
        <v>0</v>
      </c>
      <c r="K142" s="182" t="s">
        <v>173</v>
      </c>
      <c r="L142" s="39"/>
      <c r="M142" s="187" t="s">
        <v>1</v>
      </c>
      <c r="N142" s="188" t="s">
        <v>49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174</v>
      </c>
      <c r="AT142" s="191" t="s">
        <v>169</v>
      </c>
      <c r="AU142" s="191" t="s">
        <v>21</v>
      </c>
      <c r="AY142" s="18" t="s">
        <v>167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91</v>
      </c>
      <c r="BK142" s="192">
        <f>ROUND(I142*H142,2)</f>
        <v>0</v>
      </c>
      <c r="BL142" s="18" t="s">
        <v>174</v>
      </c>
      <c r="BM142" s="191" t="s">
        <v>704</v>
      </c>
    </row>
    <row r="143" spans="1:51" s="13" customFormat="1" ht="12">
      <c r="A143" s="13"/>
      <c r="B143" s="193"/>
      <c r="C143" s="13"/>
      <c r="D143" s="194" t="s">
        <v>193</v>
      </c>
      <c r="E143" s="195" t="s">
        <v>1</v>
      </c>
      <c r="F143" s="196" t="s">
        <v>705</v>
      </c>
      <c r="G143" s="13"/>
      <c r="H143" s="197">
        <v>7.5</v>
      </c>
      <c r="I143" s="198"/>
      <c r="J143" s="13"/>
      <c r="K143" s="13"/>
      <c r="L143" s="193"/>
      <c r="M143" s="199"/>
      <c r="N143" s="200"/>
      <c r="O143" s="200"/>
      <c r="P143" s="200"/>
      <c r="Q143" s="200"/>
      <c r="R143" s="200"/>
      <c r="S143" s="200"/>
      <c r="T143" s="20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5" t="s">
        <v>193</v>
      </c>
      <c r="AU143" s="195" t="s">
        <v>21</v>
      </c>
      <c r="AV143" s="13" t="s">
        <v>21</v>
      </c>
      <c r="AW143" s="13" t="s">
        <v>40</v>
      </c>
      <c r="AX143" s="13" t="s">
        <v>91</v>
      </c>
      <c r="AY143" s="195" t="s">
        <v>167</v>
      </c>
    </row>
    <row r="144" spans="1:65" s="2" customFormat="1" ht="21.75" customHeight="1">
      <c r="A144" s="38"/>
      <c r="B144" s="179"/>
      <c r="C144" s="180" t="s">
        <v>200</v>
      </c>
      <c r="D144" s="180" t="s">
        <v>169</v>
      </c>
      <c r="E144" s="181" t="s">
        <v>395</v>
      </c>
      <c r="F144" s="182" t="s">
        <v>396</v>
      </c>
      <c r="G144" s="183" t="s">
        <v>218</v>
      </c>
      <c r="H144" s="184">
        <v>147.256</v>
      </c>
      <c r="I144" s="185"/>
      <c r="J144" s="186">
        <f>ROUND(I144*H144,2)</f>
        <v>0</v>
      </c>
      <c r="K144" s="182" t="s">
        <v>173</v>
      </c>
      <c r="L144" s="39"/>
      <c r="M144" s="187" t="s">
        <v>1</v>
      </c>
      <c r="N144" s="188" t="s">
        <v>49</v>
      </c>
      <c r="O144" s="77"/>
      <c r="P144" s="189">
        <f>O144*H144</f>
        <v>0</v>
      </c>
      <c r="Q144" s="189">
        <v>0.00084</v>
      </c>
      <c r="R144" s="189">
        <f>Q144*H144</f>
        <v>0.12369504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174</v>
      </c>
      <c r="AT144" s="191" t="s">
        <v>169</v>
      </c>
      <c r="AU144" s="191" t="s">
        <v>21</v>
      </c>
      <c r="AY144" s="18" t="s">
        <v>167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8" t="s">
        <v>91</v>
      </c>
      <c r="BK144" s="192">
        <f>ROUND(I144*H144,2)</f>
        <v>0</v>
      </c>
      <c r="BL144" s="18" t="s">
        <v>174</v>
      </c>
      <c r="BM144" s="191" t="s">
        <v>706</v>
      </c>
    </row>
    <row r="145" spans="1:51" s="13" customFormat="1" ht="12">
      <c r="A145" s="13"/>
      <c r="B145" s="193"/>
      <c r="C145" s="13"/>
      <c r="D145" s="194" t="s">
        <v>193</v>
      </c>
      <c r="E145" s="195" t="s">
        <v>1</v>
      </c>
      <c r="F145" s="196" t="s">
        <v>707</v>
      </c>
      <c r="G145" s="13"/>
      <c r="H145" s="197">
        <v>147.256</v>
      </c>
      <c r="I145" s="198"/>
      <c r="J145" s="13"/>
      <c r="K145" s="13"/>
      <c r="L145" s="193"/>
      <c r="M145" s="199"/>
      <c r="N145" s="200"/>
      <c r="O145" s="200"/>
      <c r="P145" s="200"/>
      <c r="Q145" s="200"/>
      <c r="R145" s="200"/>
      <c r="S145" s="200"/>
      <c r="T145" s="20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5" t="s">
        <v>193</v>
      </c>
      <c r="AU145" s="195" t="s">
        <v>21</v>
      </c>
      <c r="AV145" s="13" t="s">
        <v>21</v>
      </c>
      <c r="AW145" s="13" t="s">
        <v>40</v>
      </c>
      <c r="AX145" s="13" t="s">
        <v>91</v>
      </c>
      <c r="AY145" s="195" t="s">
        <v>167</v>
      </c>
    </row>
    <row r="146" spans="1:65" s="2" customFormat="1" ht="24.15" customHeight="1">
      <c r="A146" s="38"/>
      <c r="B146" s="179"/>
      <c r="C146" s="180" t="s">
        <v>205</v>
      </c>
      <c r="D146" s="180" t="s">
        <v>169</v>
      </c>
      <c r="E146" s="181" t="s">
        <v>399</v>
      </c>
      <c r="F146" s="182" t="s">
        <v>400</v>
      </c>
      <c r="G146" s="183" t="s">
        <v>218</v>
      </c>
      <c r="H146" s="184">
        <v>147.256</v>
      </c>
      <c r="I146" s="185"/>
      <c r="J146" s="186">
        <f>ROUND(I146*H146,2)</f>
        <v>0</v>
      </c>
      <c r="K146" s="182" t="s">
        <v>173</v>
      </c>
      <c r="L146" s="39"/>
      <c r="M146" s="187" t="s">
        <v>1</v>
      </c>
      <c r="N146" s="188" t="s">
        <v>49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174</v>
      </c>
      <c r="AT146" s="191" t="s">
        <v>169</v>
      </c>
      <c r="AU146" s="191" t="s">
        <v>21</v>
      </c>
      <c r="AY146" s="18" t="s">
        <v>167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91</v>
      </c>
      <c r="BK146" s="192">
        <f>ROUND(I146*H146,2)</f>
        <v>0</v>
      </c>
      <c r="BL146" s="18" t="s">
        <v>174</v>
      </c>
      <c r="BM146" s="191" t="s">
        <v>708</v>
      </c>
    </row>
    <row r="147" spans="1:65" s="2" customFormat="1" ht="37.8" customHeight="1">
      <c r="A147" s="38"/>
      <c r="B147" s="179"/>
      <c r="C147" s="180" t="s">
        <v>210</v>
      </c>
      <c r="D147" s="180" t="s">
        <v>169</v>
      </c>
      <c r="E147" s="181" t="s">
        <v>226</v>
      </c>
      <c r="F147" s="182" t="s">
        <v>227</v>
      </c>
      <c r="G147" s="183" t="s">
        <v>191</v>
      </c>
      <c r="H147" s="184">
        <v>18.083</v>
      </c>
      <c r="I147" s="185"/>
      <c r="J147" s="186">
        <f>ROUND(I147*H147,2)</f>
        <v>0</v>
      </c>
      <c r="K147" s="182" t="s">
        <v>173</v>
      </c>
      <c r="L147" s="39"/>
      <c r="M147" s="187" t="s">
        <v>1</v>
      </c>
      <c r="N147" s="188" t="s">
        <v>49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174</v>
      </c>
      <c r="AT147" s="191" t="s">
        <v>169</v>
      </c>
      <c r="AU147" s="191" t="s">
        <v>21</v>
      </c>
      <c r="AY147" s="18" t="s">
        <v>167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8" t="s">
        <v>91</v>
      </c>
      <c r="BK147" s="192">
        <f>ROUND(I147*H147,2)</f>
        <v>0</v>
      </c>
      <c r="BL147" s="18" t="s">
        <v>174</v>
      </c>
      <c r="BM147" s="191" t="s">
        <v>709</v>
      </c>
    </row>
    <row r="148" spans="1:51" s="13" customFormat="1" ht="12">
      <c r="A148" s="13"/>
      <c r="B148" s="193"/>
      <c r="C148" s="13"/>
      <c r="D148" s="194" t="s">
        <v>193</v>
      </c>
      <c r="E148" s="195" t="s">
        <v>1</v>
      </c>
      <c r="F148" s="196" t="s">
        <v>710</v>
      </c>
      <c r="G148" s="13"/>
      <c r="H148" s="197">
        <v>18.083</v>
      </c>
      <c r="I148" s="198"/>
      <c r="J148" s="13"/>
      <c r="K148" s="13"/>
      <c r="L148" s="193"/>
      <c r="M148" s="199"/>
      <c r="N148" s="200"/>
      <c r="O148" s="200"/>
      <c r="P148" s="200"/>
      <c r="Q148" s="200"/>
      <c r="R148" s="200"/>
      <c r="S148" s="200"/>
      <c r="T148" s="20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5" t="s">
        <v>193</v>
      </c>
      <c r="AU148" s="195" t="s">
        <v>21</v>
      </c>
      <c r="AV148" s="13" t="s">
        <v>21</v>
      </c>
      <c r="AW148" s="13" t="s">
        <v>40</v>
      </c>
      <c r="AX148" s="13" t="s">
        <v>91</v>
      </c>
      <c r="AY148" s="195" t="s">
        <v>167</v>
      </c>
    </row>
    <row r="149" spans="1:65" s="2" customFormat="1" ht="24.15" customHeight="1">
      <c r="A149" s="38"/>
      <c r="B149" s="179"/>
      <c r="C149" s="180" t="s">
        <v>215</v>
      </c>
      <c r="D149" s="180" t="s">
        <v>169</v>
      </c>
      <c r="E149" s="181" t="s">
        <v>231</v>
      </c>
      <c r="F149" s="182" t="s">
        <v>232</v>
      </c>
      <c r="G149" s="183" t="s">
        <v>233</v>
      </c>
      <c r="H149" s="184">
        <v>36.166</v>
      </c>
      <c r="I149" s="185"/>
      <c r="J149" s="186">
        <f>ROUND(I149*H149,2)</f>
        <v>0</v>
      </c>
      <c r="K149" s="182" t="s">
        <v>173</v>
      </c>
      <c r="L149" s="39"/>
      <c r="M149" s="187" t="s">
        <v>1</v>
      </c>
      <c r="N149" s="188" t="s">
        <v>49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174</v>
      </c>
      <c r="AT149" s="191" t="s">
        <v>169</v>
      </c>
      <c r="AU149" s="191" t="s">
        <v>21</v>
      </c>
      <c r="AY149" s="18" t="s">
        <v>167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8" t="s">
        <v>91</v>
      </c>
      <c r="BK149" s="192">
        <f>ROUND(I149*H149,2)</f>
        <v>0</v>
      </c>
      <c r="BL149" s="18" t="s">
        <v>174</v>
      </c>
      <c r="BM149" s="191" t="s">
        <v>711</v>
      </c>
    </row>
    <row r="150" spans="1:51" s="13" customFormat="1" ht="12">
      <c r="A150" s="13"/>
      <c r="B150" s="193"/>
      <c r="C150" s="13"/>
      <c r="D150" s="194" t="s">
        <v>193</v>
      </c>
      <c r="E150" s="195" t="s">
        <v>1</v>
      </c>
      <c r="F150" s="196" t="s">
        <v>712</v>
      </c>
      <c r="G150" s="13"/>
      <c r="H150" s="197">
        <v>36.166</v>
      </c>
      <c r="I150" s="198"/>
      <c r="J150" s="13"/>
      <c r="K150" s="13"/>
      <c r="L150" s="193"/>
      <c r="M150" s="199"/>
      <c r="N150" s="200"/>
      <c r="O150" s="200"/>
      <c r="P150" s="200"/>
      <c r="Q150" s="200"/>
      <c r="R150" s="200"/>
      <c r="S150" s="200"/>
      <c r="T150" s="20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5" t="s">
        <v>193</v>
      </c>
      <c r="AU150" s="195" t="s">
        <v>21</v>
      </c>
      <c r="AV150" s="13" t="s">
        <v>21</v>
      </c>
      <c r="AW150" s="13" t="s">
        <v>40</v>
      </c>
      <c r="AX150" s="13" t="s">
        <v>91</v>
      </c>
      <c r="AY150" s="195" t="s">
        <v>167</v>
      </c>
    </row>
    <row r="151" spans="1:65" s="2" customFormat="1" ht="24.15" customHeight="1">
      <c r="A151" s="38"/>
      <c r="B151" s="179"/>
      <c r="C151" s="180" t="s">
        <v>221</v>
      </c>
      <c r="D151" s="180" t="s">
        <v>169</v>
      </c>
      <c r="E151" s="181" t="s">
        <v>237</v>
      </c>
      <c r="F151" s="182" t="s">
        <v>238</v>
      </c>
      <c r="G151" s="183" t="s">
        <v>191</v>
      </c>
      <c r="H151" s="184">
        <v>48.182</v>
      </c>
      <c r="I151" s="185"/>
      <c r="J151" s="186">
        <f>ROUND(I151*H151,2)</f>
        <v>0</v>
      </c>
      <c r="K151" s="182" t="s">
        <v>173</v>
      </c>
      <c r="L151" s="39"/>
      <c r="M151" s="187" t="s">
        <v>1</v>
      </c>
      <c r="N151" s="188" t="s">
        <v>49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174</v>
      </c>
      <c r="AT151" s="191" t="s">
        <v>169</v>
      </c>
      <c r="AU151" s="191" t="s">
        <v>21</v>
      </c>
      <c r="AY151" s="18" t="s">
        <v>167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91</v>
      </c>
      <c r="BK151" s="192">
        <f>ROUND(I151*H151,2)</f>
        <v>0</v>
      </c>
      <c r="BL151" s="18" t="s">
        <v>174</v>
      </c>
      <c r="BM151" s="191" t="s">
        <v>713</v>
      </c>
    </row>
    <row r="152" spans="1:51" s="13" customFormat="1" ht="12">
      <c r="A152" s="13"/>
      <c r="B152" s="193"/>
      <c r="C152" s="13"/>
      <c r="D152" s="194" t="s">
        <v>193</v>
      </c>
      <c r="E152" s="195" t="s">
        <v>1</v>
      </c>
      <c r="F152" s="196" t="s">
        <v>714</v>
      </c>
      <c r="G152" s="13"/>
      <c r="H152" s="197">
        <v>48.182</v>
      </c>
      <c r="I152" s="198"/>
      <c r="J152" s="13"/>
      <c r="K152" s="13"/>
      <c r="L152" s="193"/>
      <c r="M152" s="199"/>
      <c r="N152" s="200"/>
      <c r="O152" s="200"/>
      <c r="P152" s="200"/>
      <c r="Q152" s="200"/>
      <c r="R152" s="200"/>
      <c r="S152" s="200"/>
      <c r="T152" s="20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5" t="s">
        <v>193</v>
      </c>
      <c r="AU152" s="195" t="s">
        <v>21</v>
      </c>
      <c r="AV152" s="13" t="s">
        <v>21</v>
      </c>
      <c r="AW152" s="13" t="s">
        <v>40</v>
      </c>
      <c r="AX152" s="13" t="s">
        <v>91</v>
      </c>
      <c r="AY152" s="195" t="s">
        <v>167</v>
      </c>
    </row>
    <row r="153" spans="1:65" s="2" customFormat="1" ht="24.15" customHeight="1">
      <c r="A153" s="38"/>
      <c r="B153" s="179"/>
      <c r="C153" s="180" t="s">
        <v>225</v>
      </c>
      <c r="D153" s="180" t="s">
        <v>169</v>
      </c>
      <c r="E153" s="181" t="s">
        <v>247</v>
      </c>
      <c r="F153" s="182" t="s">
        <v>248</v>
      </c>
      <c r="G153" s="183" t="s">
        <v>191</v>
      </c>
      <c r="H153" s="184">
        <v>31.616</v>
      </c>
      <c r="I153" s="185"/>
      <c r="J153" s="186">
        <f>ROUND(I153*H153,2)</f>
        <v>0</v>
      </c>
      <c r="K153" s="182" t="s">
        <v>173</v>
      </c>
      <c r="L153" s="39"/>
      <c r="M153" s="187" t="s">
        <v>1</v>
      </c>
      <c r="N153" s="188" t="s">
        <v>49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174</v>
      </c>
      <c r="AT153" s="191" t="s">
        <v>169</v>
      </c>
      <c r="AU153" s="191" t="s">
        <v>21</v>
      </c>
      <c r="AY153" s="18" t="s">
        <v>167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8" t="s">
        <v>91</v>
      </c>
      <c r="BK153" s="192">
        <f>ROUND(I153*H153,2)</f>
        <v>0</v>
      </c>
      <c r="BL153" s="18" t="s">
        <v>174</v>
      </c>
      <c r="BM153" s="191" t="s">
        <v>715</v>
      </c>
    </row>
    <row r="154" spans="1:51" s="13" customFormat="1" ht="12">
      <c r="A154" s="13"/>
      <c r="B154" s="193"/>
      <c r="C154" s="13"/>
      <c r="D154" s="194" t="s">
        <v>193</v>
      </c>
      <c r="E154" s="195" t="s">
        <v>1</v>
      </c>
      <c r="F154" s="196" t="s">
        <v>716</v>
      </c>
      <c r="G154" s="13"/>
      <c r="H154" s="197">
        <v>31.616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193</v>
      </c>
      <c r="AU154" s="195" t="s">
        <v>21</v>
      </c>
      <c r="AV154" s="13" t="s">
        <v>21</v>
      </c>
      <c r="AW154" s="13" t="s">
        <v>40</v>
      </c>
      <c r="AX154" s="13" t="s">
        <v>91</v>
      </c>
      <c r="AY154" s="195" t="s">
        <v>167</v>
      </c>
    </row>
    <row r="155" spans="1:65" s="2" customFormat="1" ht="24.15" customHeight="1">
      <c r="A155" s="38"/>
      <c r="B155" s="179"/>
      <c r="C155" s="180" t="s">
        <v>230</v>
      </c>
      <c r="D155" s="180" t="s">
        <v>169</v>
      </c>
      <c r="E155" s="181" t="s">
        <v>252</v>
      </c>
      <c r="F155" s="182" t="s">
        <v>253</v>
      </c>
      <c r="G155" s="183" t="s">
        <v>191</v>
      </c>
      <c r="H155" s="184">
        <v>13.924</v>
      </c>
      <c r="I155" s="185"/>
      <c r="J155" s="186">
        <f>ROUND(I155*H155,2)</f>
        <v>0</v>
      </c>
      <c r="K155" s="182" t="s">
        <v>173</v>
      </c>
      <c r="L155" s="39"/>
      <c r="M155" s="187" t="s">
        <v>1</v>
      </c>
      <c r="N155" s="188" t="s">
        <v>49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174</v>
      </c>
      <c r="AT155" s="191" t="s">
        <v>169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174</v>
      </c>
      <c r="BM155" s="191" t="s">
        <v>717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718</v>
      </c>
      <c r="G156" s="13"/>
      <c r="H156" s="197">
        <v>13.924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91</v>
      </c>
      <c r="AY156" s="195" t="s">
        <v>167</v>
      </c>
    </row>
    <row r="157" spans="1:65" s="2" customFormat="1" ht="16.5" customHeight="1">
      <c r="A157" s="38"/>
      <c r="B157" s="179"/>
      <c r="C157" s="210" t="s">
        <v>236</v>
      </c>
      <c r="D157" s="210" t="s">
        <v>257</v>
      </c>
      <c r="E157" s="211" t="s">
        <v>258</v>
      </c>
      <c r="F157" s="212" t="s">
        <v>259</v>
      </c>
      <c r="G157" s="213" t="s">
        <v>233</v>
      </c>
      <c r="H157" s="214">
        <v>27.848</v>
      </c>
      <c r="I157" s="215"/>
      <c r="J157" s="216">
        <f>ROUND(I157*H157,2)</f>
        <v>0</v>
      </c>
      <c r="K157" s="212" t="s">
        <v>173</v>
      </c>
      <c r="L157" s="217"/>
      <c r="M157" s="218" t="s">
        <v>1</v>
      </c>
      <c r="N157" s="219" t="s">
        <v>49</v>
      </c>
      <c r="O157" s="77"/>
      <c r="P157" s="189">
        <f>O157*H157</f>
        <v>0</v>
      </c>
      <c r="Q157" s="189">
        <v>1</v>
      </c>
      <c r="R157" s="189">
        <f>Q157*H157</f>
        <v>27.848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205</v>
      </c>
      <c r="AT157" s="191" t="s">
        <v>257</v>
      </c>
      <c r="AU157" s="191" t="s">
        <v>21</v>
      </c>
      <c r="AY157" s="18" t="s">
        <v>167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8" t="s">
        <v>91</v>
      </c>
      <c r="BK157" s="192">
        <f>ROUND(I157*H157,2)</f>
        <v>0</v>
      </c>
      <c r="BL157" s="18" t="s">
        <v>174</v>
      </c>
      <c r="BM157" s="191" t="s">
        <v>719</v>
      </c>
    </row>
    <row r="158" spans="1:51" s="13" customFormat="1" ht="12">
      <c r="A158" s="13"/>
      <c r="B158" s="193"/>
      <c r="C158" s="13"/>
      <c r="D158" s="194" t="s">
        <v>193</v>
      </c>
      <c r="E158" s="13"/>
      <c r="F158" s="196" t="s">
        <v>720</v>
      </c>
      <c r="G158" s="13"/>
      <c r="H158" s="197">
        <v>27.848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193</v>
      </c>
      <c r="AU158" s="195" t="s">
        <v>21</v>
      </c>
      <c r="AV158" s="13" t="s">
        <v>21</v>
      </c>
      <c r="AW158" s="13" t="s">
        <v>3</v>
      </c>
      <c r="AX158" s="13" t="s">
        <v>91</v>
      </c>
      <c r="AY158" s="195" t="s">
        <v>167</v>
      </c>
    </row>
    <row r="159" spans="1:63" s="12" customFormat="1" ht="22.8" customHeight="1">
      <c r="A159" s="12"/>
      <c r="B159" s="166"/>
      <c r="C159" s="12"/>
      <c r="D159" s="167" t="s">
        <v>83</v>
      </c>
      <c r="E159" s="177" t="s">
        <v>174</v>
      </c>
      <c r="F159" s="177" t="s">
        <v>262</v>
      </c>
      <c r="G159" s="12"/>
      <c r="H159" s="12"/>
      <c r="I159" s="169"/>
      <c r="J159" s="178">
        <f>BK159</f>
        <v>0</v>
      </c>
      <c r="K159" s="12"/>
      <c r="L159" s="166"/>
      <c r="M159" s="171"/>
      <c r="N159" s="172"/>
      <c r="O159" s="172"/>
      <c r="P159" s="173">
        <f>SUM(P160:P161)</f>
        <v>0</v>
      </c>
      <c r="Q159" s="172"/>
      <c r="R159" s="173">
        <f>SUM(R160:R161)</f>
        <v>7.9298893800000005</v>
      </c>
      <c r="S159" s="172"/>
      <c r="T159" s="174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67" t="s">
        <v>91</v>
      </c>
      <c r="AT159" s="175" t="s">
        <v>83</v>
      </c>
      <c r="AU159" s="175" t="s">
        <v>91</v>
      </c>
      <c r="AY159" s="167" t="s">
        <v>167</v>
      </c>
      <c r="BK159" s="176">
        <f>SUM(BK160:BK161)</f>
        <v>0</v>
      </c>
    </row>
    <row r="160" spans="1:65" s="2" customFormat="1" ht="24.15" customHeight="1">
      <c r="A160" s="38"/>
      <c r="B160" s="179"/>
      <c r="C160" s="180" t="s">
        <v>8</v>
      </c>
      <c r="D160" s="180" t="s">
        <v>169</v>
      </c>
      <c r="E160" s="181" t="s">
        <v>264</v>
      </c>
      <c r="F160" s="182" t="s">
        <v>265</v>
      </c>
      <c r="G160" s="183" t="s">
        <v>191</v>
      </c>
      <c r="H160" s="184">
        <v>4.194</v>
      </c>
      <c r="I160" s="185"/>
      <c r="J160" s="186">
        <f>ROUND(I160*H160,2)</f>
        <v>0</v>
      </c>
      <c r="K160" s="182" t="s">
        <v>173</v>
      </c>
      <c r="L160" s="39"/>
      <c r="M160" s="187" t="s">
        <v>1</v>
      </c>
      <c r="N160" s="188" t="s">
        <v>49</v>
      </c>
      <c r="O160" s="77"/>
      <c r="P160" s="189">
        <f>O160*H160</f>
        <v>0</v>
      </c>
      <c r="Q160" s="189">
        <v>1.89077</v>
      </c>
      <c r="R160" s="189">
        <f>Q160*H160</f>
        <v>7.9298893800000005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174</v>
      </c>
      <c r="AT160" s="191" t="s">
        <v>169</v>
      </c>
      <c r="AU160" s="191" t="s">
        <v>21</v>
      </c>
      <c r="AY160" s="18" t="s">
        <v>167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8" t="s">
        <v>91</v>
      </c>
      <c r="BK160" s="192">
        <f>ROUND(I160*H160,2)</f>
        <v>0</v>
      </c>
      <c r="BL160" s="18" t="s">
        <v>174</v>
      </c>
      <c r="BM160" s="191" t="s">
        <v>721</v>
      </c>
    </row>
    <row r="161" spans="1:51" s="13" customFormat="1" ht="12">
      <c r="A161" s="13"/>
      <c r="B161" s="193"/>
      <c r="C161" s="13"/>
      <c r="D161" s="194" t="s">
        <v>193</v>
      </c>
      <c r="E161" s="195" t="s">
        <v>1</v>
      </c>
      <c r="F161" s="196" t="s">
        <v>722</v>
      </c>
      <c r="G161" s="13"/>
      <c r="H161" s="197">
        <v>4.194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40</v>
      </c>
      <c r="AX161" s="13" t="s">
        <v>91</v>
      </c>
      <c r="AY161" s="195" t="s">
        <v>167</v>
      </c>
    </row>
    <row r="162" spans="1:63" s="12" customFormat="1" ht="22.8" customHeight="1">
      <c r="A162" s="12"/>
      <c r="B162" s="166"/>
      <c r="C162" s="12"/>
      <c r="D162" s="167" t="s">
        <v>83</v>
      </c>
      <c r="E162" s="177" t="s">
        <v>205</v>
      </c>
      <c r="F162" s="177" t="s">
        <v>273</v>
      </c>
      <c r="G162" s="12"/>
      <c r="H162" s="12"/>
      <c r="I162" s="169"/>
      <c r="J162" s="178">
        <f>BK162</f>
        <v>0</v>
      </c>
      <c r="K162" s="12"/>
      <c r="L162" s="166"/>
      <c r="M162" s="171"/>
      <c r="N162" s="172"/>
      <c r="O162" s="172"/>
      <c r="P162" s="173">
        <f>SUM(P163:P175)</f>
        <v>0</v>
      </c>
      <c r="Q162" s="172"/>
      <c r="R162" s="173">
        <f>SUM(R163:R175)</f>
        <v>1.0859847200000001</v>
      </c>
      <c r="S162" s="172"/>
      <c r="T162" s="174">
        <f>SUM(T163:T175)</f>
        <v>0.195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67" t="s">
        <v>91</v>
      </c>
      <c r="AT162" s="175" t="s">
        <v>83</v>
      </c>
      <c r="AU162" s="175" t="s">
        <v>91</v>
      </c>
      <c r="AY162" s="167" t="s">
        <v>167</v>
      </c>
      <c r="BK162" s="176">
        <f>SUM(BK163:BK175)</f>
        <v>0</v>
      </c>
    </row>
    <row r="163" spans="1:65" s="2" customFormat="1" ht="24.15" customHeight="1">
      <c r="A163" s="38"/>
      <c r="B163" s="179"/>
      <c r="C163" s="180" t="s">
        <v>251</v>
      </c>
      <c r="D163" s="180" t="s">
        <v>169</v>
      </c>
      <c r="E163" s="181" t="s">
        <v>723</v>
      </c>
      <c r="F163" s="182" t="s">
        <v>724</v>
      </c>
      <c r="G163" s="183" t="s">
        <v>183</v>
      </c>
      <c r="H163" s="184">
        <v>46.6</v>
      </c>
      <c r="I163" s="185"/>
      <c r="J163" s="186">
        <f>ROUND(I163*H163,2)</f>
        <v>0</v>
      </c>
      <c r="K163" s="182" t="s">
        <v>173</v>
      </c>
      <c r="L163" s="39"/>
      <c r="M163" s="187" t="s">
        <v>1</v>
      </c>
      <c r="N163" s="188" t="s">
        <v>49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174</v>
      </c>
      <c r="AT163" s="191" t="s">
        <v>169</v>
      </c>
      <c r="AU163" s="191" t="s">
        <v>21</v>
      </c>
      <c r="AY163" s="18" t="s">
        <v>167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8" t="s">
        <v>91</v>
      </c>
      <c r="BK163" s="192">
        <f>ROUND(I163*H163,2)</f>
        <v>0</v>
      </c>
      <c r="BL163" s="18" t="s">
        <v>174</v>
      </c>
      <c r="BM163" s="191" t="s">
        <v>725</v>
      </c>
    </row>
    <row r="164" spans="1:51" s="13" customFormat="1" ht="12">
      <c r="A164" s="13"/>
      <c r="B164" s="193"/>
      <c r="C164" s="13"/>
      <c r="D164" s="194" t="s">
        <v>193</v>
      </c>
      <c r="E164" s="195" t="s">
        <v>1</v>
      </c>
      <c r="F164" s="196" t="s">
        <v>726</v>
      </c>
      <c r="G164" s="13"/>
      <c r="H164" s="197">
        <v>46.6</v>
      </c>
      <c r="I164" s="198"/>
      <c r="J164" s="13"/>
      <c r="K164" s="13"/>
      <c r="L164" s="193"/>
      <c r="M164" s="199"/>
      <c r="N164" s="200"/>
      <c r="O164" s="200"/>
      <c r="P164" s="200"/>
      <c r="Q164" s="200"/>
      <c r="R164" s="200"/>
      <c r="S164" s="200"/>
      <c r="T164" s="20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5" t="s">
        <v>193</v>
      </c>
      <c r="AU164" s="195" t="s">
        <v>21</v>
      </c>
      <c r="AV164" s="13" t="s">
        <v>21</v>
      </c>
      <c r="AW164" s="13" t="s">
        <v>40</v>
      </c>
      <c r="AX164" s="13" t="s">
        <v>91</v>
      </c>
      <c r="AY164" s="195" t="s">
        <v>167</v>
      </c>
    </row>
    <row r="165" spans="1:65" s="2" customFormat="1" ht="24.15" customHeight="1">
      <c r="A165" s="38"/>
      <c r="B165" s="179"/>
      <c r="C165" s="210" t="s">
        <v>256</v>
      </c>
      <c r="D165" s="210" t="s">
        <v>257</v>
      </c>
      <c r="E165" s="211" t="s">
        <v>456</v>
      </c>
      <c r="F165" s="212" t="s">
        <v>457</v>
      </c>
      <c r="G165" s="213" t="s">
        <v>183</v>
      </c>
      <c r="H165" s="214">
        <v>47.299</v>
      </c>
      <c r="I165" s="215"/>
      <c r="J165" s="216">
        <f>ROUND(I165*H165,2)</f>
        <v>0</v>
      </c>
      <c r="K165" s="212" t="s">
        <v>173</v>
      </c>
      <c r="L165" s="217"/>
      <c r="M165" s="218" t="s">
        <v>1</v>
      </c>
      <c r="N165" s="219" t="s">
        <v>49</v>
      </c>
      <c r="O165" s="77"/>
      <c r="P165" s="189">
        <f>O165*H165</f>
        <v>0</v>
      </c>
      <c r="Q165" s="189">
        <v>0.00028</v>
      </c>
      <c r="R165" s="189">
        <f>Q165*H165</f>
        <v>0.013243719999999999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205</v>
      </c>
      <c r="AT165" s="191" t="s">
        <v>257</v>
      </c>
      <c r="AU165" s="191" t="s">
        <v>21</v>
      </c>
      <c r="AY165" s="18" t="s">
        <v>167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8" t="s">
        <v>91</v>
      </c>
      <c r="BK165" s="192">
        <f>ROUND(I165*H165,2)</f>
        <v>0</v>
      </c>
      <c r="BL165" s="18" t="s">
        <v>174</v>
      </c>
      <c r="BM165" s="191" t="s">
        <v>727</v>
      </c>
    </row>
    <row r="166" spans="1:51" s="13" customFormat="1" ht="12">
      <c r="A166" s="13"/>
      <c r="B166" s="193"/>
      <c r="C166" s="13"/>
      <c r="D166" s="194" t="s">
        <v>193</v>
      </c>
      <c r="E166" s="13"/>
      <c r="F166" s="196" t="s">
        <v>728</v>
      </c>
      <c r="G166" s="13"/>
      <c r="H166" s="197">
        <v>47.299</v>
      </c>
      <c r="I166" s="198"/>
      <c r="J166" s="13"/>
      <c r="K166" s="13"/>
      <c r="L166" s="193"/>
      <c r="M166" s="199"/>
      <c r="N166" s="200"/>
      <c r="O166" s="200"/>
      <c r="P166" s="200"/>
      <c r="Q166" s="200"/>
      <c r="R166" s="200"/>
      <c r="S166" s="200"/>
      <c r="T166" s="20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5" t="s">
        <v>193</v>
      </c>
      <c r="AU166" s="195" t="s">
        <v>21</v>
      </c>
      <c r="AV166" s="13" t="s">
        <v>21</v>
      </c>
      <c r="AW166" s="13" t="s">
        <v>3</v>
      </c>
      <c r="AX166" s="13" t="s">
        <v>91</v>
      </c>
      <c r="AY166" s="195" t="s">
        <v>167</v>
      </c>
    </row>
    <row r="167" spans="1:65" s="2" customFormat="1" ht="21.75" customHeight="1">
      <c r="A167" s="38"/>
      <c r="B167" s="179"/>
      <c r="C167" s="180" t="s">
        <v>263</v>
      </c>
      <c r="D167" s="180" t="s">
        <v>169</v>
      </c>
      <c r="E167" s="181" t="s">
        <v>729</v>
      </c>
      <c r="F167" s="182" t="s">
        <v>730</v>
      </c>
      <c r="G167" s="183" t="s">
        <v>183</v>
      </c>
      <c r="H167" s="184">
        <v>39</v>
      </c>
      <c r="I167" s="185"/>
      <c r="J167" s="186">
        <f>ROUND(I167*H167,2)</f>
        <v>0</v>
      </c>
      <c r="K167" s="182" t="s">
        <v>173</v>
      </c>
      <c r="L167" s="39"/>
      <c r="M167" s="187" t="s">
        <v>1</v>
      </c>
      <c r="N167" s="188" t="s">
        <v>49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0.005</v>
      </c>
      <c r="T167" s="190">
        <f>S167*H167</f>
        <v>0.195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174</v>
      </c>
      <c r="AT167" s="191" t="s">
        <v>169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174</v>
      </c>
      <c r="BM167" s="191" t="s">
        <v>731</v>
      </c>
    </row>
    <row r="168" spans="1:65" s="2" customFormat="1" ht="16.5" customHeight="1">
      <c r="A168" s="38"/>
      <c r="B168" s="179"/>
      <c r="C168" s="180" t="s">
        <v>268</v>
      </c>
      <c r="D168" s="180" t="s">
        <v>169</v>
      </c>
      <c r="E168" s="181" t="s">
        <v>732</v>
      </c>
      <c r="F168" s="182" t="s">
        <v>733</v>
      </c>
      <c r="G168" s="183" t="s">
        <v>285</v>
      </c>
      <c r="H168" s="184">
        <v>13</v>
      </c>
      <c r="I168" s="185"/>
      <c r="J168" s="186">
        <f>ROUND(I168*H168,2)</f>
        <v>0</v>
      </c>
      <c r="K168" s="182" t="s">
        <v>173</v>
      </c>
      <c r="L168" s="39"/>
      <c r="M168" s="187" t="s">
        <v>1</v>
      </c>
      <c r="N168" s="188" t="s">
        <v>49</v>
      </c>
      <c r="O168" s="77"/>
      <c r="P168" s="189">
        <f>O168*H168</f>
        <v>0</v>
      </c>
      <c r="Q168" s="189">
        <v>0.00038</v>
      </c>
      <c r="R168" s="189">
        <f>Q168*H168</f>
        <v>0.00494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174</v>
      </c>
      <c r="AT168" s="191" t="s">
        <v>169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174</v>
      </c>
      <c r="BM168" s="191" t="s">
        <v>734</v>
      </c>
    </row>
    <row r="169" spans="1:65" s="2" customFormat="1" ht="16.5" customHeight="1">
      <c r="A169" s="38"/>
      <c r="B169" s="179"/>
      <c r="C169" s="210" t="s">
        <v>274</v>
      </c>
      <c r="D169" s="210" t="s">
        <v>257</v>
      </c>
      <c r="E169" s="211" t="s">
        <v>735</v>
      </c>
      <c r="F169" s="212" t="s">
        <v>736</v>
      </c>
      <c r="G169" s="213" t="s">
        <v>285</v>
      </c>
      <c r="H169" s="214">
        <v>13</v>
      </c>
      <c r="I169" s="215"/>
      <c r="J169" s="216">
        <f>ROUND(I169*H169,2)</f>
        <v>0</v>
      </c>
      <c r="K169" s="212" t="s">
        <v>173</v>
      </c>
      <c r="L169" s="217"/>
      <c r="M169" s="218" t="s">
        <v>1</v>
      </c>
      <c r="N169" s="219" t="s">
        <v>49</v>
      </c>
      <c r="O169" s="77"/>
      <c r="P169" s="189">
        <f>O169*H169</f>
        <v>0</v>
      </c>
      <c r="Q169" s="189">
        <v>0.0003</v>
      </c>
      <c r="R169" s="189">
        <f>Q169*H169</f>
        <v>0.0039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205</v>
      </c>
      <c r="AT169" s="191" t="s">
        <v>257</v>
      </c>
      <c r="AU169" s="191" t="s">
        <v>21</v>
      </c>
      <c r="AY169" s="18" t="s">
        <v>167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8" t="s">
        <v>91</v>
      </c>
      <c r="BK169" s="192">
        <f>ROUND(I169*H169,2)</f>
        <v>0</v>
      </c>
      <c r="BL169" s="18" t="s">
        <v>174</v>
      </c>
      <c r="BM169" s="191" t="s">
        <v>737</v>
      </c>
    </row>
    <row r="170" spans="1:47" s="2" customFormat="1" ht="12">
      <c r="A170" s="38"/>
      <c r="B170" s="39"/>
      <c r="C170" s="38"/>
      <c r="D170" s="194" t="s">
        <v>363</v>
      </c>
      <c r="E170" s="38"/>
      <c r="F170" s="220" t="s">
        <v>738</v>
      </c>
      <c r="G170" s="38"/>
      <c r="H170" s="38"/>
      <c r="I170" s="221"/>
      <c r="J170" s="38"/>
      <c r="K170" s="38"/>
      <c r="L170" s="39"/>
      <c r="M170" s="222"/>
      <c r="N170" s="223"/>
      <c r="O170" s="77"/>
      <c r="P170" s="77"/>
      <c r="Q170" s="77"/>
      <c r="R170" s="77"/>
      <c r="S170" s="77"/>
      <c r="T170" s="7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8" t="s">
        <v>363</v>
      </c>
      <c r="AU170" s="18" t="s">
        <v>21</v>
      </c>
    </row>
    <row r="171" spans="1:65" s="2" customFormat="1" ht="33" customHeight="1">
      <c r="A171" s="38"/>
      <c r="B171" s="179"/>
      <c r="C171" s="180" t="s">
        <v>7</v>
      </c>
      <c r="D171" s="180" t="s">
        <v>169</v>
      </c>
      <c r="E171" s="181" t="s">
        <v>739</v>
      </c>
      <c r="F171" s="182" t="s">
        <v>740</v>
      </c>
      <c r="G171" s="183" t="s">
        <v>285</v>
      </c>
      <c r="H171" s="184">
        <v>2</v>
      </c>
      <c r="I171" s="185"/>
      <c r="J171" s="186">
        <f>ROUND(I171*H171,2)</f>
        <v>0</v>
      </c>
      <c r="K171" s="182" t="s">
        <v>173</v>
      </c>
      <c r="L171" s="39"/>
      <c r="M171" s="187" t="s">
        <v>1</v>
      </c>
      <c r="N171" s="188" t="s">
        <v>49</v>
      </c>
      <c r="O171" s="77"/>
      <c r="P171" s="189">
        <f>O171*H171</f>
        <v>0</v>
      </c>
      <c r="Q171" s="189">
        <v>0.43786</v>
      </c>
      <c r="R171" s="189">
        <f>Q171*H171</f>
        <v>0.87572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174</v>
      </c>
      <c r="AT171" s="191" t="s">
        <v>169</v>
      </c>
      <c r="AU171" s="191" t="s">
        <v>21</v>
      </c>
      <c r="AY171" s="18" t="s">
        <v>167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8" t="s">
        <v>91</v>
      </c>
      <c r="BK171" s="192">
        <f>ROUND(I171*H171,2)</f>
        <v>0</v>
      </c>
      <c r="BL171" s="18" t="s">
        <v>174</v>
      </c>
      <c r="BM171" s="191" t="s">
        <v>741</v>
      </c>
    </row>
    <row r="172" spans="1:47" s="2" customFormat="1" ht="12">
      <c r="A172" s="38"/>
      <c r="B172" s="39"/>
      <c r="C172" s="38"/>
      <c r="D172" s="194" t="s">
        <v>363</v>
      </c>
      <c r="E172" s="38"/>
      <c r="F172" s="220" t="s">
        <v>742</v>
      </c>
      <c r="G172" s="38"/>
      <c r="H172" s="38"/>
      <c r="I172" s="221"/>
      <c r="J172" s="38"/>
      <c r="K172" s="38"/>
      <c r="L172" s="39"/>
      <c r="M172" s="222"/>
      <c r="N172" s="223"/>
      <c r="O172" s="77"/>
      <c r="P172" s="77"/>
      <c r="Q172" s="77"/>
      <c r="R172" s="77"/>
      <c r="S172" s="77"/>
      <c r="T172" s="7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8" t="s">
        <v>363</v>
      </c>
      <c r="AU172" s="18" t="s">
        <v>21</v>
      </c>
    </row>
    <row r="173" spans="1:65" s="2" customFormat="1" ht="24.15" customHeight="1">
      <c r="A173" s="38"/>
      <c r="B173" s="179"/>
      <c r="C173" s="210" t="s">
        <v>282</v>
      </c>
      <c r="D173" s="210" t="s">
        <v>257</v>
      </c>
      <c r="E173" s="211" t="s">
        <v>743</v>
      </c>
      <c r="F173" s="212" t="s">
        <v>744</v>
      </c>
      <c r="G173" s="213" t="s">
        <v>285</v>
      </c>
      <c r="H173" s="214">
        <v>2</v>
      </c>
      <c r="I173" s="215"/>
      <c r="J173" s="216">
        <f>ROUND(I173*H173,2)</f>
        <v>0</v>
      </c>
      <c r="K173" s="212" t="s">
        <v>173</v>
      </c>
      <c r="L173" s="217"/>
      <c r="M173" s="218" t="s">
        <v>1</v>
      </c>
      <c r="N173" s="219" t="s">
        <v>49</v>
      </c>
      <c r="O173" s="77"/>
      <c r="P173" s="189">
        <f>O173*H173</f>
        <v>0</v>
      </c>
      <c r="Q173" s="189">
        <v>0.087</v>
      </c>
      <c r="R173" s="189">
        <f>Q173*H173</f>
        <v>0.174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205</v>
      </c>
      <c r="AT173" s="191" t="s">
        <v>257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745</v>
      </c>
    </row>
    <row r="174" spans="1:65" s="2" customFormat="1" ht="16.5" customHeight="1">
      <c r="A174" s="38"/>
      <c r="B174" s="179"/>
      <c r="C174" s="180" t="s">
        <v>287</v>
      </c>
      <c r="D174" s="180" t="s">
        <v>169</v>
      </c>
      <c r="E174" s="181" t="s">
        <v>641</v>
      </c>
      <c r="F174" s="182" t="s">
        <v>642</v>
      </c>
      <c r="G174" s="183" t="s">
        <v>183</v>
      </c>
      <c r="H174" s="184">
        <v>48.9</v>
      </c>
      <c r="I174" s="185"/>
      <c r="J174" s="186">
        <f>ROUND(I174*H174,2)</f>
        <v>0</v>
      </c>
      <c r="K174" s="182" t="s">
        <v>173</v>
      </c>
      <c r="L174" s="39"/>
      <c r="M174" s="187" t="s">
        <v>1</v>
      </c>
      <c r="N174" s="188" t="s">
        <v>49</v>
      </c>
      <c r="O174" s="77"/>
      <c r="P174" s="189">
        <f>O174*H174</f>
        <v>0</v>
      </c>
      <c r="Q174" s="189">
        <v>0.0002</v>
      </c>
      <c r="R174" s="189">
        <f>Q174*H174</f>
        <v>0.00978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174</v>
      </c>
      <c r="AT174" s="191" t="s">
        <v>169</v>
      </c>
      <c r="AU174" s="191" t="s">
        <v>21</v>
      </c>
      <c r="AY174" s="18" t="s">
        <v>167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8" t="s">
        <v>91</v>
      </c>
      <c r="BK174" s="192">
        <f>ROUND(I174*H174,2)</f>
        <v>0</v>
      </c>
      <c r="BL174" s="18" t="s">
        <v>174</v>
      </c>
      <c r="BM174" s="191" t="s">
        <v>746</v>
      </c>
    </row>
    <row r="175" spans="1:65" s="2" customFormat="1" ht="21.75" customHeight="1">
      <c r="A175" s="38"/>
      <c r="B175" s="179"/>
      <c r="C175" s="180" t="s">
        <v>291</v>
      </c>
      <c r="D175" s="180" t="s">
        <v>169</v>
      </c>
      <c r="E175" s="181" t="s">
        <v>344</v>
      </c>
      <c r="F175" s="182" t="s">
        <v>345</v>
      </c>
      <c r="G175" s="183" t="s">
        <v>183</v>
      </c>
      <c r="H175" s="184">
        <v>48.9</v>
      </c>
      <c r="I175" s="185"/>
      <c r="J175" s="186">
        <f>ROUND(I175*H175,2)</f>
        <v>0</v>
      </c>
      <c r="K175" s="182" t="s">
        <v>173</v>
      </c>
      <c r="L175" s="39"/>
      <c r="M175" s="187" t="s">
        <v>1</v>
      </c>
      <c r="N175" s="188" t="s">
        <v>49</v>
      </c>
      <c r="O175" s="77"/>
      <c r="P175" s="189">
        <f>O175*H175</f>
        <v>0</v>
      </c>
      <c r="Q175" s="189">
        <v>9E-05</v>
      </c>
      <c r="R175" s="189">
        <f>Q175*H175</f>
        <v>0.004401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174</v>
      </c>
      <c r="AT175" s="191" t="s">
        <v>169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747</v>
      </c>
    </row>
    <row r="176" spans="1:63" s="12" customFormat="1" ht="22.8" customHeight="1">
      <c r="A176" s="12"/>
      <c r="B176" s="166"/>
      <c r="C176" s="12"/>
      <c r="D176" s="167" t="s">
        <v>83</v>
      </c>
      <c r="E176" s="177" t="s">
        <v>646</v>
      </c>
      <c r="F176" s="177" t="s">
        <v>647</v>
      </c>
      <c r="G176" s="12"/>
      <c r="H176" s="12"/>
      <c r="I176" s="169"/>
      <c r="J176" s="178">
        <f>BK176</f>
        <v>0</v>
      </c>
      <c r="K176" s="12"/>
      <c r="L176" s="166"/>
      <c r="M176" s="171"/>
      <c r="N176" s="172"/>
      <c r="O176" s="172"/>
      <c r="P176" s="173">
        <f>SUM(P177:P181)</f>
        <v>0</v>
      </c>
      <c r="Q176" s="172"/>
      <c r="R176" s="173">
        <f>SUM(R177:R181)</f>
        <v>0</v>
      </c>
      <c r="S176" s="172"/>
      <c r="T176" s="174">
        <f>SUM(T177:T181)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67" t="s">
        <v>91</v>
      </c>
      <c r="AT176" s="175" t="s">
        <v>83</v>
      </c>
      <c r="AU176" s="175" t="s">
        <v>91</v>
      </c>
      <c r="AY176" s="167" t="s">
        <v>167</v>
      </c>
      <c r="BK176" s="176">
        <f>SUM(BK177:BK181)</f>
        <v>0</v>
      </c>
    </row>
    <row r="177" spans="1:65" s="2" customFormat="1" ht="24.15" customHeight="1">
      <c r="A177" s="38"/>
      <c r="B177" s="179"/>
      <c r="C177" s="180" t="s">
        <v>295</v>
      </c>
      <c r="D177" s="180" t="s">
        <v>169</v>
      </c>
      <c r="E177" s="181" t="s">
        <v>649</v>
      </c>
      <c r="F177" s="182" t="s">
        <v>650</v>
      </c>
      <c r="G177" s="183" t="s">
        <v>233</v>
      </c>
      <c r="H177" s="184">
        <v>0.195</v>
      </c>
      <c r="I177" s="185"/>
      <c r="J177" s="186">
        <f>ROUND(I177*H177,2)</f>
        <v>0</v>
      </c>
      <c r="K177" s="182" t="s">
        <v>173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174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174</v>
      </c>
      <c r="BM177" s="191" t="s">
        <v>748</v>
      </c>
    </row>
    <row r="178" spans="1:65" s="2" customFormat="1" ht="24.15" customHeight="1">
      <c r="A178" s="38"/>
      <c r="B178" s="179"/>
      <c r="C178" s="180" t="s">
        <v>299</v>
      </c>
      <c r="D178" s="180" t="s">
        <v>169</v>
      </c>
      <c r="E178" s="181" t="s">
        <v>653</v>
      </c>
      <c r="F178" s="182" t="s">
        <v>654</v>
      </c>
      <c r="G178" s="183" t="s">
        <v>233</v>
      </c>
      <c r="H178" s="184">
        <v>0.195</v>
      </c>
      <c r="I178" s="185"/>
      <c r="J178" s="186">
        <f>ROUND(I178*H178,2)</f>
        <v>0</v>
      </c>
      <c r="K178" s="182" t="s">
        <v>173</v>
      </c>
      <c r="L178" s="39"/>
      <c r="M178" s="187" t="s">
        <v>1</v>
      </c>
      <c r="N178" s="188" t="s">
        <v>49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174</v>
      </c>
      <c r="AT178" s="191" t="s">
        <v>169</v>
      </c>
      <c r="AU178" s="191" t="s">
        <v>21</v>
      </c>
      <c r="AY178" s="18" t="s">
        <v>167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8" t="s">
        <v>91</v>
      </c>
      <c r="BK178" s="192">
        <f>ROUND(I178*H178,2)</f>
        <v>0</v>
      </c>
      <c r="BL178" s="18" t="s">
        <v>174</v>
      </c>
      <c r="BM178" s="191" t="s">
        <v>749</v>
      </c>
    </row>
    <row r="179" spans="1:65" s="2" customFormat="1" ht="24.15" customHeight="1">
      <c r="A179" s="38"/>
      <c r="B179" s="179"/>
      <c r="C179" s="180" t="s">
        <v>303</v>
      </c>
      <c r="D179" s="180" t="s">
        <v>169</v>
      </c>
      <c r="E179" s="181" t="s">
        <v>657</v>
      </c>
      <c r="F179" s="182" t="s">
        <v>658</v>
      </c>
      <c r="G179" s="183" t="s">
        <v>233</v>
      </c>
      <c r="H179" s="184">
        <v>0.975</v>
      </c>
      <c r="I179" s="185"/>
      <c r="J179" s="186">
        <f>ROUND(I179*H179,2)</f>
        <v>0</v>
      </c>
      <c r="K179" s="182" t="s">
        <v>173</v>
      </c>
      <c r="L179" s="39"/>
      <c r="M179" s="187" t="s">
        <v>1</v>
      </c>
      <c r="N179" s="188" t="s">
        <v>49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174</v>
      </c>
      <c r="AT179" s="191" t="s">
        <v>169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174</v>
      </c>
      <c r="BM179" s="191" t="s">
        <v>750</v>
      </c>
    </row>
    <row r="180" spans="1:51" s="13" customFormat="1" ht="12">
      <c r="A180" s="13"/>
      <c r="B180" s="193"/>
      <c r="C180" s="13"/>
      <c r="D180" s="194" t="s">
        <v>193</v>
      </c>
      <c r="E180" s="195" t="s">
        <v>1</v>
      </c>
      <c r="F180" s="196" t="s">
        <v>751</v>
      </c>
      <c r="G180" s="13"/>
      <c r="H180" s="197">
        <v>0.975</v>
      </c>
      <c r="I180" s="198"/>
      <c r="J180" s="13"/>
      <c r="K180" s="13"/>
      <c r="L180" s="193"/>
      <c r="M180" s="199"/>
      <c r="N180" s="200"/>
      <c r="O180" s="200"/>
      <c r="P180" s="200"/>
      <c r="Q180" s="200"/>
      <c r="R180" s="200"/>
      <c r="S180" s="200"/>
      <c r="T180" s="20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5" t="s">
        <v>193</v>
      </c>
      <c r="AU180" s="195" t="s">
        <v>21</v>
      </c>
      <c r="AV180" s="13" t="s">
        <v>21</v>
      </c>
      <c r="AW180" s="13" t="s">
        <v>40</v>
      </c>
      <c r="AX180" s="13" t="s">
        <v>91</v>
      </c>
      <c r="AY180" s="195" t="s">
        <v>167</v>
      </c>
    </row>
    <row r="181" spans="1:65" s="2" customFormat="1" ht="33" customHeight="1">
      <c r="A181" s="38"/>
      <c r="B181" s="179"/>
      <c r="C181" s="180" t="s">
        <v>307</v>
      </c>
      <c r="D181" s="180" t="s">
        <v>169</v>
      </c>
      <c r="E181" s="181" t="s">
        <v>662</v>
      </c>
      <c r="F181" s="182" t="s">
        <v>663</v>
      </c>
      <c r="G181" s="183" t="s">
        <v>233</v>
      </c>
      <c r="H181" s="184">
        <v>0.195</v>
      </c>
      <c r="I181" s="185"/>
      <c r="J181" s="186">
        <f>ROUND(I181*H181,2)</f>
        <v>0</v>
      </c>
      <c r="K181" s="182" t="s">
        <v>173</v>
      </c>
      <c r="L181" s="39"/>
      <c r="M181" s="187" t="s">
        <v>1</v>
      </c>
      <c r="N181" s="188" t="s">
        <v>49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174</v>
      </c>
      <c r="AT181" s="191" t="s">
        <v>169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174</v>
      </c>
      <c r="BM181" s="191" t="s">
        <v>752</v>
      </c>
    </row>
    <row r="182" spans="1:63" s="12" customFormat="1" ht="22.8" customHeight="1">
      <c r="A182" s="12"/>
      <c r="B182" s="166"/>
      <c r="C182" s="12"/>
      <c r="D182" s="167" t="s">
        <v>83</v>
      </c>
      <c r="E182" s="177" t="s">
        <v>347</v>
      </c>
      <c r="F182" s="177" t="s">
        <v>348</v>
      </c>
      <c r="G182" s="12"/>
      <c r="H182" s="12"/>
      <c r="I182" s="169"/>
      <c r="J182" s="178">
        <f>BK182</f>
        <v>0</v>
      </c>
      <c r="K182" s="12"/>
      <c r="L182" s="166"/>
      <c r="M182" s="171"/>
      <c r="N182" s="172"/>
      <c r="O182" s="172"/>
      <c r="P182" s="173">
        <f>P183</f>
        <v>0</v>
      </c>
      <c r="Q182" s="172"/>
      <c r="R182" s="173">
        <f>R183</f>
        <v>0</v>
      </c>
      <c r="S182" s="172"/>
      <c r="T182" s="174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67" t="s">
        <v>91</v>
      </c>
      <c r="AT182" s="175" t="s">
        <v>83</v>
      </c>
      <c r="AU182" s="175" t="s">
        <v>91</v>
      </c>
      <c r="AY182" s="167" t="s">
        <v>167</v>
      </c>
      <c r="BK182" s="176">
        <f>BK183</f>
        <v>0</v>
      </c>
    </row>
    <row r="183" spans="1:65" s="2" customFormat="1" ht="24.15" customHeight="1">
      <c r="A183" s="38"/>
      <c r="B183" s="179"/>
      <c r="C183" s="180" t="s">
        <v>311</v>
      </c>
      <c r="D183" s="180" t="s">
        <v>169</v>
      </c>
      <c r="E183" s="181" t="s">
        <v>350</v>
      </c>
      <c r="F183" s="182" t="s">
        <v>351</v>
      </c>
      <c r="G183" s="183" t="s">
        <v>233</v>
      </c>
      <c r="H183" s="184">
        <v>37.308</v>
      </c>
      <c r="I183" s="185"/>
      <c r="J183" s="186">
        <f>ROUND(I183*H183,2)</f>
        <v>0</v>
      </c>
      <c r="K183" s="182" t="s">
        <v>173</v>
      </c>
      <c r="L183" s="39"/>
      <c r="M183" s="187" t="s">
        <v>1</v>
      </c>
      <c r="N183" s="188" t="s">
        <v>49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174</v>
      </c>
      <c r="AT183" s="191" t="s">
        <v>169</v>
      </c>
      <c r="AU183" s="191" t="s">
        <v>21</v>
      </c>
      <c r="AY183" s="18" t="s">
        <v>167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8" t="s">
        <v>91</v>
      </c>
      <c r="BK183" s="192">
        <f>ROUND(I183*H183,2)</f>
        <v>0</v>
      </c>
      <c r="BL183" s="18" t="s">
        <v>174</v>
      </c>
      <c r="BM183" s="191" t="s">
        <v>753</v>
      </c>
    </row>
    <row r="184" spans="1:63" s="12" customFormat="1" ht="25.9" customHeight="1">
      <c r="A184" s="12"/>
      <c r="B184" s="166"/>
      <c r="C184" s="12"/>
      <c r="D184" s="167" t="s">
        <v>83</v>
      </c>
      <c r="E184" s="168" t="s">
        <v>667</v>
      </c>
      <c r="F184" s="168" t="s">
        <v>668</v>
      </c>
      <c r="G184" s="12"/>
      <c r="H184" s="12"/>
      <c r="I184" s="169"/>
      <c r="J184" s="170">
        <f>BK184</f>
        <v>0</v>
      </c>
      <c r="K184" s="12"/>
      <c r="L184" s="166"/>
      <c r="M184" s="171"/>
      <c r="N184" s="172"/>
      <c r="O184" s="172"/>
      <c r="P184" s="173">
        <f>P185</f>
        <v>0</v>
      </c>
      <c r="Q184" s="172"/>
      <c r="R184" s="173">
        <f>R185</f>
        <v>0.00046600000000000005</v>
      </c>
      <c r="S184" s="172"/>
      <c r="T184" s="174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67" t="s">
        <v>21</v>
      </c>
      <c r="AT184" s="175" t="s">
        <v>83</v>
      </c>
      <c r="AU184" s="175" t="s">
        <v>84</v>
      </c>
      <c r="AY184" s="167" t="s">
        <v>167</v>
      </c>
      <c r="BK184" s="176">
        <f>BK185</f>
        <v>0</v>
      </c>
    </row>
    <row r="185" spans="1:63" s="12" customFormat="1" ht="22.8" customHeight="1">
      <c r="A185" s="12"/>
      <c r="B185" s="166"/>
      <c r="C185" s="12"/>
      <c r="D185" s="167" t="s">
        <v>83</v>
      </c>
      <c r="E185" s="177" t="s">
        <v>669</v>
      </c>
      <c r="F185" s="177" t="s">
        <v>670</v>
      </c>
      <c r="G185" s="12"/>
      <c r="H185" s="12"/>
      <c r="I185" s="169"/>
      <c r="J185" s="178">
        <f>BK185</f>
        <v>0</v>
      </c>
      <c r="K185" s="12"/>
      <c r="L185" s="166"/>
      <c r="M185" s="171"/>
      <c r="N185" s="172"/>
      <c r="O185" s="172"/>
      <c r="P185" s="173">
        <f>P186</f>
        <v>0</v>
      </c>
      <c r="Q185" s="172"/>
      <c r="R185" s="173">
        <f>R186</f>
        <v>0.00046600000000000005</v>
      </c>
      <c r="S185" s="172"/>
      <c r="T185" s="174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67" t="s">
        <v>21</v>
      </c>
      <c r="AT185" s="175" t="s">
        <v>83</v>
      </c>
      <c r="AU185" s="175" t="s">
        <v>91</v>
      </c>
      <c r="AY185" s="167" t="s">
        <v>167</v>
      </c>
      <c r="BK185" s="176">
        <f>BK186</f>
        <v>0</v>
      </c>
    </row>
    <row r="186" spans="1:65" s="2" customFormat="1" ht="21.75" customHeight="1">
      <c r="A186" s="38"/>
      <c r="B186" s="179"/>
      <c r="C186" s="180" t="s">
        <v>315</v>
      </c>
      <c r="D186" s="180" t="s">
        <v>169</v>
      </c>
      <c r="E186" s="181" t="s">
        <v>754</v>
      </c>
      <c r="F186" s="182" t="s">
        <v>755</v>
      </c>
      <c r="G186" s="183" t="s">
        <v>183</v>
      </c>
      <c r="H186" s="184">
        <v>46.6</v>
      </c>
      <c r="I186" s="185"/>
      <c r="J186" s="186">
        <f>ROUND(I186*H186,2)</f>
        <v>0</v>
      </c>
      <c r="K186" s="182" t="s">
        <v>173</v>
      </c>
      <c r="L186" s="39"/>
      <c r="M186" s="187" t="s">
        <v>1</v>
      </c>
      <c r="N186" s="188" t="s">
        <v>49</v>
      </c>
      <c r="O186" s="77"/>
      <c r="P186" s="189">
        <f>O186*H186</f>
        <v>0</v>
      </c>
      <c r="Q186" s="189">
        <v>1E-05</v>
      </c>
      <c r="R186" s="189">
        <f>Q186*H186</f>
        <v>0.00046600000000000005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251</v>
      </c>
      <c r="AT186" s="191" t="s">
        <v>169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251</v>
      </c>
      <c r="BM186" s="191" t="s">
        <v>756</v>
      </c>
    </row>
    <row r="187" spans="1:63" s="12" customFormat="1" ht="25.9" customHeight="1">
      <c r="A187" s="12"/>
      <c r="B187" s="166"/>
      <c r="C187" s="12"/>
      <c r="D187" s="167" t="s">
        <v>83</v>
      </c>
      <c r="E187" s="168" t="s">
        <v>353</v>
      </c>
      <c r="F187" s="168" t="s">
        <v>354</v>
      </c>
      <c r="G187" s="12"/>
      <c r="H187" s="12"/>
      <c r="I187" s="169"/>
      <c r="J187" s="170">
        <f>BK187</f>
        <v>0</v>
      </c>
      <c r="K187" s="12"/>
      <c r="L187" s="166"/>
      <c r="M187" s="171"/>
      <c r="N187" s="172"/>
      <c r="O187" s="172"/>
      <c r="P187" s="173">
        <f>P188+P191</f>
        <v>0</v>
      </c>
      <c r="Q187" s="172"/>
      <c r="R187" s="173">
        <f>R188+R191</f>
        <v>0</v>
      </c>
      <c r="S187" s="172"/>
      <c r="T187" s="174">
        <f>T188+T191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67" t="s">
        <v>188</v>
      </c>
      <c r="AT187" s="175" t="s">
        <v>83</v>
      </c>
      <c r="AU187" s="175" t="s">
        <v>84</v>
      </c>
      <c r="AY187" s="167" t="s">
        <v>167</v>
      </c>
      <c r="BK187" s="176">
        <f>BK188+BK191</f>
        <v>0</v>
      </c>
    </row>
    <row r="188" spans="1:63" s="12" customFormat="1" ht="22.8" customHeight="1">
      <c r="A188" s="12"/>
      <c r="B188" s="166"/>
      <c r="C188" s="12"/>
      <c r="D188" s="167" t="s">
        <v>83</v>
      </c>
      <c r="E188" s="177" t="s">
        <v>355</v>
      </c>
      <c r="F188" s="177" t="s">
        <v>356</v>
      </c>
      <c r="G188" s="12"/>
      <c r="H188" s="12"/>
      <c r="I188" s="169"/>
      <c r="J188" s="178">
        <f>BK188</f>
        <v>0</v>
      </c>
      <c r="K188" s="12"/>
      <c r="L188" s="166"/>
      <c r="M188" s="171"/>
      <c r="N188" s="172"/>
      <c r="O188" s="172"/>
      <c r="P188" s="173">
        <f>SUM(P189:P190)</f>
        <v>0</v>
      </c>
      <c r="Q188" s="172"/>
      <c r="R188" s="173">
        <f>SUM(R189:R190)</f>
        <v>0</v>
      </c>
      <c r="S188" s="172"/>
      <c r="T188" s="174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67" t="s">
        <v>188</v>
      </c>
      <c r="AT188" s="175" t="s">
        <v>83</v>
      </c>
      <c r="AU188" s="175" t="s">
        <v>91</v>
      </c>
      <c r="AY188" s="167" t="s">
        <v>167</v>
      </c>
      <c r="BK188" s="176">
        <f>SUM(BK189:BK190)</f>
        <v>0</v>
      </c>
    </row>
    <row r="189" spans="1:65" s="2" customFormat="1" ht="16.5" customHeight="1">
      <c r="A189" s="38"/>
      <c r="B189" s="179"/>
      <c r="C189" s="180" t="s">
        <v>319</v>
      </c>
      <c r="D189" s="180" t="s">
        <v>169</v>
      </c>
      <c r="E189" s="181" t="s">
        <v>676</v>
      </c>
      <c r="F189" s="182" t="s">
        <v>677</v>
      </c>
      <c r="G189" s="183" t="s">
        <v>360</v>
      </c>
      <c r="H189" s="184">
        <v>1</v>
      </c>
      <c r="I189" s="185"/>
      <c r="J189" s="186">
        <f>ROUND(I189*H189,2)</f>
        <v>0</v>
      </c>
      <c r="K189" s="182" t="s">
        <v>173</v>
      </c>
      <c r="L189" s="39"/>
      <c r="M189" s="187" t="s">
        <v>1</v>
      </c>
      <c r="N189" s="188" t="s">
        <v>49</v>
      </c>
      <c r="O189" s="7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361</v>
      </c>
      <c r="AT189" s="191" t="s">
        <v>169</v>
      </c>
      <c r="AU189" s="191" t="s">
        <v>21</v>
      </c>
      <c r="AY189" s="18" t="s">
        <v>167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91</v>
      </c>
      <c r="BK189" s="192">
        <f>ROUND(I189*H189,2)</f>
        <v>0</v>
      </c>
      <c r="BL189" s="18" t="s">
        <v>361</v>
      </c>
      <c r="BM189" s="191" t="s">
        <v>757</v>
      </c>
    </row>
    <row r="190" spans="1:65" s="2" customFormat="1" ht="16.5" customHeight="1">
      <c r="A190" s="38"/>
      <c r="B190" s="179"/>
      <c r="C190" s="180" t="s">
        <v>323</v>
      </c>
      <c r="D190" s="180" t="s">
        <v>169</v>
      </c>
      <c r="E190" s="181" t="s">
        <v>684</v>
      </c>
      <c r="F190" s="182" t="s">
        <v>685</v>
      </c>
      <c r="G190" s="183" t="s">
        <v>360</v>
      </c>
      <c r="H190" s="184">
        <v>1</v>
      </c>
      <c r="I190" s="185"/>
      <c r="J190" s="186">
        <f>ROUND(I190*H190,2)</f>
        <v>0</v>
      </c>
      <c r="K190" s="182" t="s">
        <v>173</v>
      </c>
      <c r="L190" s="39"/>
      <c r="M190" s="187" t="s">
        <v>1</v>
      </c>
      <c r="N190" s="188" t="s">
        <v>49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361</v>
      </c>
      <c r="AT190" s="191" t="s">
        <v>169</v>
      </c>
      <c r="AU190" s="191" t="s">
        <v>21</v>
      </c>
      <c r="AY190" s="18" t="s">
        <v>167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8" t="s">
        <v>91</v>
      </c>
      <c r="BK190" s="192">
        <f>ROUND(I190*H190,2)</f>
        <v>0</v>
      </c>
      <c r="BL190" s="18" t="s">
        <v>361</v>
      </c>
      <c r="BM190" s="191" t="s">
        <v>758</v>
      </c>
    </row>
    <row r="191" spans="1:63" s="12" customFormat="1" ht="22.8" customHeight="1">
      <c r="A191" s="12"/>
      <c r="B191" s="166"/>
      <c r="C191" s="12"/>
      <c r="D191" s="167" t="s">
        <v>83</v>
      </c>
      <c r="E191" s="177" t="s">
        <v>369</v>
      </c>
      <c r="F191" s="177" t="s">
        <v>370</v>
      </c>
      <c r="G191" s="12"/>
      <c r="H191" s="12"/>
      <c r="I191" s="169"/>
      <c r="J191" s="178">
        <f>BK191</f>
        <v>0</v>
      </c>
      <c r="K191" s="12"/>
      <c r="L191" s="166"/>
      <c r="M191" s="171"/>
      <c r="N191" s="172"/>
      <c r="O191" s="172"/>
      <c r="P191" s="173">
        <f>P192</f>
        <v>0</v>
      </c>
      <c r="Q191" s="172"/>
      <c r="R191" s="173">
        <f>R192</f>
        <v>0</v>
      </c>
      <c r="S191" s="172"/>
      <c r="T191" s="174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67" t="s">
        <v>188</v>
      </c>
      <c r="AT191" s="175" t="s">
        <v>83</v>
      </c>
      <c r="AU191" s="175" t="s">
        <v>91</v>
      </c>
      <c r="AY191" s="167" t="s">
        <v>167</v>
      </c>
      <c r="BK191" s="176">
        <f>BK192</f>
        <v>0</v>
      </c>
    </row>
    <row r="192" spans="1:65" s="2" customFormat="1" ht="24.15" customHeight="1">
      <c r="A192" s="38"/>
      <c r="B192" s="179"/>
      <c r="C192" s="180" t="s">
        <v>327</v>
      </c>
      <c r="D192" s="180" t="s">
        <v>169</v>
      </c>
      <c r="E192" s="181" t="s">
        <v>372</v>
      </c>
      <c r="F192" s="182" t="s">
        <v>373</v>
      </c>
      <c r="G192" s="183" t="s">
        <v>360</v>
      </c>
      <c r="H192" s="184">
        <v>1</v>
      </c>
      <c r="I192" s="185"/>
      <c r="J192" s="186">
        <f>ROUND(I192*H192,2)</f>
        <v>0</v>
      </c>
      <c r="K192" s="182" t="s">
        <v>173</v>
      </c>
      <c r="L192" s="39"/>
      <c r="M192" s="224" t="s">
        <v>1</v>
      </c>
      <c r="N192" s="225" t="s">
        <v>49</v>
      </c>
      <c r="O192" s="226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361</v>
      </c>
      <c r="AT192" s="191" t="s">
        <v>169</v>
      </c>
      <c r="AU192" s="191" t="s">
        <v>21</v>
      </c>
      <c r="AY192" s="18" t="s">
        <v>167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8" t="s">
        <v>91</v>
      </c>
      <c r="BK192" s="192">
        <f>ROUND(I192*H192,2)</f>
        <v>0</v>
      </c>
      <c r="BL192" s="18" t="s">
        <v>361</v>
      </c>
      <c r="BM192" s="191" t="s">
        <v>759</v>
      </c>
    </row>
    <row r="193" spans="1:31" s="2" customFormat="1" ht="6.95" customHeight="1">
      <c r="A193" s="38"/>
      <c r="B193" s="60"/>
      <c r="C193" s="61"/>
      <c r="D193" s="61"/>
      <c r="E193" s="61"/>
      <c r="F193" s="61"/>
      <c r="G193" s="61"/>
      <c r="H193" s="61"/>
      <c r="I193" s="61"/>
      <c r="J193" s="61"/>
      <c r="K193" s="61"/>
      <c r="L193" s="39"/>
      <c r="M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</row>
  </sheetData>
  <autoFilter ref="C130:K19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136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760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19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ROUND(J130,2)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ROUND((SUM(BE130:BE217)),2)</f>
        <v>0</v>
      </c>
      <c r="G35" s="38"/>
      <c r="H35" s="38"/>
      <c r="I35" s="136">
        <v>0.21</v>
      </c>
      <c r="J35" s="135">
        <f>ROUND(((SUM(BE130:BE217))*I35),2)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ROUND((SUM(BF130:BF217)),2)</f>
        <v>0</v>
      </c>
      <c r="G36" s="38"/>
      <c r="H36" s="38"/>
      <c r="I36" s="136">
        <v>0.15</v>
      </c>
      <c r="J36" s="135">
        <f>ROUND(((SUM(BF130:BF217))*I36),2)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ROUND((SUM(BG130:BG217)),2)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ROUND((SUM(BH130:BH217)),2)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ROUND((SUM(BI130:BI217)),2)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136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305 - Jednotná kanalizace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J130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J131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J132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146</v>
      </c>
      <c r="E101" s="154"/>
      <c r="F101" s="154"/>
      <c r="G101" s="154"/>
      <c r="H101" s="154"/>
      <c r="I101" s="154"/>
      <c r="J101" s="155">
        <f>J172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J177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761</v>
      </c>
      <c r="E103" s="154"/>
      <c r="F103" s="154"/>
      <c r="G103" s="154"/>
      <c r="H103" s="154"/>
      <c r="I103" s="154"/>
      <c r="J103" s="155">
        <f>J202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376</v>
      </c>
      <c r="E104" s="154"/>
      <c r="F104" s="154"/>
      <c r="G104" s="154"/>
      <c r="H104" s="154"/>
      <c r="I104" s="154"/>
      <c r="J104" s="155">
        <f>J203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2"/>
      <c r="C105" s="10"/>
      <c r="D105" s="153" t="s">
        <v>148</v>
      </c>
      <c r="E105" s="154"/>
      <c r="F105" s="154"/>
      <c r="G105" s="154"/>
      <c r="H105" s="154"/>
      <c r="I105" s="154"/>
      <c r="J105" s="155">
        <f>J209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48"/>
      <c r="C106" s="9"/>
      <c r="D106" s="149" t="s">
        <v>149</v>
      </c>
      <c r="E106" s="150"/>
      <c r="F106" s="150"/>
      <c r="G106" s="150"/>
      <c r="H106" s="150"/>
      <c r="I106" s="150"/>
      <c r="J106" s="151">
        <f>J211</f>
        <v>0</v>
      </c>
      <c r="K106" s="9"/>
      <c r="L106" s="14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52"/>
      <c r="C107" s="10"/>
      <c r="D107" s="153" t="s">
        <v>150</v>
      </c>
      <c r="E107" s="154"/>
      <c r="F107" s="154"/>
      <c r="G107" s="154"/>
      <c r="H107" s="154"/>
      <c r="I107" s="154"/>
      <c r="J107" s="155">
        <f>J212</f>
        <v>0</v>
      </c>
      <c r="K107" s="10"/>
      <c r="L107" s="15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52"/>
      <c r="C108" s="10"/>
      <c r="D108" s="153" t="s">
        <v>151</v>
      </c>
      <c r="E108" s="154"/>
      <c r="F108" s="154"/>
      <c r="G108" s="154"/>
      <c r="H108" s="154"/>
      <c r="I108" s="154"/>
      <c r="J108" s="155">
        <f>J216</f>
        <v>0</v>
      </c>
      <c r="K108" s="10"/>
      <c r="L108" s="15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2"/>
      <c r="C114" s="63"/>
      <c r="D114" s="63"/>
      <c r="E114" s="63"/>
      <c r="F114" s="63"/>
      <c r="G114" s="63"/>
      <c r="H114" s="63"/>
      <c r="I114" s="63"/>
      <c r="J114" s="63"/>
      <c r="K114" s="63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2" t="s">
        <v>152</v>
      </c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1" t="s">
        <v>16</v>
      </c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25" customHeight="1">
      <c r="A118" s="38"/>
      <c r="B118" s="39"/>
      <c r="C118" s="38"/>
      <c r="D118" s="38"/>
      <c r="E118" s="129" t="str">
        <f>E7</f>
        <v>Rekonstrukce místních komunikací v sídlišti K Hradišťku v Dačicích - IV. Etapa - aktualizace</v>
      </c>
      <c r="F118" s="31"/>
      <c r="G118" s="31"/>
      <c r="H118" s="31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2:12" s="1" customFormat="1" ht="12" customHeight="1">
      <c r="B119" s="21"/>
      <c r="C119" s="31" t="s">
        <v>135</v>
      </c>
      <c r="L119" s="21"/>
    </row>
    <row r="120" spans="1:31" s="2" customFormat="1" ht="23.25" customHeight="1">
      <c r="A120" s="38"/>
      <c r="B120" s="39"/>
      <c r="C120" s="38"/>
      <c r="D120" s="38"/>
      <c r="E120" s="129" t="s">
        <v>136</v>
      </c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1" t="s">
        <v>137</v>
      </c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38"/>
      <c r="D122" s="38"/>
      <c r="E122" s="67" t="str">
        <f>E11</f>
        <v>SO 305 - Jednotná kanalizace</v>
      </c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1" t="s">
        <v>22</v>
      </c>
      <c r="D124" s="38"/>
      <c r="E124" s="38"/>
      <c r="F124" s="26" t="str">
        <f>F14</f>
        <v>Dačice</v>
      </c>
      <c r="G124" s="38"/>
      <c r="H124" s="38"/>
      <c r="I124" s="31" t="s">
        <v>24</v>
      </c>
      <c r="J124" s="69" t="str">
        <f>IF(J14="","",J14)</f>
        <v>6. 8. 2021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5.65" customHeight="1">
      <c r="A126" s="38"/>
      <c r="B126" s="39"/>
      <c r="C126" s="31" t="s">
        <v>30</v>
      </c>
      <c r="D126" s="38"/>
      <c r="E126" s="38"/>
      <c r="F126" s="26" t="str">
        <f>E17</f>
        <v>Město Dačice, Krajířova 27, 380 13 Dačice</v>
      </c>
      <c r="G126" s="38"/>
      <c r="H126" s="38"/>
      <c r="I126" s="31" t="s">
        <v>37</v>
      </c>
      <c r="J126" s="36" t="str">
        <f>E23</f>
        <v>Ing. arch. Martin Jirovský Ph.D., MBA</v>
      </c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40.05" customHeight="1">
      <c r="A127" s="38"/>
      <c r="B127" s="39"/>
      <c r="C127" s="31" t="s">
        <v>35</v>
      </c>
      <c r="D127" s="38"/>
      <c r="E127" s="38"/>
      <c r="F127" s="26" t="str">
        <f>IF(E20="","",E20)</f>
        <v>Vyplň údaj</v>
      </c>
      <c r="G127" s="38"/>
      <c r="H127" s="38"/>
      <c r="I127" s="31" t="s">
        <v>41</v>
      </c>
      <c r="J127" s="36" t="str">
        <f>E26</f>
        <v>Centrum služeb Staré město; Petra Stejskalová</v>
      </c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38"/>
      <c r="D128" s="38"/>
      <c r="E128" s="38"/>
      <c r="F128" s="38"/>
      <c r="G128" s="38"/>
      <c r="H128" s="38"/>
      <c r="I128" s="38"/>
      <c r="J128" s="38"/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56"/>
      <c r="B129" s="157"/>
      <c r="C129" s="158" t="s">
        <v>153</v>
      </c>
      <c r="D129" s="159" t="s">
        <v>69</v>
      </c>
      <c r="E129" s="159" t="s">
        <v>65</v>
      </c>
      <c r="F129" s="159" t="s">
        <v>66</v>
      </c>
      <c r="G129" s="159" t="s">
        <v>154</v>
      </c>
      <c r="H129" s="159" t="s">
        <v>155</v>
      </c>
      <c r="I129" s="159" t="s">
        <v>156</v>
      </c>
      <c r="J129" s="159" t="s">
        <v>141</v>
      </c>
      <c r="K129" s="160" t="s">
        <v>157</v>
      </c>
      <c r="L129" s="161"/>
      <c r="M129" s="86" t="s">
        <v>1</v>
      </c>
      <c r="N129" s="87" t="s">
        <v>48</v>
      </c>
      <c r="O129" s="87" t="s">
        <v>158</v>
      </c>
      <c r="P129" s="87" t="s">
        <v>159</v>
      </c>
      <c r="Q129" s="87" t="s">
        <v>160</v>
      </c>
      <c r="R129" s="87" t="s">
        <v>161</v>
      </c>
      <c r="S129" s="87" t="s">
        <v>162</v>
      </c>
      <c r="T129" s="88" t="s">
        <v>163</v>
      </c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</row>
    <row r="130" spans="1:63" s="2" customFormat="1" ht="22.8" customHeight="1">
      <c r="A130" s="38"/>
      <c r="B130" s="39"/>
      <c r="C130" s="93" t="s">
        <v>164</v>
      </c>
      <c r="D130" s="38"/>
      <c r="E130" s="38"/>
      <c r="F130" s="38"/>
      <c r="G130" s="38"/>
      <c r="H130" s="38"/>
      <c r="I130" s="38"/>
      <c r="J130" s="162">
        <f>BK130</f>
        <v>0</v>
      </c>
      <c r="K130" s="38"/>
      <c r="L130" s="39"/>
      <c r="M130" s="89"/>
      <c r="N130" s="73"/>
      <c r="O130" s="90"/>
      <c r="P130" s="163">
        <f>P131+P211</f>
        <v>0</v>
      </c>
      <c r="Q130" s="90"/>
      <c r="R130" s="163">
        <f>R131+R211</f>
        <v>468.80346928</v>
      </c>
      <c r="S130" s="90"/>
      <c r="T130" s="164">
        <f>T131+T211</f>
        <v>73.46000000000001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8" t="s">
        <v>83</v>
      </c>
      <c r="AU130" s="18" t="s">
        <v>143</v>
      </c>
      <c r="BK130" s="165">
        <f>BK131+BK211</f>
        <v>0</v>
      </c>
    </row>
    <row r="131" spans="1:63" s="12" customFormat="1" ht="25.9" customHeight="1">
      <c r="A131" s="12"/>
      <c r="B131" s="166"/>
      <c r="C131" s="12"/>
      <c r="D131" s="167" t="s">
        <v>83</v>
      </c>
      <c r="E131" s="168" t="s">
        <v>165</v>
      </c>
      <c r="F131" s="168" t="s">
        <v>166</v>
      </c>
      <c r="G131" s="12"/>
      <c r="H131" s="12"/>
      <c r="I131" s="169"/>
      <c r="J131" s="170">
        <f>BK131</f>
        <v>0</v>
      </c>
      <c r="K131" s="12"/>
      <c r="L131" s="166"/>
      <c r="M131" s="171"/>
      <c r="N131" s="172"/>
      <c r="O131" s="172"/>
      <c r="P131" s="173">
        <f>P132+P172+P177+P202+P203+P209</f>
        <v>0</v>
      </c>
      <c r="Q131" s="172"/>
      <c r="R131" s="173">
        <f>R132+R172+R177+R202+R203+R209</f>
        <v>468.80346928</v>
      </c>
      <c r="S131" s="172"/>
      <c r="T131" s="174">
        <f>T132+T172+T177+T202+T203+T209</f>
        <v>73.46000000000001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7" t="s">
        <v>91</v>
      </c>
      <c r="AT131" s="175" t="s">
        <v>83</v>
      </c>
      <c r="AU131" s="175" t="s">
        <v>84</v>
      </c>
      <c r="AY131" s="167" t="s">
        <v>167</v>
      </c>
      <c r="BK131" s="176">
        <f>BK132+BK172+BK177+BK202+BK203+BK209</f>
        <v>0</v>
      </c>
    </row>
    <row r="132" spans="1:63" s="12" customFormat="1" ht="22.8" customHeight="1">
      <c r="A132" s="12"/>
      <c r="B132" s="166"/>
      <c r="C132" s="12"/>
      <c r="D132" s="167" t="s">
        <v>83</v>
      </c>
      <c r="E132" s="177" t="s">
        <v>91</v>
      </c>
      <c r="F132" s="177" t="s">
        <v>168</v>
      </c>
      <c r="G132" s="12"/>
      <c r="H132" s="12"/>
      <c r="I132" s="169"/>
      <c r="J132" s="178">
        <f>BK132</f>
        <v>0</v>
      </c>
      <c r="K132" s="12"/>
      <c r="L132" s="166"/>
      <c r="M132" s="171"/>
      <c r="N132" s="172"/>
      <c r="O132" s="172"/>
      <c r="P132" s="173">
        <f>SUM(P133:P171)</f>
        <v>0</v>
      </c>
      <c r="Q132" s="172"/>
      <c r="R132" s="173">
        <f>SUM(R133:R171)</f>
        <v>308.16552</v>
      </c>
      <c r="S132" s="172"/>
      <c r="T132" s="174">
        <f>SUM(T133:T171)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7" t="s">
        <v>91</v>
      </c>
      <c r="AT132" s="175" t="s">
        <v>83</v>
      </c>
      <c r="AU132" s="175" t="s">
        <v>91</v>
      </c>
      <c r="AY132" s="167" t="s">
        <v>167</v>
      </c>
      <c r="BK132" s="176">
        <f>SUM(BK133:BK171)</f>
        <v>0</v>
      </c>
    </row>
    <row r="133" spans="1:65" s="2" customFormat="1" ht="16.5" customHeight="1">
      <c r="A133" s="38"/>
      <c r="B133" s="179"/>
      <c r="C133" s="180" t="s">
        <v>91</v>
      </c>
      <c r="D133" s="180" t="s">
        <v>169</v>
      </c>
      <c r="E133" s="181" t="s">
        <v>762</v>
      </c>
      <c r="F133" s="182" t="s">
        <v>763</v>
      </c>
      <c r="G133" s="183" t="s">
        <v>183</v>
      </c>
      <c r="H133" s="184">
        <v>324</v>
      </c>
      <c r="I133" s="185"/>
      <c r="J133" s="186">
        <f>ROUND(I133*H133,2)</f>
        <v>0</v>
      </c>
      <c r="K133" s="182" t="s">
        <v>173</v>
      </c>
      <c r="L133" s="39"/>
      <c r="M133" s="187" t="s">
        <v>1</v>
      </c>
      <c r="N133" s="188" t="s">
        <v>49</v>
      </c>
      <c r="O133" s="77"/>
      <c r="P133" s="189">
        <f>O133*H133</f>
        <v>0</v>
      </c>
      <c r="Q133" s="189">
        <v>0.01004</v>
      </c>
      <c r="R133" s="189">
        <f>Q133*H133</f>
        <v>3.2529600000000003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174</v>
      </c>
      <c r="AT133" s="191" t="s">
        <v>169</v>
      </c>
      <c r="AU133" s="191" t="s">
        <v>21</v>
      </c>
      <c r="AY133" s="18" t="s">
        <v>167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8" t="s">
        <v>91</v>
      </c>
      <c r="BK133" s="192">
        <f>ROUND(I133*H133,2)</f>
        <v>0</v>
      </c>
      <c r="BL133" s="18" t="s">
        <v>174</v>
      </c>
      <c r="BM133" s="191" t="s">
        <v>764</v>
      </c>
    </row>
    <row r="134" spans="1:65" s="2" customFormat="1" ht="24.15" customHeight="1">
      <c r="A134" s="38"/>
      <c r="B134" s="179"/>
      <c r="C134" s="180" t="s">
        <v>21</v>
      </c>
      <c r="D134" s="180" t="s">
        <v>169</v>
      </c>
      <c r="E134" s="181" t="s">
        <v>170</v>
      </c>
      <c r="F134" s="182" t="s">
        <v>171</v>
      </c>
      <c r="G134" s="183" t="s">
        <v>172</v>
      </c>
      <c r="H134" s="184">
        <v>40</v>
      </c>
      <c r="I134" s="185"/>
      <c r="J134" s="186">
        <f>ROUND(I134*H134,2)</f>
        <v>0</v>
      </c>
      <c r="K134" s="182" t="s">
        <v>173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4E-05</v>
      </c>
      <c r="R134" s="189">
        <f>Q134*H134</f>
        <v>0.0016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174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765</v>
      </c>
    </row>
    <row r="135" spans="1:65" s="2" customFormat="1" ht="24.15" customHeight="1">
      <c r="A135" s="38"/>
      <c r="B135" s="179"/>
      <c r="C135" s="180" t="s">
        <v>180</v>
      </c>
      <c r="D135" s="180" t="s">
        <v>169</v>
      </c>
      <c r="E135" s="181" t="s">
        <v>176</v>
      </c>
      <c r="F135" s="182" t="s">
        <v>177</v>
      </c>
      <c r="G135" s="183" t="s">
        <v>178</v>
      </c>
      <c r="H135" s="184">
        <v>40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766</v>
      </c>
    </row>
    <row r="136" spans="1:65" s="2" customFormat="1" ht="24.15" customHeight="1">
      <c r="A136" s="38"/>
      <c r="B136" s="179"/>
      <c r="C136" s="180" t="s">
        <v>174</v>
      </c>
      <c r="D136" s="180" t="s">
        <v>169</v>
      </c>
      <c r="E136" s="181" t="s">
        <v>181</v>
      </c>
      <c r="F136" s="182" t="s">
        <v>182</v>
      </c>
      <c r="G136" s="183" t="s">
        <v>183</v>
      </c>
      <c r="H136" s="184">
        <v>12</v>
      </c>
      <c r="I136" s="185"/>
      <c r="J136" s="186">
        <f>ROUND(I136*H136,2)</f>
        <v>0</v>
      </c>
      <c r="K136" s="182" t="s">
        <v>173</v>
      </c>
      <c r="L136" s="39"/>
      <c r="M136" s="187" t="s">
        <v>1</v>
      </c>
      <c r="N136" s="188" t="s">
        <v>49</v>
      </c>
      <c r="O136" s="77"/>
      <c r="P136" s="189">
        <f>O136*H136</f>
        <v>0</v>
      </c>
      <c r="Q136" s="189">
        <v>0.00868</v>
      </c>
      <c r="R136" s="189">
        <f>Q136*H136</f>
        <v>0.10416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174</v>
      </c>
      <c r="AT136" s="191" t="s">
        <v>169</v>
      </c>
      <c r="AU136" s="191" t="s">
        <v>21</v>
      </c>
      <c r="AY136" s="18" t="s">
        <v>167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8" t="s">
        <v>91</v>
      </c>
      <c r="BK136" s="192">
        <f>ROUND(I136*H136,2)</f>
        <v>0</v>
      </c>
      <c r="BL136" s="18" t="s">
        <v>174</v>
      </c>
      <c r="BM136" s="191" t="s">
        <v>767</v>
      </c>
    </row>
    <row r="137" spans="1:65" s="2" customFormat="1" ht="24.15" customHeight="1">
      <c r="A137" s="38"/>
      <c r="B137" s="179"/>
      <c r="C137" s="180" t="s">
        <v>188</v>
      </c>
      <c r="D137" s="180" t="s">
        <v>169</v>
      </c>
      <c r="E137" s="181" t="s">
        <v>185</v>
      </c>
      <c r="F137" s="182" t="s">
        <v>186</v>
      </c>
      <c r="G137" s="183" t="s">
        <v>183</v>
      </c>
      <c r="H137" s="184">
        <v>5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0.0369</v>
      </c>
      <c r="R137" s="189">
        <f>Q137*H137</f>
        <v>0.1845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768</v>
      </c>
    </row>
    <row r="138" spans="1:65" s="2" customFormat="1" ht="33" customHeight="1">
      <c r="A138" s="38"/>
      <c r="B138" s="179"/>
      <c r="C138" s="180" t="s">
        <v>195</v>
      </c>
      <c r="D138" s="180" t="s">
        <v>169</v>
      </c>
      <c r="E138" s="181" t="s">
        <v>769</v>
      </c>
      <c r="F138" s="182" t="s">
        <v>770</v>
      </c>
      <c r="G138" s="183" t="s">
        <v>191</v>
      </c>
      <c r="H138" s="184">
        <v>59.264</v>
      </c>
      <c r="I138" s="185"/>
      <c r="J138" s="186">
        <f>ROUND(I138*H138,2)</f>
        <v>0</v>
      </c>
      <c r="K138" s="182" t="s">
        <v>173</v>
      </c>
      <c r="L138" s="39"/>
      <c r="M138" s="187" t="s">
        <v>1</v>
      </c>
      <c r="N138" s="188" t="s">
        <v>49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174</v>
      </c>
      <c r="AT138" s="191" t="s">
        <v>169</v>
      </c>
      <c r="AU138" s="191" t="s">
        <v>21</v>
      </c>
      <c r="AY138" s="18" t="s">
        <v>167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8" t="s">
        <v>91</v>
      </c>
      <c r="BK138" s="192">
        <f>ROUND(I138*H138,2)</f>
        <v>0</v>
      </c>
      <c r="BL138" s="18" t="s">
        <v>174</v>
      </c>
      <c r="BM138" s="191" t="s">
        <v>771</v>
      </c>
    </row>
    <row r="139" spans="1:51" s="13" customFormat="1" ht="12">
      <c r="A139" s="13"/>
      <c r="B139" s="193"/>
      <c r="C139" s="13"/>
      <c r="D139" s="194" t="s">
        <v>193</v>
      </c>
      <c r="E139" s="195" t="s">
        <v>1</v>
      </c>
      <c r="F139" s="196" t="s">
        <v>772</v>
      </c>
      <c r="G139" s="13"/>
      <c r="H139" s="197">
        <v>53.734</v>
      </c>
      <c r="I139" s="198"/>
      <c r="J139" s="13"/>
      <c r="K139" s="13"/>
      <c r="L139" s="193"/>
      <c r="M139" s="199"/>
      <c r="N139" s="200"/>
      <c r="O139" s="200"/>
      <c r="P139" s="200"/>
      <c r="Q139" s="200"/>
      <c r="R139" s="200"/>
      <c r="S139" s="200"/>
      <c r="T139" s="20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5" t="s">
        <v>193</v>
      </c>
      <c r="AU139" s="195" t="s">
        <v>21</v>
      </c>
      <c r="AV139" s="13" t="s">
        <v>21</v>
      </c>
      <c r="AW139" s="13" t="s">
        <v>40</v>
      </c>
      <c r="AX139" s="13" t="s">
        <v>84</v>
      </c>
      <c r="AY139" s="195" t="s">
        <v>167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773</v>
      </c>
      <c r="G140" s="13"/>
      <c r="H140" s="197">
        <v>5.53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84</v>
      </c>
      <c r="AY140" s="195" t="s">
        <v>167</v>
      </c>
    </row>
    <row r="141" spans="1:51" s="14" customFormat="1" ht="12">
      <c r="A141" s="14"/>
      <c r="B141" s="202"/>
      <c r="C141" s="14"/>
      <c r="D141" s="194" t="s">
        <v>193</v>
      </c>
      <c r="E141" s="203" t="s">
        <v>1</v>
      </c>
      <c r="F141" s="204" t="s">
        <v>246</v>
      </c>
      <c r="G141" s="14"/>
      <c r="H141" s="205">
        <v>59.264</v>
      </c>
      <c r="I141" s="206"/>
      <c r="J141" s="14"/>
      <c r="K141" s="14"/>
      <c r="L141" s="202"/>
      <c r="M141" s="207"/>
      <c r="N141" s="208"/>
      <c r="O141" s="208"/>
      <c r="P141" s="208"/>
      <c r="Q141" s="208"/>
      <c r="R141" s="208"/>
      <c r="S141" s="208"/>
      <c r="T141" s="20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03" t="s">
        <v>193</v>
      </c>
      <c r="AU141" s="203" t="s">
        <v>21</v>
      </c>
      <c r="AV141" s="14" t="s">
        <v>174</v>
      </c>
      <c r="AW141" s="14" t="s">
        <v>40</v>
      </c>
      <c r="AX141" s="14" t="s">
        <v>91</v>
      </c>
      <c r="AY141" s="203" t="s">
        <v>167</v>
      </c>
    </row>
    <row r="142" spans="1:65" s="2" customFormat="1" ht="33" customHeight="1">
      <c r="A142" s="38"/>
      <c r="B142" s="179"/>
      <c r="C142" s="180" t="s">
        <v>200</v>
      </c>
      <c r="D142" s="180" t="s">
        <v>169</v>
      </c>
      <c r="E142" s="181" t="s">
        <v>774</v>
      </c>
      <c r="F142" s="182" t="s">
        <v>775</v>
      </c>
      <c r="G142" s="183" t="s">
        <v>191</v>
      </c>
      <c r="H142" s="184">
        <v>137.19</v>
      </c>
      <c r="I142" s="185"/>
      <c r="J142" s="186">
        <f>ROUND(I142*H142,2)</f>
        <v>0</v>
      </c>
      <c r="K142" s="182" t="s">
        <v>173</v>
      </c>
      <c r="L142" s="39"/>
      <c r="M142" s="187" t="s">
        <v>1</v>
      </c>
      <c r="N142" s="188" t="s">
        <v>49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174</v>
      </c>
      <c r="AT142" s="191" t="s">
        <v>169</v>
      </c>
      <c r="AU142" s="191" t="s">
        <v>21</v>
      </c>
      <c r="AY142" s="18" t="s">
        <v>167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91</v>
      </c>
      <c r="BK142" s="192">
        <f>ROUND(I142*H142,2)</f>
        <v>0</v>
      </c>
      <c r="BL142" s="18" t="s">
        <v>174</v>
      </c>
      <c r="BM142" s="191" t="s">
        <v>776</v>
      </c>
    </row>
    <row r="143" spans="1:51" s="13" customFormat="1" ht="12">
      <c r="A143" s="13"/>
      <c r="B143" s="193"/>
      <c r="C143" s="13"/>
      <c r="D143" s="194" t="s">
        <v>193</v>
      </c>
      <c r="E143" s="195" t="s">
        <v>1</v>
      </c>
      <c r="F143" s="196" t="s">
        <v>777</v>
      </c>
      <c r="G143" s="13"/>
      <c r="H143" s="197">
        <v>137.19</v>
      </c>
      <c r="I143" s="198"/>
      <c r="J143" s="13"/>
      <c r="K143" s="13"/>
      <c r="L143" s="193"/>
      <c r="M143" s="199"/>
      <c r="N143" s="200"/>
      <c r="O143" s="200"/>
      <c r="P143" s="200"/>
      <c r="Q143" s="200"/>
      <c r="R143" s="200"/>
      <c r="S143" s="200"/>
      <c r="T143" s="20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5" t="s">
        <v>193</v>
      </c>
      <c r="AU143" s="195" t="s">
        <v>21</v>
      </c>
      <c r="AV143" s="13" t="s">
        <v>21</v>
      </c>
      <c r="AW143" s="13" t="s">
        <v>40</v>
      </c>
      <c r="AX143" s="13" t="s">
        <v>91</v>
      </c>
      <c r="AY143" s="195" t="s">
        <v>167</v>
      </c>
    </row>
    <row r="144" spans="1:65" s="2" customFormat="1" ht="33" customHeight="1">
      <c r="A144" s="38"/>
      <c r="B144" s="179"/>
      <c r="C144" s="180" t="s">
        <v>205</v>
      </c>
      <c r="D144" s="180" t="s">
        <v>169</v>
      </c>
      <c r="E144" s="181" t="s">
        <v>201</v>
      </c>
      <c r="F144" s="182" t="s">
        <v>202</v>
      </c>
      <c r="G144" s="183" t="s">
        <v>191</v>
      </c>
      <c r="H144" s="184">
        <v>48.24</v>
      </c>
      <c r="I144" s="185"/>
      <c r="J144" s="186">
        <f>ROUND(I144*H144,2)</f>
        <v>0</v>
      </c>
      <c r="K144" s="182" t="s">
        <v>173</v>
      </c>
      <c r="L144" s="39"/>
      <c r="M144" s="187" t="s">
        <v>1</v>
      </c>
      <c r="N144" s="188" t="s">
        <v>49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174</v>
      </c>
      <c r="AT144" s="191" t="s">
        <v>169</v>
      </c>
      <c r="AU144" s="191" t="s">
        <v>21</v>
      </c>
      <c r="AY144" s="18" t="s">
        <v>167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8" t="s">
        <v>91</v>
      </c>
      <c r="BK144" s="192">
        <f>ROUND(I144*H144,2)</f>
        <v>0</v>
      </c>
      <c r="BL144" s="18" t="s">
        <v>174</v>
      </c>
      <c r="BM144" s="191" t="s">
        <v>778</v>
      </c>
    </row>
    <row r="145" spans="1:51" s="13" customFormat="1" ht="12">
      <c r="A145" s="13"/>
      <c r="B145" s="193"/>
      <c r="C145" s="13"/>
      <c r="D145" s="194" t="s">
        <v>193</v>
      </c>
      <c r="E145" s="195" t="s">
        <v>1</v>
      </c>
      <c r="F145" s="196" t="s">
        <v>779</v>
      </c>
      <c r="G145" s="13"/>
      <c r="H145" s="197">
        <v>48.24</v>
      </c>
      <c r="I145" s="198"/>
      <c r="J145" s="13"/>
      <c r="K145" s="13"/>
      <c r="L145" s="193"/>
      <c r="M145" s="199"/>
      <c r="N145" s="200"/>
      <c r="O145" s="200"/>
      <c r="P145" s="200"/>
      <c r="Q145" s="200"/>
      <c r="R145" s="200"/>
      <c r="S145" s="200"/>
      <c r="T145" s="20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5" t="s">
        <v>193</v>
      </c>
      <c r="AU145" s="195" t="s">
        <v>21</v>
      </c>
      <c r="AV145" s="13" t="s">
        <v>21</v>
      </c>
      <c r="AW145" s="13" t="s">
        <v>40</v>
      </c>
      <c r="AX145" s="13" t="s">
        <v>91</v>
      </c>
      <c r="AY145" s="195" t="s">
        <v>167</v>
      </c>
    </row>
    <row r="146" spans="1:65" s="2" customFormat="1" ht="33" customHeight="1">
      <c r="A146" s="38"/>
      <c r="B146" s="179"/>
      <c r="C146" s="180" t="s">
        <v>210</v>
      </c>
      <c r="D146" s="180" t="s">
        <v>169</v>
      </c>
      <c r="E146" s="181" t="s">
        <v>780</v>
      </c>
      <c r="F146" s="182" t="s">
        <v>781</v>
      </c>
      <c r="G146" s="183" t="s">
        <v>191</v>
      </c>
      <c r="H146" s="184">
        <v>621.39</v>
      </c>
      <c r="I146" s="185"/>
      <c r="J146" s="186">
        <f>ROUND(I146*H146,2)</f>
        <v>0</v>
      </c>
      <c r="K146" s="182" t="s">
        <v>173</v>
      </c>
      <c r="L146" s="39"/>
      <c r="M146" s="187" t="s">
        <v>1</v>
      </c>
      <c r="N146" s="188" t="s">
        <v>49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174</v>
      </c>
      <c r="AT146" s="191" t="s">
        <v>169</v>
      </c>
      <c r="AU146" s="191" t="s">
        <v>21</v>
      </c>
      <c r="AY146" s="18" t="s">
        <v>167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91</v>
      </c>
      <c r="BK146" s="192">
        <f>ROUND(I146*H146,2)</f>
        <v>0</v>
      </c>
      <c r="BL146" s="18" t="s">
        <v>174</v>
      </c>
      <c r="BM146" s="191" t="s">
        <v>782</v>
      </c>
    </row>
    <row r="147" spans="1:51" s="13" customFormat="1" ht="12">
      <c r="A147" s="13"/>
      <c r="B147" s="193"/>
      <c r="C147" s="13"/>
      <c r="D147" s="194" t="s">
        <v>193</v>
      </c>
      <c r="E147" s="195" t="s">
        <v>1</v>
      </c>
      <c r="F147" s="196" t="s">
        <v>783</v>
      </c>
      <c r="G147" s="13"/>
      <c r="H147" s="197">
        <v>621.39</v>
      </c>
      <c r="I147" s="198"/>
      <c r="J147" s="13"/>
      <c r="K147" s="13"/>
      <c r="L147" s="193"/>
      <c r="M147" s="199"/>
      <c r="N147" s="200"/>
      <c r="O147" s="200"/>
      <c r="P147" s="200"/>
      <c r="Q147" s="200"/>
      <c r="R147" s="200"/>
      <c r="S147" s="200"/>
      <c r="T147" s="20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5" t="s">
        <v>193</v>
      </c>
      <c r="AU147" s="195" t="s">
        <v>21</v>
      </c>
      <c r="AV147" s="13" t="s">
        <v>21</v>
      </c>
      <c r="AW147" s="13" t="s">
        <v>40</v>
      </c>
      <c r="AX147" s="13" t="s">
        <v>91</v>
      </c>
      <c r="AY147" s="195" t="s">
        <v>167</v>
      </c>
    </row>
    <row r="148" spans="1:65" s="2" customFormat="1" ht="24.15" customHeight="1">
      <c r="A148" s="38"/>
      <c r="B148" s="179"/>
      <c r="C148" s="180" t="s">
        <v>215</v>
      </c>
      <c r="D148" s="180" t="s">
        <v>169</v>
      </c>
      <c r="E148" s="181" t="s">
        <v>211</v>
      </c>
      <c r="F148" s="182" t="s">
        <v>212</v>
      </c>
      <c r="G148" s="183" t="s">
        <v>191</v>
      </c>
      <c r="H148" s="184">
        <v>8.5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784</v>
      </c>
    </row>
    <row r="149" spans="1:51" s="13" customFormat="1" ht="12">
      <c r="A149" s="13"/>
      <c r="B149" s="193"/>
      <c r="C149" s="13"/>
      <c r="D149" s="194" t="s">
        <v>193</v>
      </c>
      <c r="E149" s="195" t="s">
        <v>1</v>
      </c>
      <c r="F149" s="196" t="s">
        <v>785</v>
      </c>
      <c r="G149" s="13"/>
      <c r="H149" s="197">
        <v>8.5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193</v>
      </c>
      <c r="AU149" s="195" t="s">
        <v>21</v>
      </c>
      <c r="AV149" s="13" t="s">
        <v>21</v>
      </c>
      <c r="AW149" s="13" t="s">
        <v>40</v>
      </c>
      <c r="AX149" s="13" t="s">
        <v>91</v>
      </c>
      <c r="AY149" s="195" t="s">
        <v>167</v>
      </c>
    </row>
    <row r="150" spans="1:65" s="2" customFormat="1" ht="24.15" customHeight="1">
      <c r="A150" s="38"/>
      <c r="B150" s="179"/>
      <c r="C150" s="180" t="s">
        <v>221</v>
      </c>
      <c r="D150" s="180" t="s">
        <v>169</v>
      </c>
      <c r="E150" s="181" t="s">
        <v>216</v>
      </c>
      <c r="F150" s="182" t="s">
        <v>217</v>
      </c>
      <c r="G150" s="183" t="s">
        <v>218</v>
      </c>
      <c r="H150" s="184">
        <v>1598</v>
      </c>
      <c r="I150" s="185"/>
      <c r="J150" s="186">
        <f>ROUND(I150*H150,2)</f>
        <v>0</v>
      </c>
      <c r="K150" s="182" t="s">
        <v>173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0.00085</v>
      </c>
      <c r="R150" s="189">
        <f>Q150*H150</f>
        <v>1.3582999999999998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174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786</v>
      </c>
    </row>
    <row r="151" spans="1:51" s="13" customFormat="1" ht="12">
      <c r="A151" s="13"/>
      <c r="B151" s="193"/>
      <c r="C151" s="13"/>
      <c r="D151" s="194" t="s">
        <v>193</v>
      </c>
      <c r="E151" s="195" t="s">
        <v>1</v>
      </c>
      <c r="F151" s="196" t="s">
        <v>787</v>
      </c>
      <c r="G151" s="13"/>
      <c r="H151" s="197">
        <v>1598</v>
      </c>
      <c r="I151" s="198"/>
      <c r="J151" s="13"/>
      <c r="K151" s="13"/>
      <c r="L151" s="193"/>
      <c r="M151" s="199"/>
      <c r="N151" s="200"/>
      <c r="O151" s="200"/>
      <c r="P151" s="200"/>
      <c r="Q151" s="200"/>
      <c r="R151" s="200"/>
      <c r="S151" s="200"/>
      <c r="T151" s="20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193</v>
      </c>
      <c r="AU151" s="195" t="s">
        <v>21</v>
      </c>
      <c r="AV151" s="13" t="s">
        <v>21</v>
      </c>
      <c r="AW151" s="13" t="s">
        <v>40</v>
      </c>
      <c r="AX151" s="13" t="s">
        <v>91</v>
      </c>
      <c r="AY151" s="195" t="s">
        <v>167</v>
      </c>
    </row>
    <row r="152" spans="1:65" s="2" customFormat="1" ht="24.15" customHeight="1">
      <c r="A152" s="38"/>
      <c r="B152" s="179"/>
      <c r="C152" s="180" t="s">
        <v>225</v>
      </c>
      <c r="D152" s="180" t="s">
        <v>169</v>
      </c>
      <c r="E152" s="181" t="s">
        <v>222</v>
      </c>
      <c r="F152" s="182" t="s">
        <v>223</v>
      </c>
      <c r="G152" s="183" t="s">
        <v>218</v>
      </c>
      <c r="H152" s="184">
        <v>1598</v>
      </c>
      <c r="I152" s="185"/>
      <c r="J152" s="186">
        <f>ROUND(I152*H152,2)</f>
        <v>0</v>
      </c>
      <c r="K152" s="182" t="s">
        <v>173</v>
      </c>
      <c r="L152" s="39"/>
      <c r="M152" s="187" t="s">
        <v>1</v>
      </c>
      <c r="N152" s="188" t="s">
        <v>49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174</v>
      </c>
      <c r="AT152" s="191" t="s">
        <v>169</v>
      </c>
      <c r="AU152" s="191" t="s">
        <v>21</v>
      </c>
      <c r="AY152" s="18" t="s">
        <v>167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8" t="s">
        <v>91</v>
      </c>
      <c r="BK152" s="192">
        <f>ROUND(I152*H152,2)</f>
        <v>0</v>
      </c>
      <c r="BL152" s="18" t="s">
        <v>174</v>
      </c>
      <c r="BM152" s="191" t="s">
        <v>788</v>
      </c>
    </row>
    <row r="153" spans="1:65" s="2" customFormat="1" ht="37.8" customHeight="1">
      <c r="A153" s="38"/>
      <c r="B153" s="179"/>
      <c r="C153" s="180" t="s">
        <v>230</v>
      </c>
      <c r="D153" s="180" t="s">
        <v>169</v>
      </c>
      <c r="E153" s="181" t="s">
        <v>226</v>
      </c>
      <c r="F153" s="182" t="s">
        <v>227</v>
      </c>
      <c r="G153" s="183" t="s">
        <v>191</v>
      </c>
      <c r="H153" s="184">
        <v>261.449</v>
      </c>
      <c r="I153" s="185"/>
      <c r="J153" s="186">
        <f>ROUND(I153*H153,2)</f>
        <v>0</v>
      </c>
      <c r="K153" s="182" t="s">
        <v>173</v>
      </c>
      <c r="L153" s="39"/>
      <c r="M153" s="187" t="s">
        <v>1</v>
      </c>
      <c r="N153" s="188" t="s">
        <v>49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174</v>
      </c>
      <c r="AT153" s="191" t="s">
        <v>169</v>
      </c>
      <c r="AU153" s="191" t="s">
        <v>21</v>
      </c>
      <c r="AY153" s="18" t="s">
        <v>167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8" t="s">
        <v>91</v>
      </c>
      <c r="BK153" s="192">
        <f>ROUND(I153*H153,2)</f>
        <v>0</v>
      </c>
      <c r="BL153" s="18" t="s">
        <v>174</v>
      </c>
      <c r="BM153" s="191" t="s">
        <v>789</v>
      </c>
    </row>
    <row r="154" spans="1:51" s="13" customFormat="1" ht="12">
      <c r="A154" s="13"/>
      <c r="B154" s="193"/>
      <c r="C154" s="13"/>
      <c r="D154" s="194" t="s">
        <v>193</v>
      </c>
      <c r="E154" s="195" t="s">
        <v>1</v>
      </c>
      <c r="F154" s="196" t="s">
        <v>790</v>
      </c>
      <c r="G154" s="13"/>
      <c r="H154" s="197">
        <v>261.449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193</v>
      </c>
      <c r="AU154" s="195" t="s">
        <v>21</v>
      </c>
      <c r="AV154" s="13" t="s">
        <v>21</v>
      </c>
      <c r="AW154" s="13" t="s">
        <v>40</v>
      </c>
      <c r="AX154" s="13" t="s">
        <v>91</v>
      </c>
      <c r="AY154" s="195" t="s">
        <v>167</v>
      </c>
    </row>
    <row r="155" spans="1:65" s="2" customFormat="1" ht="24.15" customHeight="1">
      <c r="A155" s="38"/>
      <c r="B155" s="179"/>
      <c r="C155" s="180" t="s">
        <v>236</v>
      </c>
      <c r="D155" s="180" t="s">
        <v>169</v>
      </c>
      <c r="E155" s="181" t="s">
        <v>231</v>
      </c>
      <c r="F155" s="182" t="s">
        <v>232</v>
      </c>
      <c r="G155" s="183" t="s">
        <v>233</v>
      </c>
      <c r="H155" s="184">
        <v>522.898</v>
      </c>
      <c r="I155" s="185"/>
      <c r="J155" s="186">
        <f>ROUND(I155*H155,2)</f>
        <v>0</v>
      </c>
      <c r="K155" s="182" t="s">
        <v>173</v>
      </c>
      <c r="L155" s="39"/>
      <c r="M155" s="187" t="s">
        <v>1</v>
      </c>
      <c r="N155" s="188" t="s">
        <v>49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174</v>
      </c>
      <c r="AT155" s="191" t="s">
        <v>169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174</v>
      </c>
      <c r="BM155" s="191" t="s">
        <v>791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792</v>
      </c>
      <c r="G156" s="13"/>
      <c r="H156" s="197">
        <v>522.898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91</v>
      </c>
      <c r="AY156" s="195" t="s">
        <v>167</v>
      </c>
    </row>
    <row r="157" spans="1:65" s="2" customFormat="1" ht="24.15" customHeight="1">
      <c r="A157" s="38"/>
      <c r="B157" s="179"/>
      <c r="C157" s="180" t="s">
        <v>8</v>
      </c>
      <c r="D157" s="180" t="s">
        <v>169</v>
      </c>
      <c r="E157" s="181" t="s">
        <v>237</v>
      </c>
      <c r="F157" s="182" t="s">
        <v>238</v>
      </c>
      <c r="G157" s="183" t="s">
        <v>191</v>
      </c>
      <c r="H157" s="184">
        <v>604.635</v>
      </c>
      <c r="I157" s="185"/>
      <c r="J157" s="186">
        <f>ROUND(I157*H157,2)</f>
        <v>0</v>
      </c>
      <c r="K157" s="182" t="s">
        <v>173</v>
      </c>
      <c r="L157" s="39"/>
      <c r="M157" s="187" t="s">
        <v>1</v>
      </c>
      <c r="N157" s="188" t="s">
        <v>49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174</v>
      </c>
      <c r="AT157" s="191" t="s">
        <v>169</v>
      </c>
      <c r="AU157" s="191" t="s">
        <v>21</v>
      </c>
      <c r="AY157" s="18" t="s">
        <v>167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8" t="s">
        <v>91</v>
      </c>
      <c r="BK157" s="192">
        <f>ROUND(I157*H157,2)</f>
        <v>0</v>
      </c>
      <c r="BL157" s="18" t="s">
        <v>174</v>
      </c>
      <c r="BM157" s="191" t="s">
        <v>793</v>
      </c>
    </row>
    <row r="158" spans="1:51" s="13" customFormat="1" ht="12">
      <c r="A158" s="13"/>
      <c r="B158" s="193"/>
      <c r="C158" s="13"/>
      <c r="D158" s="194" t="s">
        <v>193</v>
      </c>
      <c r="E158" s="195" t="s">
        <v>1</v>
      </c>
      <c r="F158" s="196" t="s">
        <v>794</v>
      </c>
      <c r="G158" s="13"/>
      <c r="H158" s="197">
        <v>806.82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193</v>
      </c>
      <c r="AU158" s="195" t="s">
        <v>21</v>
      </c>
      <c r="AV158" s="13" t="s">
        <v>21</v>
      </c>
      <c r="AW158" s="13" t="s">
        <v>40</v>
      </c>
      <c r="AX158" s="13" t="s">
        <v>84</v>
      </c>
      <c r="AY158" s="195" t="s">
        <v>167</v>
      </c>
    </row>
    <row r="159" spans="1:51" s="13" customFormat="1" ht="12">
      <c r="A159" s="13"/>
      <c r="B159" s="193"/>
      <c r="C159" s="13"/>
      <c r="D159" s="194" t="s">
        <v>193</v>
      </c>
      <c r="E159" s="195" t="s">
        <v>1</v>
      </c>
      <c r="F159" s="196" t="s">
        <v>795</v>
      </c>
      <c r="G159" s="13"/>
      <c r="H159" s="197">
        <v>-203.796</v>
      </c>
      <c r="I159" s="198"/>
      <c r="J159" s="13"/>
      <c r="K159" s="13"/>
      <c r="L159" s="193"/>
      <c r="M159" s="199"/>
      <c r="N159" s="200"/>
      <c r="O159" s="200"/>
      <c r="P159" s="200"/>
      <c r="Q159" s="200"/>
      <c r="R159" s="200"/>
      <c r="S159" s="200"/>
      <c r="T159" s="20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5" t="s">
        <v>193</v>
      </c>
      <c r="AU159" s="195" t="s">
        <v>21</v>
      </c>
      <c r="AV159" s="13" t="s">
        <v>21</v>
      </c>
      <c r="AW159" s="13" t="s">
        <v>40</v>
      </c>
      <c r="AX159" s="13" t="s">
        <v>84</v>
      </c>
      <c r="AY159" s="195" t="s">
        <v>167</v>
      </c>
    </row>
    <row r="160" spans="1:51" s="13" customFormat="1" ht="12">
      <c r="A160" s="13"/>
      <c r="B160" s="193"/>
      <c r="C160" s="13"/>
      <c r="D160" s="194" t="s">
        <v>193</v>
      </c>
      <c r="E160" s="195" t="s">
        <v>1</v>
      </c>
      <c r="F160" s="196" t="s">
        <v>796</v>
      </c>
      <c r="G160" s="13"/>
      <c r="H160" s="197">
        <v>-22.891</v>
      </c>
      <c r="I160" s="198"/>
      <c r="J160" s="13"/>
      <c r="K160" s="13"/>
      <c r="L160" s="193"/>
      <c r="M160" s="199"/>
      <c r="N160" s="200"/>
      <c r="O160" s="200"/>
      <c r="P160" s="200"/>
      <c r="Q160" s="200"/>
      <c r="R160" s="200"/>
      <c r="S160" s="200"/>
      <c r="T160" s="20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5" t="s">
        <v>193</v>
      </c>
      <c r="AU160" s="195" t="s">
        <v>21</v>
      </c>
      <c r="AV160" s="13" t="s">
        <v>21</v>
      </c>
      <c r="AW160" s="13" t="s">
        <v>40</v>
      </c>
      <c r="AX160" s="13" t="s">
        <v>84</v>
      </c>
      <c r="AY160" s="195" t="s">
        <v>167</v>
      </c>
    </row>
    <row r="161" spans="1:51" s="13" customFormat="1" ht="12">
      <c r="A161" s="13"/>
      <c r="B161" s="193"/>
      <c r="C161" s="13"/>
      <c r="D161" s="194" t="s">
        <v>193</v>
      </c>
      <c r="E161" s="195" t="s">
        <v>1</v>
      </c>
      <c r="F161" s="196" t="s">
        <v>797</v>
      </c>
      <c r="G161" s="13"/>
      <c r="H161" s="197">
        <v>59.264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40</v>
      </c>
      <c r="AX161" s="13" t="s">
        <v>84</v>
      </c>
      <c r="AY161" s="195" t="s">
        <v>167</v>
      </c>
    </row>
    <row r="162" spans="1:51" s="13" customFormat="1" ht="12">
      <c r="A162" s="13"/>
      <c r="B162" s="193"/>
      <c r="C162" s="13"/>
      <c r="D162" s="194" t="s">
        <v>193</v>
      </c>
      <c r="E162" s="195" t="s">
        <v>1</v>
      </c>
      <c r="F162" s="196" t="s">
        <v>798</v>
      </c>
      <c r="G162" s="13"/>
      <c r="H162" s="197">
        <v>-4.05</v>
      </c>
      <c r="I162" s="198"/>
      <c r="J162" s="13"/>
      <c r="K162" s="13"/>
      <c r="L162" s="193"/>
      <c r="M162" s="199"/>
      <c r="N162" s="200"/>
      <c r="O162" s="200"/>
      <c r="P162" s="200"/>
      <c r="Q162" s="200"/>
      <c r="R162" s="200"/>
      <c r="S162" s="200"/>
      <c r="T162" s="20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5" t="s">
        <v>193</v>
      </c>
      <c r="AU162" s="195" t="s">
        <v>21</v>
      </c>
      <c r="AV162" s="13" t="s">
        <v>21</v>
      </c>
      <c r="AW162" s="13" t="s">
        <v>40</v>
      </c>
      <c r="AX162" s="13" t="s">
        <v>84</v>
      </c>
      <c r="AY162" s="195" t="s">
        <v>167</v>
      </c>
    </row>
    <row r="163" spans="1:51" s="13" customFormat="1" ht="12">
      <c r="A163" s="13"/>
      <c r="B163" s="193"/>
      <c r="C163" s="13"/>
      <c r="D163" s="194" t="s">
        <v>193</v>
      </c>
      <c r="E163" s="195" t="s">
        <v>1</v>
      </c>
      <c r="F163" s="196" t="s">
        <v>799</v>
      </c>
      <c r="G163" s="13"/>
      <c r="H163" s="197">
        <v>-27.846</v>
      </c>
      <c r="I163" s="198"/>
      <c r="J163" s="13"/>
      <c r="K163" s="13"/>
      <c r="L163" s="193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193</v>
      </c>
      <c r="AU163" s="195" t="s">
        <v>21</v>
      </c>
      <c r="AV163" s="13" t="s">
        <v>21</v>
      </c>
      <c r="AW163" s="13" t="s">
        <v>40</v>
      </c>
      <c r="AX163" s="13" t="s">
        <v>84</v>
      </c>
      <c r="AY163" s="195" t="s">
        <v>167</v>
      </c>
    </row>
    <row r="164" spans="1:51" s="13" customFormat="1" ht="12">
      <c r="A164" s="13"/>
      <c r="B164" s="193"/>
      <c r="C164" s="13"/>
      <c r="D164" s="194" t="s">
        <v>193</v>
      </c>
      <c r="E164" s="195" t="s">
        <v>1</v>
      </c>
      <c r="F164" s="196" t="s">
        <v>800</v>
      </c>
      <c r="G164" s="13"/>
      <c r="H164" s="197">
        <v>-2.866</v>
      </c>
      <c r="I164" s="198"/>
      <c r="J164" s="13"/>
      <c r="K164" s="13"/>
      <c r="L164" s="193"/>
      <c r="M164" s="199"/>
      <c r="N164" s="200"/>
      <c r="O164" s="200"/>
      <c r="P164" s="200"/>
      <c r="Q164" s="200"/>
      <c r="R164" s="200"/>
      <c r="S164" s="200"/>
      <c r="T164" s="20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5" t="s">
        <v>193</v>
      </c>
      <c r="AU164" s="195" t="s">
        <v>21</v>
      </c>
      <c r="AV164" s="13" t="s">
        <v>21</v>
      </c>
      <c r="AW164" s="13" t="s">
        <v>40</v>
      </c>
      <c r="AX164" s="13" t="s">
        <v>84</v>
      </c>
      <c r="AY164" s="195" t="s">
        <v>167</v>
      </c>
    </row>
    <row r="165" spans="1:51" s="14" customFormat="1" ht="12">
      <c r="A165" s="14"/>
      <c r="B165" s="202"/>
      <c r="C165" s="14"/>
      <c r="D165" s="194" t="s">
        <v>193</v>
      </c>
      <c r="E165" s="203" t="s">
        <v>1</v>
      </c>
      <c r="F165" s="204" t="s">
        <v>246</v>
      </c>
      <c r="G165" s="14"/>
      <c r="H165" s="205">
        <v>604.6350000000002</v>
      </c>
      <c r="I165" s="206"/>
      <c r="J165" s="14"/>
      <c r="K165" s="14"/>
      <c r="L165" s="202"/>
      <c r="M165" s="207"/>
      <c r="N165" s="208"/>
      <c r="O165" s="208"/>
      <c r="P165" s="208"/>
      <c r="Q165" s="208"/>
      <c r="R165" s="208"/>
      <c r="S165" s="208"/>
      <c r="T165" s="20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03" t="s">
        <v>193</v>
      </c>
      <c r="AU165" s="203" t="s">
        <v>21</v>
      </c>
      <c r="AV165" s="14" t="s">
        <v>174</v>
      </c>
      <c r="AW165" s="14" t="s">
        <v>40</v>
      </c>
      <c r="AX165" s="14" t="s">
        <v>91</v>
      </c>
      <c r="AY165" s="203" t="s">
        <v>167</v>
      </c>
    </row>
    <row r="166" spans="1:65" s="2" customFormat="1" ht="24.15" customHeight="1">
      <c r="A166" s="38"/>
      <c r="B166" s="179"/>
      <c r="C166" s="180" t="s">
        <v>251</v>
      </c>
      <c r="D166" s="180" t="s">
        <v>169</v>
      </c>
      <c r="E166" s="181" t="s">
        <v>247</v>
      </c>
      <c r="F166" s="182" t="s">
        <v>248</v>
      </c>
      <c r="G166" s="183" t="s">
        <v>191</v>
      </c>
      <c r="H166" s="184">
        <v>408.181</v>
      </c>
      <c r="I166" s="185"/>
      <c r="J166" s="186">
        <f>ROUND(I166*H166,2)</f>
        <v>0</v>
      </c>
      <c r="K166" s="182" t="s">
        <v>173</v>
      </c>
      <c r="L166" s="39"/>
      <c r="M166" s="187" t="s">
        <v>1</v>
      </c>
      <c r="N166" s="188" t="s">
        <v>49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174</v>
      </c>
      <c r="AT166" s="191" t="s">
        <v>169</v>
      </c>
      <c r="AU166" s="191" t="s">
        <v>21</v>
      </c>
      <c r="AY166" s="18" t="s">
        <v>167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8" t="s">
        <v>91</v>
      </c>
      <c r="BK166" s="192">
        <f>ROUND(I166*H166,2)</f>
        <v>0</v>
      </c>
      <c r="BL166" s="18" t="s">
        <v>174</v>
      </c>
      <c r="BM166" s="191" t="s">
        <v>801</v>
      </c>
    </row>
    <row r="167" spans="1:51" s="13" customFormat="1" ht="12">
      <c r="A167" s="13"/>
      <c r="B167" s="193"/>
      <c r="C167" s="13"/>
      <c r="D167" s="194" t="s">
        <v>193</v>
      </c>
      <c r="E167" s="195" t="s">
        <v>1</v>
      </c>
      <c r="F167" s="196" t="s">
        <v>802</v>
      </c>
      <c r="G167" s="13"/>
      <c r="H167" s="197">
        <v>408.181</v>
      </c>
      <c r="I167" s="198"/>
      <c r="J167" s="13"/>
      <c r="K167" s="13"/>
      <c r="L167" s="193"/>
      <c r="M167" s="199"/>
      <c r="N167" s="200"/>
      <c r="O167" s="200"/>
      <c r="P167" s="200"/>
      <c r="Q167" s="200"/>
      <c r="R167" s="200"/>
      <c r="S167" s="200"/>
      <c r="T167" s="20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5" t="s">
        <v>193</v>
      </c>
      <c r="AU167" s="195" t="s">
        <v>21</v>
      </c>
      <c r="AV167" s="13" t="s">
        <v>21</v>
      </c>
      <c r="AW167" s="13" t="s">
        <v>40</v>
      </c>
      <c r="AX167" s="13" t="s">
        <v>91</v>
      </c>
      <c r="AY167" s="195" t="s">
        <v>167</v>
      </c>
    </row>
    <row r="168" spans="1:65" s="2" customFormat="1" ht="24.15" customHeight="1">
      <c r="A168" s="38"/>
      <c r="B168" s="179"/>
      <c r="C168" s="180" t="s">
        <v>256</v>
      </c>
      <c r="D168" s="180" t="s">
        <v>169</v>
      </c>
      <c r="E168" s="181" t="s">
        <v>252</v>
      </c>
      <c r="F168" s="182" t="s">
        <v>253</v>
      </c>
      <c r="G168" s="183" t="s">
        <v>191</v>
      </c>
      <c r="H168" s="184">
        <v>151.632</v>
      </c>
      <c r="I168" s="185"/>
      <c r="J168" s="186">
        <f>ROUND(I168*H168,2)</f>
        <v>0</v>
      </c>
      <c r="K168" s="182" t="s">
        <v>173</v>
      </c>
      <c r="L168" s="39"/>
      <c r="M168" s="187" t="s">
        <v>1</v>
      </c>
      <c r="N168" s="188" t="s">
        <v>49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174</v>
      </c>
      <c r="AT168" s="191" t="s">
        <v>169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174</v>
      </c>
      <c r="BM168" s="191" t="s">
        <v>803</v>
      </c>
    </row>
    <row r="169" spans="1:51" s="13" customFormat="1" ht="12">
      <c r="A169" s="13"/>
      <c r="B169" s="193"/>
      <c r="C169" s="13"/>
      <c r="D169" s="194" t="s">
        <v>193</v>
      </c>
      <c r="E169" s="195" t="s">
        <v>1</v>
      </c>
      <c r="F169" s="196" t="s">
        <v>804</v>
      </c>
      <c r="G169" s="13"/>
      <c r="H169" s="197">
        <v>151.632</v>
      </c>
      <c r="I169" s="198"/>
      <c r="J169" s="13"/>
      <c r="K169" s="13"/>
      <c r="L169" s="193"/>
      <c r="M169" s="199"/>
      <c r="N169" s="200"/>
      <c r="O169" s="200"/>
      <c r="P169" s="200"/>
      <c r="Q169" s="200"/>
      <c r="R169" s="200"/>
      <c r="S169" s="200"/>
      <c r="T169" s="20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5" t="s">
        <v>193</v>
      </c>
      <c r="AU169" s="195" t="s">
        <v>21</v>
      </c>
      <c r="AV169" s="13" t="s">
        <v>21</v>
      </c>
      <c r="AW169" s="13" t="s">
        <v>40</v>
      </c>
      <c r="AX169" s="13" t="s">
        <v>91</v>
      </c>
      <c r="AY169" s="195" t="s">
        <v>167</v>
      </c>
    </row>
    <row r="170" spans="1:65" s="2" customFormat="1" ht="16.5" customHeight="1">
      <c r="A170" s="38"/>
      <c r="B170" s="179"/>
      <c r="C170" s="210" t="s">
        <v>263</v>
      </c>
      <c r="D170" s="210" t="s">
        <v>257</v>
      </c>
      <c r="E170" s="211" t="s">
        <v>258</v>
      </c>
      <c r="F170" s="212" t="s">
        <v>259</v>
      </c>
      <c r="G170" s="213" t="s">
        <v>233</v>
      </c>
      <c r="H170" s="214">
        <v>303.264</v>
      </c>
      <c r="I170" s="215"/>
      <c r="J170" s="216">
        <f>ROUND(I170*H170,2)</f>
        <v>0</v>
      </c>
      <c r="K170" s="212" t="s">
        <v>173</v>
      </c>
      <c r="L170" s="217"/>
      <c r="M170" s="218" t="s">
        <v>1</v>
      </c>
      <c r="N170" s="219" t="s">
        <v>49</v>
      </c>
      <c r="O170" s="77"/>
      <c r="P170" s="189">
        <f>O170*H170</f>
        <v>0</v>
      </c>
      <c r="Q170" s="189">
        <v>1</v>
      </c>
      <c r="R170" s="189">
        <f>Q170*H170</f>
        <v>303.264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205</v>
      </c>
      <c r="AT170" s="191" t="s">
        <v>257</v>
      </c>
      <c r="AU170" s="191" t="s">
        <v>21</v>
      </c>
      <c r="AY170" s="18" t="s">
        <v>167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8" t="s">
        <v>91</v>
      </c>
      <c r="BK170" s="192">
        <f>ROUND(I170*H170,2)</f>
        <v>0</v>
      </c>
      <c r="BL170" s="18" t="s">
        <v>174</v>
      </c>
      <c r="BM170" s="191" t="s">
        <v>805</v>
      </c>
    </row>
    <row r="171" spans="1:51" s="13" customFormat="1" ht="12">
      <c r="A171" s="13"/>
      <c r="B171" s="193"/>
      <c r="C171" s="13"/>
      <c r="D171" s="194" t="s">
        <v>193</v>
      </c>
      <c r="E171" s="13"/>
      <c r="F171" s="196" t="s">
        <v>806</v>
      </c>
      <c r="G171" s="13"/>
      <c r="H171" s="197">
        <v>303.264</v>
      </c>
      <c r="I171" s="198"/>
      <c r="J171" s="13"/>
      <c r="K171" s="13"/>
      <c r="L171" s="193"/>
      <c r="M171" s="199"/>
      <c r="N171" s="200"/>
      <c r="O171" s="200"/>
      <c r="P171" s="200"/>
      <c r="Q171" s="200"/>
      <c r="R171" s="200"/>
      <c r="S171" s="200"/>
      <c r="T171" s="20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5" t="s">
        <v>193</v>
      </c>
      <c r="AU171" s="195" t="s">
        <v>21</v>
      </c>
      <c r="AV171" s="13" t="s">
        <v>21</v>
      </c>
      <c r="AW171" s="13" t="s">
        <v>3</v>
      </c>
      <c r="AX171" s="13" t="s">
        <v>91</v>
      </c>
      <c r="AY171" s="195" t="s">
        <v>167</v>
      </c>
    </row>
    <row r="172" spans="1:63" s="12" customFormat="1" ht="22.8" customHeight="1">
      <c r="A172" s="12"/>
      <c r="B172" s="166"/>
      <c r="C172" s="12"/>
      <c r="D172" s="167" t="s">
        <v>83</v>
      </c>
      <c r="E172" s="177" t="s">
        <v>174</v>
      </c>
      <c r="F172" s="177" t="s">
        <v>262</v>
      </c>
      <c r="G172" s="12"/>
      <c r="H172" s="12"/>
      <c r="I172" s="169"/>
      <c r="J172" s="178">
        <f>BK172</f>
        <v>0</v>
      </c>
      <c r="K172" s="12"/>
      <c r="L172" s="166"/>
      <c r="M172" s="171"/>
      <c r="N172" s="172"/>
      <c r="O172" s="172"/>
      <c r="P172" s="173">
        <f>SUM(P173:P176)</f>
        <v>0</v>
      </c>
      <c r="Q172" s="172"/>
      <c r="R172" s="173">
        <f>SUM(R173:R176)</f>
        <v>107.94925728</v>
      </c>
      <c r="S172" s="172"/>
      <c r="T172" s="174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67" t="s">
        <v>91</v>
      </c>
      <c r="AT172" s="175" t="s">
        <v>83</v>
      </c>
      <c r="AU172" s="175" t="s">
        <v>91</v>
      </c>
      <c r="AY172" s="167" t="s">
        <v>167</v>
      </c>
      <c r="BK172" s="176">
        <f>SUM(BK173:BK176)</f>
        <v>0</v>
      </c>
    </row>
    <row r="173" spans="1:65" s="2" customFormat="1" ht="24.15" customHeight="1">
      <c r="A173" s="38"/>
      <c r="B173" s="179"/>
      <c r="C173" s="180" t="s">
        <v>268</v>
      </c>
      <c r="D173" s="180" t="s">
        <v>169</v>
      </c>
      <c r="E173" s="181" t="s">
        <v>264</v>
      </c>
      <c r="F173" s="182" t="s">
        <v>265</v>
      </c>
      <c r="G173" s="183" t="s">
        <v>191</v>
      </c>
      <c r="H173" s="184">
        <v>52.164</v>
      </c>
      <c r="I173" s="185"/>
      <c r="J173" s="186">
        <f>ROUND(I173*H173,2)</f>
        <v>0</v>
      </c>
      <c r="K173" s="182" t="s">
        <v>173</v>
      </c>
      <c r="L173" s="39"/>
      <c r="M173" s="187" t="s">
        <v>1</v>
      </c>
      <c r="N173" s="188" t="s">
        <v>49</v>
      </c>
      <c r="O173" s="77"/>
      <c r="P173" s="189">
        <f>O173*H173</f>
        <v>0</v>
      </c>
      <c r="Q173" s="189">
        <v>1.89077</v>
      </c>
      <c r="R173" s="189">
        <f>Q173*H173</f>
        <v>98.63012628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174</v>
      </c>
      <c r="AT173" s="191" t="s">
        <v>169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807</v>
      </c>
    </row>
    <row r="174" spans="1:51" s="13" customFormat="1" ht="12">
      <c r="A174" s="13"/>
      <c r="B174" s="193"/>
      <c r="C174" s="13"/>
      <c r="D174" s="194" t="s">
        <v>193</v>
      </c>
      <c r="E174" s="195" t="s">
        <v>1</v>
      </c>
      <c r="F174" s="196" t="s">
        <v>808</v>
      </c>
      <c r="G174" s="13"/>
      <c r="H174" s="197">
        <v>52.164</v>
      </c>
      <c r="I174" s="198"/>
      <c r="J174" s="13"/>
      <c r="K174" s="13"/>
      <c r="L174" s="193"/>
      <c r="M174" s="199"/>
      <c r="N174" s="200"/>
      <c r="O174" s="200"/>
      <c r="P174" s="200"/>
      <c r="Q174" s="200"/>
      <c r="R174" s="200"/>
      <c r="S174" s="200"/>
      <c r="T174" s="20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193</v>
      </c>
      <c r="AU174" s="195" t="s">
        <v>21</v>
      </c>
      <c r="AV174" s="13" t="s">
        <v>21</v>
      </c>
      <c r="AW174" s="13" t="s">
        <v>40</v>
      </c>
      <c r="AX174" s="13" t="s">
        <v>91</v>
      </c>
      <c r="AY174" s="195" t="s">
        <v>167</v>
      </c>
    </row>
    <row r="175" spans="1:65" s="2" customFormat="1" ht="33" customHeight="1">
      <c r="A175" s="38"/>
      <c r="B175" s="179"/>
      <c r="C175" s="180" t="s">
        <v>274</v>
      </c>
      <c r="D175" s="180" t="s">
        <v>169</v>
      </c>
      <c r="E175" s="181" t="s">
        <v>269</v>
      </c>
      <c r="F175" s="182" t="s">
        <v>270</v>
      </c>
      <c r="G175" s="183" t="s">
        <v>191</v>
      </c>
      <c r="H175" s="184">
        <v>4.05</v>
      </c>
      <c r="I175" s="185"/>
      <c r="J175" s="186">
        <f>ROUND(I175*H175,2)</f>
        <v>0</v>
      </c>
      <c r="K175" s="182" t="s">
        <v>173</v>
      </c>
      <c r="L175" s="39"/>
      <c r="M175" s="187" t="s">
        <v>1</v>
      </c>
      <c r="N175" s="188" t="s">
        <v>49</v>
      </c>
      <c r="O175" s="77"/>
      <c r="P175" s="189">
        <f>O175*H175</f>
        <v>0</v>
      </c>
      <c r="Q175" s="189">
        <v>2.30102</v>
      </c>
      <c r="R175" s="189">
        <f>Q175*H175</f>
        <v>9.319130999999999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174</v>
      </c>
      <c r="AT175" s="191" t="s">
        <v>169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809</v>
      </c>
    </row>
    <row r="176" spans="1:51" s="13" customFormat="1" ht="12">
      <c r="A176" s="13"/>
      <c r="B176" s="193"/>
      <c r="C176" s="13"/>
      <c r="D176" s="194" t="s">
        <v>193</v>
      </c>
      <c r="E176" s="195" t="s">
        <v>1</v>
      </c>
      <c r="F176" s="196" t="s">
        <v>810</v>
      </c>
      <c r="G176" s="13"/>
      <c r="H176" s="197">
        <v>4.05</v>
      </c>
      <c r="I176" s="198"/>
      <c r="J176" s="13"/>
      <c r="K176" s="13"/>
      <c r="L176" s="193"/>
      <c r="M176" s="199"/>
      <c r="N176" s="200"/>
      <c r="O176" s="200"/>
      <c r="P176" s="200"/>
      <c r="Q176" s="200"/>
      <c r="R176" s="200"/>
      <c r="S176" s="200"/>
      <c r="T176" s="20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5" t="s">
        <v>193</v>
      </c>
      <c r="AU176" s="195" t="s">
        <v>21</v>
      </c>
      <c r="AV176" s="13" t="s">
        <v>21</v>
      </c>
      <c r="AW176" s="13" t="s">
        <v>40</v>
      </c>
      <c r="AX176" s="13" t="s">
        <v>91</v>
      </c>
      <c r="AY176" s="195" t="s">
        <v>167</v>
      </c>
    </row>
    <row r="177" spans="1:63" s="12" customFormat="1" ht="22.8" customHeight="1">
      <c r="A177" s="12"/>
      <c r="B177" s="166"/>
      <c r="C177" s="12"/>
      <c r="D177" s="167" t="s">
        <v>83</v>
      </c>
      <c r="E177" s="177" t="s">
        <v>205</v>
      </c>
      <c r="F177" s="177" t="s">
        <v>273</v>
      </c>
      <c r="G177" s="12"/>
      <c r="H177" s="12"/>
      <c r="I177" s="169"/>
      <c r="J177" s="178">
        <f>BK177</f>
        <v>0</v>
      </c>
      <c r="K177" s="12"/>
      <c r="L177" s="166"/>
      <c r="M177" s="171"/>
      <c r="N177" s="172"/>
      <c r="O177" s="172"/>
      <c r="P177" s="173">
        <f>SUM(P178:P201)</f>
        <v>0</v>
      </c>
      <c r="Q177" s="172"/>
      <c r="R177" s="173">
        <f>SUM(R178:R201)</f>
        <v>52.688691999999996</v>
      </c>
      <c r="S177" s="172"/>
      <c r="T177" s="174">
        <f>SUM(T178:T201)</f>
        <v>73.46000000000001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67" t="s">
        <v>91</v>
      </c>
      <c r="AT177" s="175" t="s">
        <v>83</v>
      </c>
      <c r="AU177" s="175" t="s">
        <v>91</v>
      </c>
      <c r="AY177" s="167" t="s">
        <v>167</v>
      </c>
      <c r="BK177" s="176">
        <f>SUM(BK178:BK201)</f>
        <v>0</v>
      </c>
    </row>
    <row r="178" spans="1:65" s="2" customFormat="1" ht="24.15" customHeight="1">
      <c r="A178" s="38"/>
      <c r="B178" s="179"/>
      <c r="C178" s="180" t="s">
        <v>7</v>
      </c>
      <c r="D178" s="180" t="s">
        <v>169</v>
      </c>
      <c r="E178" s="181" t="s">
        <v>811</v>
      </c>
      <c r="F178" s="182" t="s">
        <v>812</v>
      </c>
      <c r="G178" s="183" t="s">
        <v>183</v>
      </c>
      <c r="H178" s="184">
        <v>228</v>
      </c>
      <c r="I178" s="185"/>
      <c r="J178" s="186">
        <f>ROUND(I178*H178,2)</f>
        <v>0</v>
      </c>
      <c r="K178" s="182" t="s">
        <v>173</v>
      </c>
      <c r="L178" s="39"/>
      <c r="M178" s="187" t="s">
        <v>1</v>
      </c>
      <c r="N178" s="188" t="s">
        <v>49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0.32</v>
      </c>
      <c r="T178" s="190">
        <f>S178*H178</f>
        <v>72.96000000000001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174</v>
      </c>
      <c r="AT178" s="191" t="s">
        <v>169</v>
      </c>
      <c r="AU178" s="191" t="s">
        <v>21</v>
      </c>
      <c r="AY178" s="18" t="s">
        <v>167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8" t="s">
        <v>91</v>
      </c>
      <c r="BK178" s="192">
        <f>ROUND(I178*H178,2)</f>
        <v>0</v>
      </c>
      <c r="BL178" s="18" t="s">
        <v>174</v>
      </c>
      <c r="BM178" s="191" t="s">
        <v>813</v>
      </c>
    </row>
    <row r="179" spans="1:51" s="13" customFormat="1" ht="12">
      <c r="A179" s="13"/>
      <c r="B179" s="193"/>
      <c r="C179" s="13"/>
      <c r="D179" s="194" t="s">
        <v>193</v>
      </c>
      <c r="E179" s="195" t="s">
        <v>1</v>
      </c>
      <c r="F179" s="196" t="s">
        <v>814</v>
      </c>
      <c r="G179" s="13"/>
      <c r="H179" s="197">
        <v>228</v>
      </c>
      <c r="I179" s="198"/>
      <c r="J179" s="13"/>
      <c r="K179" s="13"/>
      <c r="L179" s="193"/>
      <c r="M179" s="199"/>
      <c r="N179" s="200"/>
      <c r="O179" s="200"/>
      <c r="P179" s="200"/>
      <c r="Q179" s="200"/>
      <c r="R179" s="200"/>
      <c r="S179" s="200"/>
      <c r="T179" s="20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5" t="s">
        <v>193</v>
      </c>
      <c r="AU179" s="195" t="s">
        <v>21</v>
      </c>
      <c r="AV179" s="13" t="s">
        <v>21</v>
      </c>
      <c r="AW179" s="13" t="s">
        <v>40</v>
      </c>
      <c r="AX179" s="13" t="s">
        <v>91</v>
      </c>
      <c r="AY179" s="195" t="s">
        <v>167</v>
      </c>
    </row>
    <row r="180" spans="1:65" s="2" customFormat="1" ht="24.15" customHeight="1">
      <c r="A180" s="38"/>
      <c r="B180" s="179"/>
      <c r="C180" s="180" t="s">
        <v>282</v>
      </c>
      <c r="D180" s="180" t="s">
        <v>169</v>
      </c>
      <c r="E180" s="181" t="s">
        <v>815</v>
      </c>
      <c r="F180" s="182" t="s">
        <v>816</v>
      </c>
      <c r="G180" s="183" t="s">
        <v>183</v>
      </c>
      <c r="H180" s="184">
        <v>324</v>
      </c>
      <c r="I180" s="185"/>
      <c r="J180" s="186">
        <f>ROUND(I180*H180,2)</f>
        <v>0</v>
      </c>
      <c r="K180" s="182" t="s">
        <v>173</v>
      </c>
      <c r="L180" s="39"/>
      <c r="M180" s="187" t="s">
        <v>1</v>
      </c>
      <c r="N180" s="188" t="s">
        <v>49</v>
      </c>
      <c r="O180" s="77"/>
      <c r="P180" s="189">
        <f>O180*H180</f>
        <v>0</v>
      </c>
      <c r="Q180" s="189">
        <v>2E-05</v>
      </c>
      <c r="R180" s="189">
        <f>Q180*H180</f>
        <v>0.0064800000000000005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174</v>
      </c>
      <c r="AT180" s="191" t="s">
        <v>169</v>
      </c>
      <c r="AU180" s="191" t="s">
        <v>21</v>
      </c>
      <c r="AY180" s="18" t="s">
        <v>167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8" t="s">
        <v>91</v>
      </c>
      <c r="BK180" s="192">
        <f>ROUND(I180*H180,2)</f>
        <v>0</v>
      </c>
      <c r="BL180" s="18" t="s">
        <v>174</v>
      </c>
      <c r="BM180" s="191" t="s">
        <v>817</v>
      </c>
    </row>
    <row r="181" spans="1:65" s="2" customFormat="1" ht="24.15" customHeight="1">
      <c r="A181" s="38"/>
      <c r="B181" s="179"/>
      <c r="C181" s="210" t="s">
        <v>287</v>
      </c>
      <c r="D181" s="210" t="s">
        <v>257</v>
      </c>
      <c r="E181" s="211" t="s">
        <v>818</v>
      </c>
      <c r="F181" s="212" t="s">
        <v>819</v>
      </c>
      <c r="G181" s="213" t="s">
        <v>183</v>
      </c>
      <c r="H181" s="214">
        <v>328.86</v>
      </c>
      <c r="I181" s="215"/>
      <c r="J181" s="216">
        <f>ROUND(I181*H181,2)</f>
        <v>0</v>
      </c>
      <c r="K181" s="212" t="s">
        <v>173</v>
      </c>
      <c r="L181" s="217"/>
      <c r="M181" s="218" t="s">
        <v>1</v>
      </c>
      <c r="N181" s="219" t="s">
        <v>49</v>
      </c>
      <c r="O181" s="77"/>
      <c r="P181" s="189">
        <f>O181*H181</f>
        <v>0</v>
      </c>
      <c r="Q181" s="189">
        <v>0.0127</v>
      </c>
      <c r="R181" s="189">
        <f>Q181*H181</f>
        <v>4.176522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205</v>
      </c>
      <c r="AT181" s="191" t="s">
        <v>257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174</v>
      </c>
      <c r="BM181" s="191" t="s">
        <v>820</v>
      </c>
    </row>
    <row r="182" spans="1:51" s="13" customFormat="1" ht="12">
      <c r="A182" s="13"/>
      <c r="B182" s="193"/>
      <c r="C182" s="13"/>
      <c r="D182" s="194" t="s">
        <v>193</v>
      </c>
      <c r="E182" s="13"/>
      <c r="F182" s="196" t="s">
        <v>821</v>
      </c>
      <c r="G182" s="13"/>
      <c r="H182" s="197">
        <v>328.86</v>
      </c>
      <c r="I182" s="198"/>
      <c r="J182" s="13"/>
      <c r="K182" s="13"/>
      <c r="L182" s="193"/>
      <c r="M182" s="199"/>
      <c r="N182" s="200"/>
      <c r="O182" s="200"/>
      <c r="P182" s="200"/>
      <c r="Q182" s="200"/>
      <c r="R182" s="200"/>
      <c r="S182" s="200"/>
      <c r="T182" s="20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5" t="s">
        <v>193</v>
      </c>
      <c r="AU182" s="195" t="s">
        <v>21</v>
      </c>
      <c r="AV182" s="13" t="s">
        <v>21</v>
      </c>
      <c r="AW182" s="13" t="s">
        <v>3</v>
      </c>
      <c r="AX182" s="13" t="s">
        <v>91</v>
      </c>
      <c r="AY182" s="195" t="s">
        <v>167</v>
      </c>
    </row>
    <row r="183" spans="1:65" s="2" customFormat="1" ht="33" customHeight="1">
      <c r="A183" s="38"/>
      <c r="B183" s="179"/>
      <c r="C183" s="180" t="s">
        <v>291</v>
      </c>
      <c r="D183" s="180" t="s">
        <v>169</v>
      </c>
      <c r="E183" s="181" t="s">
        <v>822</v>
      </c>
      <c r="F183" s="182" t="s">
        <v>823</v>
      </c>
      <c r="G183" s="183" t="s">
        <v>285</v>
      </c>
      <c r="H183" s="184">
        <v>12</v>
      </c>
      <c r="I183" s="185"/>
      <c r="J183" s="186">
        <f>ROUND(I183*H183,2)</f>
        <v>0</v>
      </c>
      <c r="K183" s="182" t="s">
        <v>173</v>
      </c>
      <c r="L183" s="39"/>
      <c r="M183" s="187" t="s">
        <v>1</v>
      </c>
      <c r="N183" s="188" t="s">
        <v>49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174</v>
      </c>
      <c r="AT183" s="191" t="s">
        <v>169</v>
      </c>
      <c r="AU183" s="191" t="s">
        <v>21</v>
      </c>
      <c r="AY183" s="18" t="s">
        <v>167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8" t="s">
        <v>91</v>
      </c>
      <c r="BK183" s="192">
        <f>ROUND(I183*H183,2)</f>
        <v>0</v>
      </c>
      <c r="BL183" s="18" t="s">
        <v>174</v>
      </c>
      <c r="BM183" s="191" t="s">
        <v>824</v>
      </c>
    </row>
    <row r="184" spans="1:65" s="2" customFormat="1" ht="16.5" customHeight="1">
      <c r="A184" s="38"/>
      <c r="B184" s="179"/>
      <c r="C184" s="210" t="s">
        <v>295</v>
      </c>
      <c r="D184" s="210" t="s">
        <v>257</v>
      </c>
      <c r="E184" s="211" t="s">
        <v>825</v>
      </c>
      <c r="F184" s="212" t="s">
        <v>826</v>
      </c>
      <c r="G184" s="213" t="s">
        <v>285</v>
      </c>
      <c r="H184" s="214">
        <v>12</v>
      </c>
      <c r="I184" s="215"/>
      <c r="J184" s="216">
        <f>ROUND(I184*H184,2)</f>
        <v>0</v>
      </c>
      <c r="K184" s="212" t="s">
        <v>173</v>
      </c>
      <c r="L184" s="217"/>
      <c r="M184" s="218" t="s">
        <v>1</v>
      </c>
      <c r="N184" s="219" t="s">
        <v>49</v>
      </c>
      <c r="O184" s="77"/>
      <c r="P184" s="189">
        <f>O184*H184</f>
        <v>0</v>
      </c>
      <c r="Q184" s="189">
        <v>0.0088</v>
      </c>
      <c r="R184" s="189">
        <f>Q184*H184</f>
        <v>0.1056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205</v>
      </c>
      <c r="AT184" s="191" t="s">
        <v>257</v>
      </c>
      <c r="AU184" s="191" t="s">
        <v>21</v>
      </c>
      <c r="AY184" s="18" t="s">
        <v>167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91</v>
      </c>
      <c r="BK184" s="192">
        <f>ROUND(I184*H184,2)</f>
        <v>0</v>
      </c>
      <c r="BL184" s="18" t="s">
        <v>174</v>
      </c>
      <c r="BM184" s="191" t="s">
        <v>827</v>
      </c>
    </row>
    <row r="185" spans="1:47" s="2" customFormat="1" ht="12">
      <c r="A185" s="38"/>
      <c r="B185" s="39"/>
      <c r="C185" s="38"/>
      <c r="D185" s="194" t="s">
        <v>363</v>
      </c>
      <c r="E185" s="38"/>
      <c r="F185" s="220" t="s">
        <v>828</v>
      </c>
      <c r="G185" s="38"/>
      <c r="H185" s="38"/>
      <c r="I185" s="221"/>
      <c r="J185" s="38"/>
      <c r="K185" s="38"/>
      <c r="L185" s="39"/>
      <c r="M185" s="222"/>
      <c r="N185" s="223"/>
      <c r="O185" s="77"/>
      <c r="P185" s="77"/>
      <c r="Q185" s="77"/>
      <c r="R185" s="77"/>
      <c r="S185" s="77"/>
      <c r="T185" s="7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8" t="s">
        <v>363</v>
      </c>
      <c r="AU185" s="18" t="s">
        <v>21</v>
      </c>
    </row>
    <row r="186" spans="1:65" s="2" customFormat="1" ht="16.5" customHeight="1">
      <c r="A186" s="38"/>
      <c r="B186" s="179"/>
      <c r="C186" s="180" t="s">
        <v>299</v>
      </c>
      <c r="D186" s="180" t="s">
        <v>169</v>
      </c>
      <c r="E186" s="181" t="s">
        <v>829</v>
      </c>
      <c r="F186" s="182" t="s">
        <v>830</v>
      </c>
      <c r="G186" s="183" t="s">
        <v>285</v>
      </c>
      <c r="H186" s="184">
        <v>18</v>
      </c>
      <c r="I186" s="185"/>
      <c r="J186" s="186">
        <f>ROUND(I186*H186,2)</f>
        <v>0</v>
      </c>
      <c r="K186" s="182" t="s">
        <v>173</v>
      </c>
      <c r="L186" s="39"/>
      <c r="M186" s="187" t="s">
        <v>1</v>
      </c>
      <c r="N186" s="188" t="s">
        <v>49</v>
      </c>
      <c r="O186" s="77"/>
      <c r="P186" s="189">
        <f>O186*H186</f>
        <v>0</v>
      </c>
      <c r="Q186" s="189">
        <v>0.03573</v>
      </c>
      <c r="R186" s="189">
        <f>Q186*H186</f>
        <v>0.6431399999999999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174</v>
      </c>
      <c r="AT186" s="191" t="s">
        <v>169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174</v>
      </c>
      <c r="BM186" s="191" t="s">
        <v>831</v>
      </c>
    </row>
    <row r="187" spans="1:65" s="2" customFormat="1" ht="33" customHeight="1">
      <c r="A187" s="38"/>
      <c r="B187" s="179"/>
      <c r="C187" s="180" t="s">
        <v>303</v>
      </c>
      <c r="D187" s="180" t="s">
        <v>169</v>
      </c>
      <c r="E187" s="181" t="s">
        <v>296</v>
      </c>
      <c r="F187" s="182" t="s">
        <v>297</v>
      </c>
      <c r="G187" s="183" t="s">
        <v>285</v>
      </c>
      <c r="H187" s="184">
        <v>9</v>
      </c>
      <c r="I187" s="185"/>
      <c r="J187" s="186">
        <f>ROUND(I187*H187,2)</f>
        <v>0</v>
      </c>
      <c r="K187" s="182" t="s">
        <v>173</v>
      </c>
      <c r="L187" s="39"/>
      <c r="M187" s="187" t="s">
        <v>1</v>
      </c>
      <c r="N187" s="188" t="s">
        <v>49</v>
      </c>
      <c r="O187" s="77"/>
      <c r="P187" s="189">
        <f>O187*H187</f>
        <v>0</v>
      </c>
      <c r="Q187" s="189">
        <v>2.11587</v>
      </c>
      <c r="R187" s="189">
        <f>Q187*H187</f>
        <v>19.042830000000002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174</v>
      </c>
      <c r="AT187" s="191" t="s">
        <v>169</v>
      </c>
      <c r="AU187" s="191" t="s">
        <v>21</v>
      </c>
      <c r="AY187" s="18" t="s">
        <v>167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8" t="s">
        <v>91</v>
      </c>
      <c r="BK187" s="192">
        <f>ROUND(I187*H187,2)</f>
        <v>0</v>
      </c>
      <c r="BL187" s="18" t="s">
        <v>174</v>
      </c>
      <c r="BM187" s="191" t="s">
        <v>832</v>
      </c>
    </row>
    <row r="188" spans="1:65" s="2" customFormat="1" ht="24.15" customHeight="1">
      <c r="A188" s="38"/>
      <c r="B188" s="179"/>
      <c r="C188" s="210" t="s">
        <v>307</v>
      </c>
      <c r="D188" s="210" t="s">
        <v>257</v>
      </c>
      <c r="E188" s="211" t="s">
        <v>833</v>
      </c>
      <c r="F188" s="212" t="s">
        <v>834</v>
      </c>
      <c r="G188" s="213" t="s">
        <v>285</v>
      </c>
      <c r="H188" s="214">
        <v>9</v>
      </c>
      <c r="I188" s="215"/>
      <c r="J188" s="216">
        <f>ROUND(I188*H188,2)</f>
        <v>0</v>
      </c>
      <c r="K188" s="212" t="s">
        <v>173</v>
      </c>
      <c r="L188" s="217"/>
      <c r="M188" s="218" t="s">
        <v>1</v>
      </c>
      <c r="N188" s="219" t="s">
        <v>49</v>
      </c>
      <c r="O188" s="77"/>
      <c r="P188" s="189">
        <f>O188*H188</f>
        <v>0</v>
      </c>
      <c r="Q188" s="189">
        <v>1.229</v>
      </c>
      <c r="R188" s="189">
        <f>Q188*H188</f>
        <v>11.061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205</v>
      </c>
      <c r="AT188" s="191" t="s">
        <v>257</v>
      </c>
      <c r="AU188" s="191" t="s">
        <v>21</v>
      </c>
      <c r="AY188" s="18" t="s">
        <v>167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8" t="s">
        <v>91</v>
      </c>
      <c r="BK188" s="192">
        <f>ROUND(I188*H188,2)</f>
        <v>0</v>
      </c>
      <c r="BL188" s="18" t="s">
        <v>174</v>
      </c>
      <c r="BM188" s="191" t="s">
        <v>835</v>
      </c>
    </row>
    <row r="189" spans="1:65" s="2" customFormat="1" ht="16.5" customHeight="1">
      <c r="A189" s="38"/>
      <c r="B189" s="179"/>
      <c r="C189" s="210" t="s">
        <v>311</v>
      </c>
      <c r="D189" s="210" t="s">
        <v>257</v>
      </c>
      <c r="E189" s="211" t="s">
        <v>304</v>
      </c>
      <c r="F189" s="212" t="s">
        <v>305</v>
      </c>
      <c r="G189" s="213" t="s">
        <v>285</v>
      </c>
      <c r="H189" s="214">
        <v>17</v>
      </c>
      <c r="I189" s="215"/>
      <c r="J189" s="216">
        <f>ROUND(I189*H189,2)</f>
        <v>0</v>
      </c>
      <c r="K189" s="212" t="s">
        <v>173</v>
      </c>
      <c r="L189" s="217"/>
      <c r="M189" s="218" t="s">
        <v>1</v>
      </c>
      <c r="N189" s="219" t="s">
        <v>49</v>
      </c>
      <c r="O189" s="77"/>
      <c r="P189" s="189">
        <f>O189*H189</f>
        <v>0</v>
      </c>
      <c r="Q189" s="189">
        <v>0.526</v>
      </c>
      <c r="R189" s="189">
        <f>Q189*H189</f>
        <v>8.942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205</v>
      </c>
      <c r="AT189" s="191" t="s">
        <v>257</v>
      </c>
      <c r="AU189" s="191" t="s">
        <v>21</v>
      </c>
      <c r="AY189" s="18" t="s">
        <v>167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91</v>
      </c>
      <c r="BK189" s="192">
        <f>ROUND(I189*H189,2)</f>
        <v>0</v>
      </c>
      <c r="BL189" s="18" t="s">
        <v>174</v>
      </c>
      <c r="BM189" s="191" t="s">
        <v>836</v>
      </c>
    </row>
    <row r="190" spans="1:65" s="2" customFormat="1" ht="16.5" customHeight="1">
      <c r="A190" s="38"/>
      <c r="B190" s="179"/>
      <c r="C190" s="210" t="s">
        <v>315</v>
      </c>
      <c r="D190" s="210" t="s">
        <v>257</v>
      </c>
      <c r="E190" s="211" t="s">
        <v>308</v>
      </c>
      <c r="F190" s="212" t="s">
        <v>309</v>
      </c>
      <c r="G190" s="213" t="s">
        <v>285</v>
      </c>
      <c r="H190" s="214">
        <v>1</v>
      </c>
      <c r="I190" s="215"/>
      <c r="J190" s="216">
        <f>ROUND(I190*H190,2)</f>
        <v>0</v>
      </c>
      <c r="K190" s="212" t="s">
        <v>173</v>
      </c>
      <c r="L190" s="217"/>
      <c r="M190" s="218" t="s">
        <v>1</v>
      </c>
      <c r="N190" s="219" t="s">
        <v>49</v>
      </c>
      <c r="O190" s="77"/>
      <c r="P190" s="189">
        <f>O190*H190</f>
        <v>0</v>
      </c>
      <c r="Q190" s="189">
        <v>0.262</v>
      </c>
      <c r="R190" s="189">
        <f>Q190*H190</f>
        <v>0.262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205</v>
      </c>
      <c r="AT190" s="191" t="s">
        <v>257</v>
      </c>
      <c r="AU190" s="191" t="s">
        <v>21</v>
      </c>
      <c r="AY190" s="18" t="s">
        <v>167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8" t="s">
        <v>91</v>
      </c>
      <c r="BK190" s="192">
        <f>ROUND(I190*H190,2)</f>
        <v>0</v>
      </c>
      <c r="BL190" s="18" t="s">
        <v>174</v>
      </c>
      <c r="BM190" s="191" t="s">
        <v>837</v>
      </c>
    </row>
    <row r="191" spans="1:65" s="2" customFormat="1" ht="24.15" customHeight="1">
      <c r="A191" s="38"/>
      <c r="B191" s="179"/>
      <c r="C191" s="210" t="s">
        <v>319</v>
      </c>
      <c r="D191" s="210" t="s">
        <v>257</v>
      </c>
      <c r="E191" s="211" t="s">
        <v>312</v>
      </c>
      <c r="F191" s="212" t="s">
        <v>313</v>
      </c>
      <c r="G191" s="213" t="s">
        <v>285</v>
      </c>
      <c r="H191" s="214">
        <v>9</v>
      </c>
      <c r="I191" s="215"/>
      <c r="J191" s="216">
        <f>ROUND(I191*H191,2)</f>
        <v>0</v>
      </c>
      <c r="K191" s="212" t="s">
        <v>173</v>
      </c>
      <c r="L191" s="217"/>
      <c r="M191" s="218" t="s">
        <v>1</v>
      </c>
      <c r="N191" s="219" t="s">
        <v>49</v>
      </c>
      <c r="O191" s="77"/>
      <c r="P191" s="189">
        <f>O191*H191</f>
        <v>0</v>
      </c>
      <c r="Q191" s="189">
        <v>0.585</v>
      </c>
      <c r="R191" s="189">
        <f>Q191*H191</f>
        <v>5.265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205</v>
      </c>
      <c r="AT191" s="191" t="s">
        <v>257</v>
      </c>
      <c r="AU191" s="191" t="s">
        <v>21</v>
      </c>
      <c r="AY191" s="18" t="s">
        <v>167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8" t="s">
        <v>91</v>
      </c>
      <c r="BK191" s="192">
        <f>ROUND(I191*H191,2)</f>
        <v>0</v>
      </c>
      <c r="BL191" s="18" t="s">
        <v>174</v>
      </c>
      <c r="BM191" s="191" t="s">
        <v>838</v>
      </c>
    </row>
    <row r="192" spans="1:65" s="2" customFormat="1" ht="24.15" customHeight="1">
      <c r="A192" s="38"/>
      <c r="B192" s="179"/>
      <c r="C192" s="210" t="s">
        <v>323</v>
      </c>
      <c r="D192" s="210" t="s">
        <v>257</v>
      </c>
      <c r="E192" s="211" t="s">
        <v>316</v>
      </c>
      <c r="F192" s="212" t="s">
        <v>317</v>
      </c>
      <c r="G192" s="213" t="s">
        <v>285</v>
      </c>
      <c r="H192" s="214">
        <v>1</v>
      </c>
      <c r="I192" s="215"/>
      <c r="J192" s="216">
        <f>ROUND(I192*H192,2)</f>
        <v>0</v>
      </c>
      <c r="K192" s="212" t="s">
        <v>173</v>
      </c>
      <c r="L192" s="217"/>
      <c r="M192" s="218" t="s">
        <v>1</v>
      </c>
      <c r="N192" s="219" t="s">
        <v>49</v>
      </c>
      <c r="O192" s="77"/>
      <c r="P192" s="189">
        <f>O192*H192</f>
        <v>0</v>
      </c>
      <c r="Q192" s="189">
        <v>0.028</v>
      </c>
      <c r="R192" s="189">
        <f>Q192*H192</f>
        <v>0.028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205</v>
      </c>
      <c r="AT192" s="191" t="s">
        <v>257</v>
      </c>
      <c r="AU192" s="191" t="s">
        <v>21</v>
      </c>
      <c r="AY192" s="18" t="s">
        <v>167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8" t="s">
        <v>91</v>
      </c>
      <c r="BK192" s="192">
        <f>ROUND(I192*H192,2)</f>
        <v>0</v>
      </c>
      <c r="BL192" s="18" t="s">
        <v>174</v>
      </c>
      <c r="BM192" s="191" t="s">
        <v>839</v>
      </c>
    </row>
    <row r="193" spans="1:65" s="2" customFormat="1" ht="24.15" customHeight="1">
      <c r="A193" s="38"/>
      <c r="B193" s="179"/>
      <c r="C193" s="210" t="s">
        <v>327</v>
      </c>
      <c r="D193" s="210" t="s">
        <v>257</v>
      </c>
      <c r="E193" s="211" t="s">
        <v>320</v>
      </c>
      <c r="F193" s="212" t="s">
        <v>321</v>
      </c>
      <c r="G193" s="213" t="s">
        <v>285</v>
      </c>
      <c r="H193" s="214">
        <v>4</v>
      </c>
      <c r="I193" s="215"/>
      <c r="J193" s="216">
        <f>ROUND(I193*H193,2)</f>
        <v>0</v>
      </c>
      <c r="K193" s="212" t="s">
        <v>173</v>
      </c>
      <c r="L193" s="217"/>
      <c r="M193" s="218" t="s">
        <v>1</v>
      </c>
      <c r="N193" s="219" t="s">
        <v>49</v>
      </c>
      <c r="O193" s="77"/>
      <c r="P193" s="189">
        <f>O193*H193</f>
        <v>0</v>
      </c>
      <c r="Q193" s="189">
        <v>0.04</v>
      </c>
      <c r="R193" s="189">
        <f>Q193*H193</f>
        <v>0.16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205</v>
      </c>
      <c r="AT193" s="191" t="s">
        <v>257</v>
      </c>
      <c r="AU193" s="191" t="s">
        <v>21</v>
      </c>
      <c r="AY193" s="18" t="s">
        <v>167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8" t="s">
        <v>91</v>
      </c>
      <c r="BK193" s="192">
        <f>ROUND(I193*H193,2)</f>
        <v>0</v>
      </c>
      <c r="BL193" s="18" t="s">
        <v>174</v>
      </c>
      <c r="BM193" s="191" t="s">
        <v>840</v>
      </c>
    </row>
    <row r="194" spans="1:65" s="2" customFormat="1" ht="24.15" customHeight="1">
      <c r="A194" s="38"/>
      <c r="B194" s="179"/>
      <c r="C194" s="210" t="s">
        <v>331</v>
      </c>
      <c r="D194" s="210" t="s">
        <v>257</v>
      </c>
      <c r="E194" s="211" t="s">
        <v>324</v>
      </c>
      <c r="F194" s="212" t="s">
        <v>325</v>
      </c>
      <c r="G194" s="213" t="s">
        <v>285</v>
      </c>
      <c r="H194" s="214">
        <v>5</v>
      </c>
      <c r="I194" s="215"/>
      <c r="J194" s="216">
        <f>ROUND(I194*H194,2)</f>
        <v>0</v>
      </c>
      <c r="K194" s="212" t="s">
        <v>173</v>
      </c>
      <c r="L194" s="217"/>
      <c r="M194" s="218" t="s">
        <v>1</v>
      </c>
      <c r="N194" s="219" t="s">
        <v>49</v>
      </c>
      <c r="O194" s="77"/>
      <c r="P194" s="189">
        <f>O194*H194</f>
        <v>0</v>
      </c>
      <c r="Q194" s="189">
        <v>0.051</v>
      </c>
      <c r="R194" s="189">
        <f>Q194*H194</f>
        <v>0.255</v>
      </c>
      <c r="S194" s="189">
        <v>0</v>
      </c>
      <c r="T194" s="19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205</v>
      </c>
      <c r="AT194" s="191" t="s">
        <v>257</v>
      </c>
      <c r="AU194" s="191" t="s">
        <v>21</v>
      </c>
      <c r="AY194" s="18" t="s">
        <v>167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8" t="s">
        <v>91</v>
      </c>
      <c r="BK194" s="192">
        <f>ROUND(I194*H194,2)</f>
        <v>0</v>
      </c>
      <c r="BL194" s="18" t="s">
        <v>174</v>
      </c>
      <c r="BM194" s="191" t="s">
        <v>841</v>
      </c>
    </row>
    <row r="195" spans="1:65" s="2" customFormat="1" ht="24.15" customHeight="1">
      <c r="A195" s="38"/>
      <c r="B195" s="179"/>
      <c r="C195" s="210" t="s">
        <v>335</v>
      </c>
      <c r="D195" s="210" t="s">
        <v>257</v>
      </c>
      <c r="E195" s="211" t="s">
        <v>328</v>
      </c>
      <c r="F195" s="212" t="s">
        <v>329</v>
      </c>
      <c r="G195" s="213" t="s">
        <v>285</v>
      </c>
      <c r="H195" s="214">
        <v>1</v>
      </c>
      <c r="I195" s="215"/>
      <c r="J195" s="216">
        <f>ROUND(I195*H195,2)</f>
        <v>0</v>
      </c>
      <c r="K195" s="212" t="s">
        <v>173</v>
      </c>
      <c r="L195" s="217"/>
      <c r="M195" s="218" t="s">
        <v>1</v>
      </c>
      <c r="N195" s="219" t="s">
        <v>49</v>
      </c>
      <c r="O195" s="77"/>
      <c r="P195" s="189">
        <f>O195*H195</f>
        <v>0</v>
      </c>
      <c r="Q195" s="189">
        <v>0.068</v>
      </c>
      <c r="R195" s="189">
        <f>Q195*H195</f>
        <v>0.068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205</v>
      </c>
      <c r="AT195" s="191" t="s">
        <v>257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174</v>
      </c>
      <c r="BM195" s="191" t="s">
        <v>842</v>
      </c>
    </row>
    <row r="196" spans="1:65" s="2" customFormat="1" ht="24.15" customHeight="1">
      <c r="A196" s="38"/>
      <c r="B196" s="179"/>
      <c r="C196" s="210" t="s">
        <v>339</v>
      </c>
      <c r="D196" s="210" t="s">
        <v>257</v>
      </c>
      <c r="E196" s="211" t="s">
        <v>332</v>
      </c>
      <c r="F196" s="212" t="s">
        <v>333</v>
      </c>
      <c r="G196" s="213" t="s">
        <v>285</v>
      </c>
      <c r="H196" s="214">
        <v>1</v>
      </c>
      <c r="I196" s="215"/>
      <c r="J196" s="216">
        <f>ROUND(I196*H196,2)</f>
        <v>0</v>
      </c>
      <c r="K196" s="212" t="s">
        <v>173</v>
      </c>
      <c r="L196" s="217"/>
      <c r="M196" s="218" t="s">
        <v>1</v>
      </c>
      <c r="N196" s="219" t="s">
        <v>49</v>
      </c>
      <c r="O196" s="77"/>
      <c r="P196" s="189">
        <f>O196*H196</f>
        <v>0</v>
      </c>
      <c r="Q196" s="189">
        <v>0.081</v>
      </c>
      <c r="R196" s="189">
        <f>Q196*H196</f>
        <v>0.081</v>
      </c>
      <c r="S196" s="189">
        <v>0</v>
      </c>
      <c r="T196" s="19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91" t="s">
        <v>205</v>
      </c>
      <c r="AT196" s="191" t="s">
        <v>257</v>
      </c>
      <c r="AU196" s="191" t="s">
        <v>21</v>
      </c>
      <c r="AY196" s="18" t="s">
        <v>167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8" t="s">
        <v>91</v>
      </c>
      <c r="BK196" s="192">
        <f>ROUND(I196*H196,2)</f>
        <v>0</v>
      </c>
      <c r="BL196" s="18" t="s">
        <v>174</v>
      </c>
      <c r="BM196" s="191" t="s">
        <v>843</v>
      </c>
    </row>
    <row r="197" spans="1:65" s="2" customFormat="1" ht="37.8" customHeight="1">
      <c r="A197" s="38"/>
      <c r="B197" s="179"/>
      <c r="C197" s="180" t="s">
        <v>343</v>
      </c>
      <c r="D197" s="180" t="s">
        <v>169</v>
      </c>
      <c r="E197" s="181" t="s">
        <v>336</v>
      </c>
      <c r="F197" s="182" t="s">
        <v>337</v>
      </c>
      <c r="G197" s="183" t="s">
        <v>285</v>
      </c>
      <c r="H197" s="184">
        <v>9</v>
      </c>
      <c r="I197" s="185"/>
      <c r="J197" s="186">
        <f>ROUND(I197*H197,2)</f>
        <v>0</v>
      </c>
      <c r="K197" s="182" t="s">
        <v>173</v>
      </c>
      <c r="L197" s="39"/>
      <c r="M197" s="187" t="s">
        <v>1</v>
      </c>
      <c r="N197" s="188" t="s">
        <v>49</v>
      </c>
      <c r="O197" s="77"/>
      <c r="P197" s="189">
        <f>O197*H197</f>
        <v>0</v>
      </c>
      <c r="Q197" s="189">
        <v>0.09</v>
      </c>
      <c r="R197" s="189">
        <f>Q197*H197</f>
        <v>0.8099999999999999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174</v>
      </c>
      <c r="AT197" s="191" t="s">
        <v>169</v>
      </c>
      <c r="AU197" s="191" t="s">
        <v>21</v>
      </c>
      <c r="AY197" s="18" t="s">
        <v>167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8" t="s">
        <v>91</v>
      </c>
      <c r="BK197" s="192">
        <f>ROUND(I197*H197,2)</f>
        <v>0</v>
      </c>
      <c r="BL197" s="18" t="s">
        <v>174</v>
      </c>
      <c r="BM197" s="191" t="s">
        <v>844</v>
      </c>
    </row>
    <row r="198" spans="1:65" s="2" customFormat="1" ht="24.15" customHeight="1">
      <c r="A198" s="38"/>
      <c r="B198" s="179"/>
      <c r="C198" s="210" t="s">
        <v>349</v>
      </c>
      <c r="D198" s="210" t="s">
        <v>257</v>
      </c>
      <c r="E198" s="211" t="s">
        <v>340</v>
      </c>
      <c r="F198" s="212" t="s">
        <v>341</v>
      </c>
      <c r="G198" s="213" t="s">
        <v>285</v>
      </c>
      <c r="H198" s="214">
        <v>9</v>
      </c>
      <c r="I198" s="215"/>
      <c r="J198" s="216">
        <f>ROUND(I198*H198,2)</f>
        <v>0</v>
      </c>
      <c r="K198" s="212" t="s">
        <v>173</v>
      </c>
      <c r="L198" s="217"/>
      <c r="M198" s="218" t="s">
        <v>1</v>
      </c>
      <c r="N198" s="219" t="s">
        <v>49</v>
      </c>
      <c r="O198" s="77"/>
      <c r="P198" s="189">
        <f>O198*H198</f>
        <v>0</v>
      </c>
      <c r="Q198" s="189">
        <v>0.12</v>
      </c>
      <c r="R198" s="189">
        <f>Q198*H198</f>
        <v>1.08</v>
      </c>
      <c r="S198" s="189">
        <v>0</v>
      </c>
      <c r="T198" s="19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1" t="s">
        <v>205</v>
      </c>
      <c r="AT198" s="191" t="s">
        <v>257</v>
      </c>
      <c r="AU198" s="191" t="s">
        <v>21</v>
      </c>
      <c r="AY198" s="18" t="s">
        <v>167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8" t="s">
        <v>91</v>
      </c>
      <c r="BK198" s="192">
        <f>ROUND(I198*H198,2)</f>
        <v>0</v>
      </c>
      <c r="BL198" s="18" t="s">
        <v>174</v>
      </c>
      <c r="BM198" s="191" t="s">
        <v>845</v>
      </c>
    </row>
    <row r="199" spans="1:65" s="2" customFormat="1" ht="37.8" customHeight="1">
      <c r="A199" s="38"/>
      <c r="B199" s="179"/>
      <c r="C199" s="180" t="s">
        <v>357</v>
      </c>
      <c r="D199" s="180" t="s">
        <v>169</v>
      </c>
      <c r="E199" s="181" t="s">
        <v>846</v>
      </c>
      <c r="F199" s="182" t="s">
        <v>847</v>
      </c>
      <c r="G199" s="183" t="s">
        <v>285</v>
      </c>
      <c r="H199" s="184">
        <v>1</v>
      </c>
      <c r="I199" s="185"/>
      <c r="J199" s="186">
        <f>ROUND(I199*H199,2)</f>
        <v>0</v>
      </c>
      <c r="K199" s="182" t="s">
        <v>173</v>
      </c>
      <c r="L199" s="39"/>
      <c r="M199" s="187" t="s">
        <v>1</v>
      </c>
      <c r="N199" s="188" t="s">
        <v>49</v>
      </c>
      <c r="O199" s="77"/>
      <c r="P199" s="189">
        <f>O199*H199</f>
        <v>0</v>
      </c>
      <c r="Q199" s="189">
        <v>0.51795</v>
      </c>
      <c r="R199" s="189">
        <f>Q199*H199</f>
        <v>0.51795</v>
      </c>
      <c r="S199" s="189">
        <v>0.5</v>
      </c>
      <c r="T199" s="190">
        <f>S199*H199</f>
        <v>0.5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174</v>
      </c>
      <c r="AT199" s="191" t="s">
        <v>169</v>
      </c>
      <c r="AU199" s="191" t="s">
        <v>21</v>
      </c>
      <c r="AY199" s="18" t="s">
        <v>167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8" t="s">
        <v>91</v>
      </c>
      <c r="BK199" s="192">
        <f>ROUND(I199*H199,2)</f>
        <v>0</v>
      </c>
      <c r="BL199" s="18" t="s">
        <v>174</v>
      </c>
      <c r="BM199" s="191" t="s">
        <v>848</v>
      </c>
    </row>
    <row r="200" spans="1:65" s="2" customFormat="1" ht="24.15" customHeight="1">
      <c r="A200" s="38"/>
      <c r="B200" s="179"/>
      <c r="C200" s="210" t="s">
        <v>365</v>
      </c>
      <c r="D200" s="210" t="s">
        <v>257</v>
      </c>
      <c r="E200" s="211" t="s">
        <v>340</v>
      </c>
      <c r="F200" s="212" t="s">
        <v>341</v>
      </c>
      <c r="G200" s="213" t="s">
        <v>285</v>
      </c>
      <c r="H200" s="214">
        <v>1</v>
      </c>
      <c r="I200" s="215"/>
      <c r="J200" s="216">
        <f>ROUND(I200*H200,2)</f>
        <v>0</v>
      </c>
      <c r="K200" s="212" t="s">
        <v>173</v>
      </c>
      <c r="L200" s="217"/>
      <c r="M200" s="218" t="s">
        <v>1</v>
      </c>
      <c r="N200" s="219" t="s">
        <v>49</v>
      </c>
      <c r="O200" s="77"/>
      <c r="P200" s="189">
        <f>O200*H200</f>
        <v>0</v>
      </c>
      <c r="Q200" s="189">
        <v>0.12</v>
      </c>
      <c r="R200" s="189">
        <f>Q200*H200</f>
        <v>0.12</v>
      </c>
      <c r="S200" s="189">
        <v>0</v>
      </c>
      <c r="T200" s="19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1" t="s">
        <v>205</v>
      </c>
      <c r="AT200" s="191" t="s">
        <v>257</v>
      </c>
      <c r="AU200" s="191" t="s">
        <v>21</v>
      </c>
      <c r="AY200" s="18" t="s">
        <v>167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8" t="s">
        <v>91</v>
      </c>
      <c r="BK200" s="192">
        <f>ROUND(I200*H200,2)</f>
        <v>0</v>
      </c>
      <c r="BL200" s="18" t="s">
        <v>174</v>
      </c>
      <c r="BM200" s="191" t="s">
        <v>849</v>
      </c>
    </row>
    <row r="201" spans="1:65" s="2" customFormat="1" ht="21.75" customHeight="1">
      <c r="A201" s="38"/>
      <c r="B201" s="179"/>
      <c r="C201" s="180" t="s">
        <v>371</v>
      </c>
      <c r="D201" s="180" t="s">
        <v>169</v>
      </c>
      <c r="E201" s="181" t="s">
        <v>344</v>
      </c>
      <c r="F201" s="182" t="s">
        <v>345</v>
      </c>
      <c r="G201" s="183" t="s">
        <v>183</v>
      </c>
      <c r="H201" s="184">
        <v>713</v>
      </c>
      <c r="I201" s="185"/>
      <c r="J201" s="186">
        <f>ROUND(I201*H201,2)</f>
        <v>0</v>
      </c>
      <c r="K201" s="182" t="s">
        <v>173</v>
      </c>
      <c r="L201" s="39"/>
      <c r="M201" s="187" t="s">
        <v>1</v>
      </c>
      <c r="N201" s="188" t="s">
        <v>49</v>
      </c>
      <c r="O201" s="77"/>
      <c r="P201" s="189">
        <f>O201*H201</f>
        <v>0</v>
      </c>
      <c r="Q201" s="189">
        <v>9E-05</v>
      </c>
      <c r="R201" s="189">
        <f>Q201*H201</f>
        <v>0.06417</v>
      </c>
      <c r="S201" s="189">
        <v>0</v>
      </c>
      <c r="T201" s="19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174</v>
      </c>
      <c r="AT201" s="191" t="s">
        <v>169</v>
      </c>
      <c r="AU201" s="191" t="s">
        <v>21</v>
      </c>
      <c r="AY201" s="18" t="s">
        <v>167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8" t="s">
        <v>91</v>
      </c>
      <c r="BK201" s="192">
        <f>ROUND(I201*H201,2)</f>
        <v>0</v>
      </c>
      <c r="BL201" s="18" t="s">
        <v>174</v>
      </c>
      <c r="BM201" s="191" t="s">
        <v>850</v>
      </c>
    </row>
    <row r="202" spans="1:63" s="12" customFormat="1" ht="22.8" customHeight="1">
      <c r="A202" s="12"/>
      <c r="B202" s="166"/>
      <c r="C202" s="12"/>
      <c r="D202" s="167" t="s">
        <v>83</v>
      </c>
      <c r="E202" s="177" t="s">
        <v>210</v>
      </c>
      <c r="F202" s="177" t="s">
        <v>851</v>
      </c>
      <c r="G202" s="12"/>
      <c r="H202" s="12"/>
      <c r="I202" s="169"/>
      <c r="J202" s="178">
        <f>BK202</f>
        <v>0</v>
      </c>
      <c r="K202" s="12"/>
      <c r="L202" s="166"/>
      <c r="M202" s="171"/>
      <c r="N202" s="172"/>
      <c r="O202" s="172"/>
      <c r="P202" s="173">
        <v>0</v>
      </c>
      <c r="Q202" s="172"/>
      <c r="R202" s="173">
        <v>0</v>
      </c>
      <c r="S202" s="172"/>
      <c r="T202" s="174"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67" t="s">
        <v>91</v>
      </c>
      <c r="AT202" s="175" t="s">
        <v>83</v>
      </c>
      <c r="AU202" s="175" t="s">
        <v>91</v>
      </c>
      <c r="AY202" s="167" t="s">
        <v>167</v>
      </c>
      <c r="BK202" s="176">
        <v>0</v>
      </c>
    </row>
    <row r="203" spans="1:63" s="12" customFormat="1" ht="22.8" customHeight="1">
      <c r="A203" s="12"/>
      <c r="B203" s="166"/>
      <c r="C203" s="12"/>
      <c r="D203" s="167" t="s">
        <v>83</v>
      </c>
      <c r="E203" s="177" t="s">
        <v>646</v>
      </c>
      <c r="F203" s="177" t="s">
        <v>647</v>
      </c>
      <c r="G203" s="12"/>
      <c r="H203" s="12"/>
      <c r="I203" s="169"/>
      <c r="J203" s="178">
        <f>BK203</f>
        <v>0</v>
      </c>
      <c r="K203" s="12"/>
      <c r="L203" s="166"/>
      <c r="M203" s="171"/>
      <c r="N203" s="172"/>
      <c r="O203" s="172"/>
      <c r="P203" s="173">
        <f>SUM(P204:P208)</f>
        <v>0</v>
      </c>
      <c r="Q203" s="172"/>
      <c r="R203" s="173">
        <f>SUM(R204:R208)</f>
        <v>0</v>
      </c>
      <c r="S203" s="172"/>
      <c r="T203" s="174">
        <f>SUM(T204:T208)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67" t="s">
        <v>91</v>
      </c>
      <c r="AT203" s="175" t="s">
        <v>83</v>
      </c>
      <c r="AU203" s="175" t="s">
        <v>91</v>
      </c>
      <c r="AY203" s="167" t="s">
        <v>167</v>
      </c>
      <c r="BK203" s="176">
        <f>SUM(BK204:BK208)</f>
        <v>0</v>
      </c>
    </row>
    <row r="204" spans="1:65" s="2" customFormat="1" ht="24.15" customHeight="1">
      <c r="A204" s="38"/>
      <c r="B204" s="179"/>
      <c r="C204" s="180" t="s">
        <v>29</v>
      </c>
      <c r="D204" s="180" t="s">
        <v>169</v>
      </c>
      <c r="E204" s="181" t="s">
        <v>649</v>
      </c>
      <c r="F204" s="182" t="s">
        <v>650</v>
      </c>
      <c r="G204" s="183" t="s">
        <v>233</v>
      </c>
      <c r="H204" s="184">
        <v>72.96</v>
      </c>
      <c r="I204" s="185"/>
      <c r="J204" s="186">
        <f>ROUND(I204*H204,2)</f>
        <v>0</v>
      </c>
      <c r="K204" s="182" t="s">
        <v>173</v>
      </c>
      <c r="L204" s="39"/>
      <c r="M204" s="187" t="s">
        <v>1</v>
      </c>
      <c r="N204" s="188" t="s">
        <v>49</v>
      </c>
      <c r="O204" s="77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91" t="s">
        <v>174</v>
      </c>
      <c r="AT204" s="191" t="s">
        <v>169</v>
      </c>
      <c r="AU204" s="191" t="s">
        <v>21</v>
      </c>
      <c r="AY204" s="18" t="s">
        <v>167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8" t="s">
        <v>91</v>
      </c>
      <c r="BK204" s="192">
        <f>ROUND(I204*H204,2)</f>
        <v>0</v>
      </c>
      <c r="BL204" s="18" t="s">
        <v>174</v>
      </c>
      <c r="BM204" s="191" t="s">
        <v>852</v>
      </c>
    </row>
    <row r="205" spans="1:65" s="2" customFormat="1" ht="24.15" customHeight="1">
      <c r="A205" s="38"/>
      <c r="B205" s="179"/>
      <c r="C205" s="180" t="s">
        <v>497</v>
      </c>
      <c r="D205" s="180" t="s">
        <v>169</v>
      </c>
      <c r="E205" s="181" t="s">
        <v>653</v>
      </c>
      <c r="F205" s="182" t="s">
        <v>654</v>
      </c>
      <c r="G205" s="183" t="s">
        <v>233</v>
      </c>
      <c r="H205" s="184">
        <v>72.96</v>
      </c>
      <c r="I205" s="185"/>
      <c r="J205" s="186">
        <f>ROUND(I205*H205,2)</f>
        <v>0</v>
      </c>
      <c r="K205" s="182" t="s">
        <v>173</v>
      </c>
      <c r="L205" s="39"/>
      <c r="M205" s="187" t="s">
        <v>1</v>
      </c>
      <c r="N205" s="188" t="s">
        <v>49</v>
      </c>
      <c r="O205" s="77"/>
      <c r="P205" s="189">
        <f>O205*H205</f>
        <v>0</v>
      </c>
      <c r="Q205" s="189">
        <v>0</v>
      </c>
      <c r="R205" s="189">
        <f>Q205*H205</f>
        <v>0</v>
      </c>
      <c r="S205" s="189">
        <v>0</v>
      </c>
      <c r="T205" s="19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91" t="s">
        <v>174</v>
      </c>
      <c r="AT205" s="191" t="s">
        <v>169</v>
      </c>
      <c r="AU205" s="191" t="s">
        <v>21</v>
      </c>
      <c r="AY205" s="18" t="s">
        <v>167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8" t="s">
        <v>91</v>
      </c>
      <c r="BK205" s="192">
        <f>ROUND(I205*H205,2)</f>
        <v>0</v>
      </c>
      <c r="BL205" s="18" t="s">
        <v>174</v>
      </c>
      <c r="BM205" s="191" t="s">
        <v>853</v>
      </c>
    </row>
    <row r="206" spans="1:65" s="2" customFormat="1" ht="24.15" customHeight="1">
      <c r="A206" s="38"/>
      <c r="B206" s="179"/>
      <c r="C206" s="180" t="s">
        <v>501</v>
      </c>
      <c r="D206" s="180" t="s">
        <v>169</v>
      </c>
      <c r="E206" s="181" t="s">
        <v>657</v>
      </c>
      <c r="F206" s="182" t="s">
        <v>658</v>
      </c>
      <c r="G206" s="183" t="s">
        <v>233</v>
      </c>
      <c r="H206" s="184">
        <v>364.8</v>
      </c>
      <c r="I206" s="185"/>
      <c r="J206" s="186">
        <f>ROUND(I206*H206,2)</f>
        <v>0</v>
      </c>
      <c r="K206" s="182" t="s">
        <v>173</v>
      </c>
      <c r="L206" s="39"/>
      <c r="M206" s="187" t="s">
        <v>1</v>
      </c>
      <c r="N206" s="188" t="s">
        <v>49</v>
      </c>
      <c r="O206" s="77"/>
      <c r="P206" s="189">
        <f>O206*H206</f>
        <v>0</v>
      </c>
      <c r="Q206" s="189">
        <v>0</v>
      </c>
      <c r="R206" s="189">
        <f>Q206*H206</f>
        <v>0</v>
      </c>
      <c r="S206" s="189">
        <v>0</v>
      </c>
      <c r="T206" s="19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91" t="s">
        <v>174</v>
      </c>
      <c r="AT206" s="191" t="s">
        <v>169</v>
      </c>
      <c r="AU206" s="191" t="s">
        <v>21</v>
      </c>
      <c r="AY206" s="18" t="s">
        <v>167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8" t="s">
        <v>91</v>
      </c>
      <c r="BK206" s="192">
        <f>ROUND(I206*H206,2)</f>
        <v>0</v>
      </c>
      <c r="BL206" s="18" t="s">
        <v>174</v>
      </c>
      <c r="BM206" s="191" t="s">
        <v>854</v>
      </c>
    </row>
    <row r="207" spans="1:51" s="13" customFormat="1" ht="12">
      <c r="A207" s="13"/>
      <c r="B207" s="193"/>
      <c r="C207" s="13"/>
      <c r="D207" s="194" t="s">
        <v>193</v>
      </c>
      <c r="E207" s="195" t="s">
        <v>1</v>
      </c>
      <c r="F207" s="196" t="s">
        <v>855</v>
      </c>
      <c r="G207" s="13"/>
      <c r="H207" s="197">
        <v>364.8</v>
      </c>
      <c r="I207" s="198"/>
      <c r="J207" s="13"/>
      <c r="K207" s="13"/>
      <c r="L207" s="193"/>
      <c r="M207" s="199"/>
      <c r="N207" s="200"/>
      <c r="O207" s="200"/>
      <c r="P207" s="200"/>
      <c r="Q207" s="200"/>
      <c r="R207" s="200"/>
      <c r="S207" s="200"/>
      <c r="T207" s="20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5" t="s">
        <v>193</v>
      </c>
      <c r="AU207" s="195" t="s">
        <v>21</v>
      </c>
      <c r="AV207" s="13" t="s">
        <v>21</v>
      </c>
      <c r="AW207" s="13" t="s">
        <v>40</v>
      </c>
      <c r="AX207" s="13" t="s">
        <v>91</v>
      </c>
      <c r="AY207" s="195" t="s">
        <v>167</v>
      </c>
    </row>
    <row r="208" spans="1:65" s="2" customFormat="1" ht="33" customHeight="1">
      <c r="A208" s="38"/>
      <c r="B208" s="179"/>
      <c r="C208" s="180" t="s">
        <v>505</v>
      </c>
      <c r="D208" s="180" t="s">
        <v>169</v>
      </c>
      <c r="E208" s="181" t="s">
        <v>856</v>
      </c>
      <c r="F208" s="182" t="s">
        <v>857</v>
      </c>
      <c r="G208" s="183" t="s">
        <v>233</v>
      </c>
      <c r="H208" s="184">
        <v>72.96</v>
      </c>
      <c r="I208" s="185"/>
      <c r="J208" s="186">
        <f>ROUND(I208*H208,2)</f>
        <v>0</v>
      </c>
      <c r="K208" s="182" t="s">
        <v>173</v>
      </c>
      <c r="L208" s="39"/>
      <c r="M208" s="187" t="s">
        <v>1</v>
      </c>
      <c r="N208" s="188" t="s">
        <v>49</v>
      </c>
      <c r="O208" s="77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1" t="s">
        <v>174</v>
      </c>
      <c r="AT208" s="191" t="s">
        <v>169</v>
      </c>
      <c r="AU208" s="191" t="s">
        <v>21</v>
      </c>
      <c r="AY208" s="18" t="s">
        <v>167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8" t="s">
        <v>91</v>
      </c>
      <c r="BK208" s="192">
        <f>ROUND(I208*H208,2)</f>
        <v>0</v>
      </c>
      <c r="BL208" s="18" t="s">
        <v>174</v>
      </c>
      <c r="BM208" s="191" t="s">
        <v>858</v>
      </c>
    </row>
    <row r="209" spans="1:63" s="12" customFormat="1" ht="22.8" customHeight="1">
      <c r="A209" s="12"/>
      <c r="B209" s="166"/>
      <c r="C209" s="12"/>
      <c r="D209" s="167" t="s">
        <v>83</v>
      </c>
      <c r="E209" s="177" t="s">
        <v>347</v>
      </c>
      <c r="F209" s="177" t="s">
        <v>348</v>
      </c>
      <c r="G209" s="12"/>
      <c r="H209" s="12"/>
      <c r="I209" s="169"/>
      <c r="J209" s="178">
        <f>BK209</f>
        <v>0</v>
      </c>
      <c r="K209" s="12"/>
      <c r="L209" s="166"/>
      <c r="M209" s="171"/>
      <c r="N209" s="172"/>
      <c r="O209" s="172"/>
      <c r="P209" s="173">
        <f>P210</f>
        <v>0</v>
      </c>
      <c r="Q209" s="172"/>
      <c r="R209" s="173">
        <f>R210</f>
        <v>0</v>
      </c>
      <c r="S209" s="172"/>
      <c r="T209" s="174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67" t="s">
        <v>91</v>
      </c>
      <c r="AT209" s="175" t="s">
        <v>83</v>
      </c>
      <c r="AU209" s="175" t="s">
        <v>91</v>
      </c>
      <c r="AY209" s="167" t="s">
        <v>167</v>
      </c>
      <c r="BK209" s="176">
        <f>BK210</f>
        <v>0</v>
      </c>
    </row>
    <row r="210" spans="1:65" s="2" customFormat="1" ht="24.15" customHeight="1">
      <c r="A210" s="38"/>
      <c r="B210" s="179"/>
      <c r="C210" s="180" t="s">
        <v>509</v>
      </c>
      <c r="D210" s="180" t="s">
        <v>169</v>
      </c>
      <c r="E210" s="181" t="s">
        <v>350</v>
      </c>
      <c r="F210" s="182" t="s">
        <v>351</v>
      </c>
      <c r="G210" s="183" t="s">
        <v>233</v>
      </c>
      <c r="H210" s="184">
        <v>468.803</v>
      </c>
      <c r="I210" s="185"/>
      <c r="J210" s="186">
        <f>ROUND(I210*H210,2)</f>
        <v>0</v>
      </c>
      <c r="K210" s="182" t="s">
        <v>173</v>
      </c>
      <c r="L210" s="39"/>
      <c r="M210" s="187" t="s">
        <v>1</v>
      </c>
      <c r="N210" s="188" t="s">
        <v>49</v>
      </c>
      <c r="O210" s="77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91" t="s">
        <v>174</v>
      </c>
      <c r="AT210" s="191" t="s">
        <v>169</v>
      </c>
      <c r="AU210" s="191" t="s">
        <v>21</v>
      </c>
      <c r="AY210" s="18" t="s">
        <v>167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8" t="s">
        <v>91</v>
      </c>
      <c r="BK210" s="192">
        <f>ROUND(I210*H210,2)</f>
        <v>0</v>
      </c>
      <c r="BL210" s="18" t="s">
        <v>174</v>
      </c>
      <c r="BM210" s="191" t="s">
        <v>859</v>
      </c>
    </row>
    <row r="211" spans="1:63" s="12" customFormat="1" ht="25.9" customHeight="1">
      <c r="A211" s="12"/>
      <c r="B211" s="166"/>
      <c r="C211" s="12"/>
      <c r="D211" s="167" t="s">
        <v>83</v>
      </c>
      <c r="E211" s="168" t="s">
        <v>353</v>
      </c>
      <c r="F211" s="168" t="s">
        <v>354</v>
      </c>
      <c r="G211" s="12"/>
      <c r="H211" s="12"/>
      <c r="I211" s="169"/>
      <c r="J211" s="170">
        <f>BK211</f>
        <v>0</v>
      </c>
      <c r="K211" s="12"/>
      <c r="L211" s="166"/>
      <c r="M211" s="171"/>
      <c r="N211" s="172"/>
      <c r="O211" s="172"/>
      <c r="P211" s="173">
        <f>P212+P216</f>
        <v>0</v>
      </c>
      <c r="Q211" s="172"/>
      <c r="R211" s="173">
        <f>R212+R216</f>
        <v>0</v>
      </c>
      <c r="S211" s="172"/>
      <c r="T211" s="174">
        <f>T212+T216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67" t="s">
        <v>188</v>
      </c>
      <c r="AT211" s="175" t="s">
        <v>83</v>
      </c>
      <c r="AU211" s="175" t="s">
        <v>84</v>
      </c>
      <c r="AY211" s="167" t="s">
        <v>167</v>
      </c>
      <c r="BK211" s="176">
        <f>BK212+BK216</f>
        <v>0</v>
      </c>
    </row>
    <row r="212" spans="1:63" s="12" customFormat="1" ht="22.8" customHeight="1">
      <c r="A212" s="12"/>
      <c r="B212" s="166"/>
      <c r="C212" s="12"/>
      <c r="D212" s="167" t="s">
        <v>83</v>
      </c>
      <c r="E212" s="177" t="s">
        <v>355</v>
      </c>
      <c r="F212" s="177" t="s">
        <v>356</v>
      </c>
      <c r="G212" s="12"/>
      <c r="H212" s="12"/>
      <c r="I212" s="169"/>
      <c r="J212" s="178">
        <f>BK212</f>
        <v>0</v>
      </c>
      <c r="K212" s="12"/>
      <c r="L212" s="166"/>
      <c r="M212" s="171"/>
      <c r="N212" s="172"/>
      <c r="O212" s="172"/>
      <c r="P212" s="173">
        <f>SUM(P213:P215)</f>
        <v>0</v>
      </c>
      <c r="Q212" s="172"/>
      <c r="R212" s="173">
        <f>SUM(R213:R215)</f>
        <v>0</v>
      </c>
      <c r="S212" s="172"/>
      <c r="T212" s="174">
        <f>SUM(T213:T215)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67" t="s">
        <v>188</v>
      </c>
      <c r="AT212" s="175" t="s">
        <v>83</v>
      </c>
      <c r="AU212" s="175" t="s">
        <v>91</v>
      </c>
      <c r="AY212" s="167" t="s">
        <v>167</v>
      </c>
      <c r="BK212" s="176">
        <f>SUM(BK213:BK215)</f>
        <v>0</v>
      </c>
    </row>
    <row r="213" spans="1:65" s="2" customFormat="1" ht="16.5" customHeight="1">
      <c r="A213" s="38"/>
      <c r="B213" s="179"/>
      <c r="C213" s="180" t="s">
        <v>515</v>
      </c>
      <c r="D213" s="180" t="s">
        <v>169</v>
      </c>
      <c r="E213" s="181" t="s">
        <v>358</v>
      </c>
      <c r="F213" s="182" t="s">
        <v>359</v>
      </c>
      <c r="G213" s="183" t="s">
        <v>360</v>
      </c>
      <c r="H213" s="184">
        <v>1</v>
      </c>
      <c r="I213" s="185"/>
      <c r="J213" s="186">
        <f>ROUND(I213*H213,2)</f>
        <v>0</v>
      </c>
      <c r="K213" s="182" t="s">
        <v>173</v>
      </c>
      <c r="L213" s="39"/>
      <c r="M213" s="187" t="s">
        <v>1</v>
      </c>
      <c r="N213" s="188" t="s">
        <v>49</v>
      </c>
      <c r="O213" s="77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91" t="s">
        <v>361</v>
      </c>
      <c r="AT213" s="191" t="s">
        <v>169</v>
      </c>
      <c r="AU213" s="191" t="s">
        <v>21</v>
      </c>
      <c r="AY213" s="18" t="s">
        <v>167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8" t="s">
        <v>91</v>
      </c>
      <c r="BK213" s="192">
        <f>ROUND(I213*H213,2)</f>
        <v>0</v>
      </c>
      <c r="BL213" s="18" t="s">
        <v>361</v>
      </c>
      <c r="BM213" s="191" t="s">
        <v>860</v>
      </c>
    </row>
    <row r="214" spans="1:47" s="2" customFormat="1" ht="12">
      <c r="A214" s="38"/>
      <c r="B214" s="39"/>
      <c r="C214" s="38"/>
      <c r="D214" s="194" t="s">
        <v>363</v>
      </c>
      <c r="E214" s="38"/>
      <c r="F214" s="220" t="s">
        <v>364</v>
      </c>
      <c r="G214" s="38"/>
      <c r="H214" s="38"/>
      <c r="I214" s="221"/>
      <c r="J214" s="38"/>
      <c r="K214" s="38"/>
      <c r="L214" s="39"/>
      <c r="M214" s="222"/>
      <c r="N214" s="223"/>
      <c r="O214" s="77"/>
      <c r="P214" s="77"/>
      <c r="Q214" s="77"/>
      <c r="R214" s="77"/>
      <c r="S214" s="77"/>
      <c r="T214" s="7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8" t="s">
        <v>363</v>
      </c>
      <c r="AU214" s="18" t="s">
        <v>21</v>
      </c>
    </row>
    <row r="215" spans="1:65" s="2" customFormat="1" ht="16.5" customHeight="1">
      <c r="A215" s="38"/>
      <c r="B215" s="179"/>
      <c r="C215" s="180" t="s">
        <v>519</v>
      </c>
      <c r="D215" s="180" t="s">
        <v>169</v>
      </c>
      <c r="E215" s="181" t="s">
        <v>366</v>
      </c>
      <c r="F215" s="182" t="s">
        <v>367</v>
      </c>
      <c r="G215" s="183" t="s">
        <v>360</v>
      </c>
      <c r="H215" s="184">
        <v>1</v>
      </c>
      <c r="I215" s="185"/>
      <c r="J215" s="186">
        <f>ROUND(I215*H215,2)</f>
        <v>0</v>
      </c>
      <c r="K215" s="182" t="s">
        <v>173</v>
      </c>
      <c r="L215" s="39"/>
      <c r="M215" s="187" t="s">
        <v>1</v>
      </c>
      <c r="N215" s="188" t="s">
        <v>49</v>
      </c>
      <c r="O215" s="77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1" t="s">
        <v>361</v>
      </c>
      <c r="AT215" s="191" t="s">
        <v>169</v>
      </c>
      <c r="AU215" s="191" t="s">
        <v>21</v>
      </c>
      <c r="AY215" s="18" t="s">
        <v>167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8" t="s">
        <v>91</v>
      </c>
      <c r="BK215" s="192">
        <f>ROUND(I215*H215,2)</f>
        <v>0</v>
      </c>
      <c r="BL215" s="18" t="s">
        <v>361</v>
      </c>
      <c r="BM215" s="191" t="s">
        <v>861</v>
      </c>
    </row>
    <row r="216" spans="1:63" s="12" customFormat="1" ht="22.8" customHeight="1">
      <c r="A216" s="12"/>
      <c r="B216" s="166"/>
      <c r="C216" s="12"/>
      <c r="D216" s="167" t="s">
        <v>83</v>
      </c>
      <c r="E216" s="177" t="s">
        <v>369</v>
      </c>
      <c r="F216" s="177" t="s">
        <v>370</v>
      </c>
      <c r="G216" s="12"/>
      <c r="H216" s="12"/>
      <c r="I216" s="169"/>
      <c r="J216" s="178">
        <f>BK216</f>
        <v>0</v>
      </c>
      <c r="K216" s="12"/>
      <c r="L216" s="166"/>
      <c r="M216" s="171"/>
      <c r="N216" s="172"/>
      <c r="O216" s="172"/>
      <c r="P216" s="173">
        <f>P217</f>
        <v>0</v>
      </c>
      <c r="Q216" s="172"/>
      <c r="R216" s="173">
        <f>R217</f>
        <v>0</v>
      </c>
      <c r="S216" s="172"/>
      <c r="T216" s="174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67" t="s">
        <v>188</v>
      </c>
      <c r="AT216" s="175" t="s">
        <v>83</v>
      </c>
      <c r="AU216" s="175" t="s">
        <v>91</v>
      </c>
      <c r="AY216" s="167" t="s">
        <v>167</v>
      </c>
      <c r="BK216" s="176">
        <f>BK217</f>
        <v>0</v>
      </c>
    </row>
    <row r="217" spans="1:65" s="2" customFormat="1" ht="24.15" customHeight="1">
      <c r="A217" s="38"/>
      <c r="B217" s="179"/>
      <c r="C217" s="180" t="s">
        <v>523</v>
      </c>
      <c r="D217" s="180" t="s">
        <v>169</v>
      </c>
      <c r="E217" s="181" t="s">
        <v>372</v>
      </c>
      <c r="F217" s="182" t="s">
        <v>373</v>
      </c>
      <c r="G217" s="183" t="s">
        <v>360</v>
      </c>
      <c r="H217" s="184">
        <v>1</v>
      </c>
      <c r="I217" s="185"/>
      <c r="J217" s="186">
        <f>ROUND(I217*H217,2)</f>
        <v>0</v>
      </c>
      <c r="K217" s="182" t="s">
        <v>173</v>
      </c>
      <c r="L217" s="39"/>
      <c r="M217" s="224" t="s">
        <v>1</v>
      </c>
      <c r="N217" s="225" t="s">
        <v>49</v>
      </c>
      <c r="O217" s="226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91" t="s">
        <v>361</v>
      </c>
      <c r="AT217" s="191" t="s">
        <v>169</v>
      </c>
      <c r="AU217" s="191" t="s">
        <v>21</v>
      </c>
      <c r="AY217" s="18" t="s">
        <v>167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8" t="s">
        <v>91</v>
      </c>
      <c r="BK217" s="192">
        <f>ROUND(I217*H217,2)</f>
        <v>0</v>
      </c>
      <c r="BL217" s="18" t="s">
        <v>361</v>
      </c>
      <c r="BM217" s="191" t="s">
        <v>862</v>
      </c>
    </row>
    <row r="218" spans="1:31" s="2" customFormat="1" ht="6.95" customHeight="1">
      <c r="A218" s="38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39"/>
      <c r="M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</row>
  </sheetData>
  <autoFilter ref="C129:K21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136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863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19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ROUND(J129,2)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ROUND((SUM(BE129:BE195)),2)</f>
        <v>0</v>
      </c>
      <c r="G35" s="38"/>
      <c r="H35" s="38"/>
      <c r="I35" s="136">
        <v>0.21</v>
      </c>
      <c r="J35" s="135">
        <f>ROUND(((SUM(BE129:BE195))*I35),2)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ROUND((SUM(BF129:BF195)),2)</f>
        <v>0</v>
      </c>
      <c r="G36" s="38"/>
      <c r="H36" s="38"/>
      <c r="I36" s="136">
        <v>0.15</v>
      </c>
      <c r="J36" s="135">
        <f>ROUND(((SUM(BF129:BF195))*I36),2)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ROUND((SUM(BG129:BG195)),2)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ROUND((SUM(BH129:BH195)),2)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ROUND((SUM(BI129:BI195)),2)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136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306 - Přípojky kanalizace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J129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J130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J131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146</v>
      </c>
      <c r="E101" s="154"/>
      <c r="F101" s="154"/>
      <c r="G101" s="154"/>
      <c r="H101" s="154"/>
      <c r="I101" s="154"/>
      <c r="J101" s="155">
        <f>J166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J171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376</v>
      </c>
      <c r="E103" s="154"/>
      <c r="F103" s="154"/>
      <c r="G103" s="154"/>
      <c r="H103" s="154"/>
      <c r="I103" s="154"/>
      <c r="J103" s="155">
        <f>J183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148</v>
      </c>
      <c r="E104" s="154"/>
      <c r="F104" s="154"/>
      <c r="G104" s="154"/>
      <c r="H104" s="154"/>
      <c r="I104" s="154"/>
      <c r="J104" s="155">
        <f>J189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48"/>
      <c r="C105" s="9"/>
      <c r="D105" s="149" t="s">
        <v>149</v>
      </c>
      <c r="E105" s="150"/>
      <c r="F105" s="150"/>
      <c r="G105" s="150"/>
      <c r="H105" s="150"/>
      <c r="I105" s="150"/>
      <c r="J105" s="151">
        <f>J191</f>
        <v>0</v>
      </c>
      <c r="K105" s="9"/>
      <c r="L105" s="14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52"/>
      <c r="C106" s="10"/>
      <c r="D106" s="153" t="s">
        <v>150</v>
      </c>
      <c r="E106" s="154"/>
      <c r="F106" s="154"/>
      <c r="G106" s="154"/>
      <c r="H106" s="154"/>
      <c r="I106" s="154"/>
      <c r="J106" s="155">
        <f>J192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2"/>
      <c r="C107" s="10"/>
      <c r="D107" s="153" t="s">
        <v>151</v>
      </c>
      <c r="E107" s="154"/>
      <c r="F107" s="154"/>
      <c r="G107" s="154"/>
      <c r="H107" s="154"/>
      <c r="I107" s="154"/>
      <c r="J107" s="155">
        <f>J194</f>
        <v>0</v>
      </c>
      <c r="K107" s="10"/>
      <c r="L107" s="15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2" t="s">
        <v>152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1" t="s">
        <v>16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6.25" customHeight="1">
      <c r="A117" s="38"/>
      <c r="B117" s="39"/>
      <c r="C117" s="38"/>
      <c r="D117" s="38"/>
      <c r="E117" s="129" t="str">
        <f>E7</f>
        <v>Rekonstrukce místních komunikací v sídlišti K Hradišťku v Dačicích - IV. Etapa - aktualizace</v>
      </c>
      <c r="F117" s="31"/>
      <c r="G117" s="31"/>
      <c r="H117" s="31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2:12" s="1" customFormat="1" ht="12" customHeight="1">
      <c r="B118" s="21"/>
      <c r="C118" s="31" t="s">
        <v>135</v>
      </c>
      <c r="L118" s="21"/>
    </row>
    <row r="119" spans="1:31" s="2" customFormat="1" ht="23.25" customHeight="1">
      <c r="A119" s="38"/>
      <c r="B119" s="39"/>
      <c r="C119" s="38"/>
      <c r="D119" s="38"/>
      <c r="E119" s="129" t="s">
        <v>136</v>
      </c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1" t="s">
        <v>137</v>
      </c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38"/>
      <c r="D121" s="38"/>
      <c r="E121" s="67" t="str">
        <f>E11</f>
        <v>SO 306 - Přípojky kanalizace</v>
      </c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1" t="s">
        <v>22</v>
      </c>
      <c r="D123" s="38"/>
      <c r="E123" s="38"/>
      <c r="F123" s="26" t="str">
        <f>F14</f>
        <v>Dačice</v>
      </c>
      <c r="G123" s="38"/>
      <c r="H123" s="38"/>
      <c r="I123" s="31" t="s">
        <v>24</v>
      </c>
      <c r="J123" s="69" t="str">
        <f>IF(J14="","",J14)</f>
        <v>6. 8. 2021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5.65" customHeight="1">
      <c r="A125" s="38"/>
      <c r="B125" s="39"/>
      <c r="C125" s="31" t="s">
        <v>30</v>
      </c>
      <c r="D125" s="38"/>
      <c r="E125" s="38"/>
      <c r="F125" s="26" t="str">
        <f>E17</f>
        <v>Město Dačice, Krajířova 27, 380 13 Dačice</v>
      </c>
      <c r="G125" s="38"/>
      <c r="H125" s="38"/>
      <c r="I125" s="31" t="s">
        <v>37</v>
      </c>
      <c r="J125" s="36" t="str">
        <f>E23</f>
        <v>Ing. arch. Martin Jirovský Ph.D., MBA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40.05" customHeight="1">
      <c r="A126" s="38"/>
      <c r="B126" s="39"/>
      <c r="C126" s="31" t="s">
        <v>35</v>
      </c>
      <c r="D126" s="38"/>
      <c r="E126" s="38"/>
      <c r="F126" s="26" t="str">
        <f>IF(E20="","",E20)</f>
        <v>Vyplň údaj</v>
      </c>
      <c r="G126" s="38"/>
      <c r="H126" s="38"/>
      <c r="I126" s="31" t="s">
        <v>41</v>
      </c>
      <c r="J126" s="36" t="str">
        <f>E26</f>
        <v>Centrum služeb Staré město; Petra Stejskalová</v>
      </c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56"/>
      <c r="B128" s="157"/>
      <c r="C128" s="158" t="s">
        <v>153</v>
      </c>
      <c r="D128" s="159" t="s">
        <v>69</v>
      </c>
      <c r="E128" s="159" t="s">
        <v>65</v>
      </c>
      <c r="F128" s="159" t="s">
        <v>66</v>
      </c>
      <c r="G128" s="159" t="s">
        <v>154</v>
      </c>
      <c r="H128" s="159" t="s">
        <v>155</v>
      </c>
      <c r="I128" s="159" t="s">
        <v>156</v>
      </c>
      <c r="J128" s="159" t="s">
        <v>141</v>
      </c>
      <c r="K128" s="160" t="s">
        <v>157</v>
      </c>
      <c r="L128" s="161"/>
      <c r="M128" s="86" t="s">
        <v>1</v>
      </c>
      <c r="N128" s="87" t="s">
        <v>48</v>
      </c>
      <c r="O128" s="87" t="s">
        <v>158</v>
      </c>
      <c r="P128" s="87" t="s">
        <v>159</v>
      </c>
      <c r="Q128" s="87" t="s">
        <v>160</v>
      </c>
      <c r="R128" s="87" t="s">
        <v>161</v>
      </c>
      <c r="S128" s="87" t="s">
        <v>162</v>
      </c>
      <c r="T128" s="88" t="s">
        <v>163</v>
      </c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</row>
    <row r="129" spans="1:63" s="2" customFormat="1" ht="22.8" customHeight="1">
      <c r="A129" s="38"/>
      <c r="B129" s="39"/>
      <c r="C129" s="93" t="s">
        <v>164</v>
      </c>
      <c r="D129" s="38"/>
      <c r="E129" s="38"/>
      <c r="F129" s="38"/>
      <c r="G129" s="38"/>
      <c r="H129" s="38"/>
      <c r="I129" s="38"/>
      <c r="J129" s="162">
        <f>BK129</f>
        <v>0</v>
      </c>
      <c r="K129" s="38"/>
      <c r="L129" s="39"/>
      <c r="M129" s="89"/>
      <c r="N129" s="73"/>
      <c r="O129" s="90"/>
      <c r="P129" s="163">
        <f>P130+P191</f>
        <v>0</v>
      </c>
      <c r="Q129" s="90"/>
      <c r="R129" s="163">
        <f>R130+R191</f>
        <v>47.177487240000005</v>
      </c>
      <c r="S129" s="90"/>
      <c r="T129" s="164">
        <f>T130+T191</f>
        <v>8.28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8" t="s">
        <v>83</v>
      </c>
      <c r="AU129" s="18" t="s">
        <v>143</v>
      </c>
      <c r="BK129" s="165">
        <f>BK130+BK191</f>
        <v>0</v>
      </c>
    </row>
    <row r="130" spans="1:63" s="12" customFormat="1" ht="25.9" customHeight="1">
      <c r="A130" s="12"/>
      <c r="B130" s="166"/>
      <c r="C130" s="12"/>
      <c r="D130" s="167" t="s">
        <v>83</v>
      </c>
      <c r="E130" s="168" t="s">
        <v>165</v>
      </c>
      <c r="F130" s="168" t="s">
        <v>166</v>
      </c>
      <c r="G130" s="12"/>
      <c r="H130" s="12"/>
      <c r="I130" s="169"/>
      <c r="J130" s="170">
        <f>BK130</f>
        <v>0</v>
      </c>
      <c r="K130" s="12"/>
      <c r="L130" s="166"/>
      <c r="M130" s="171"/>
      <c r="N130" s="172"/>
      <c r="O130" s="172"/>
      <c r="P130" s="173">
        <f>P131+P166+P171+P183+P189</f>
        <v>0</v>
      </c>
      <c r="Q130" s="172"/>
      <c r="R130" s="173">
        <f>R131+R166+R171+R183+R189</f>
        <v>47.177487240000005</v>
      </c>
      <c r="S130" s="172"/>
      <c r="T130" s="174">
        <f>T131+T166+T171+T183+T189</f>
        <v>8.28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7" t="s">
        <v>91</v>
      </c>
      <c r="AT130" s="175" t="s">
        <v>83</v>
      </c>
      <c r="AU130" s="175" t="s">
        <v>84</v>
      </c>
      <c r="AY130" s="167" t="s">
        <v>167</v>
      </c>
      <c r="BK130" s="176">
        <f>BK131+BK166+BK171+BK183+BK189</f>
        <v>0</v>
      </c>
    </row>
    <row r="131" spans="1:63" s="12" customFormat="1" ht="22.8" customHeight="1">
      <c r="A131" s="12"/>
      <c r="B131" s="166"/>
      <c r="C131" s="12"/>
      <c r="D131" s="167" t="s">
        <v>83</v>
      </c>
      <c r="E131" s="177" t="s">
        <v>91</v>
      </c>
      <c r="F131" s="177" t="s">
        <v>168</v>
      </c>
      <c r="G131" s="12"/>
      <c r="H131" s="12"/>
      <c r="I131" s="169"/>
      <c r="J131" s="178">
        <f>BK131</f>
        <v>0</v>
      </c>
      <c r="K131" s="12"/>
      <c r="L131" s="166"/>
      <c r="M131" s="171"/>
      <c r="N131" s="172"/>
      <c r="O131" s="172"/>
      <c r="P131" s="173">
        <f>SUM(P132:P165)</f>
        <v>0</v>
      </c>
      <c r="Q131" s="172"/>
      <c r="R131" s="173">
        <f>SUM(R132:R165)</f>
        <v>33.864912000000004</v>
      </c>
      <c r="S131" s="172"/>
      <c r="T131" s="174">
        <f>SUM(T132:T165)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7" t="s">
        <v>91</v>
      </c>
      <c r="AT131" s="175" t="s">
        <v>83</v>
      </c>
      <c r="AU131" s="175" t="s">
        <v>91</v>
      </c>
      <c r="AY131" s="167" t="s">
        <v>167</v>
      </c>
      <c r="BK131" s="176">
        <f>SUM(BK132:BK165)</f>
        <v>0</v>
      </c>
    </row>
    <row r="132" spans="1:65" s="2" customFormat="1" ht="16.5" customHeight="1">
      <c r="A132" s="38"/>
      <c r="B132" s="179"/>
      <c r="C132" s="180" t="s">
        <v>91</v>
      </c>
      <c r="D132" s="180" t="s">
        <v>169</v>
      </c>
      <c r="E132" s="181" t="s">
        <v>762</v>
      </c>
      <c r="F132" s="182" t="s">
        <v>763</v>
      </c>
      <c r="G132" s="183" t="s">
        <v>183</v>
      </c>
      <c r="H132" s="184">
        <v>36</v>
      </c>
      <c r="I132" s="185"/>
      <c r="J132" s="186">
        <f>ROUND(I132*H132,2)</f>
        <v>0</v>
      </c>
      <c r="K132" s="182" t="s">
        <v>173</v>
      </c>
      <c r="L132" s="39"/>
      <c r="M132" s="187" t="s">
        <v>1</v>
      </c>
      <c r="N132" s="188" t="s">
        <v>49</v>
      </c>
      <c r="O132" s="77"/>
      <c r="P132" s="189">
        <f>O132*H132</f>
        <v>0</v>
      </c>
      <c r="Q132" s="189">
        <v>0.01004</v>
      </c>
      <c r="R132" s="189">
        <f>Q132*H132</f>
        <v>0.36144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174</v>
      </c>
      <c r="AT132" s="191" t="s">
        <v>169</v>
      </c>
      <c r="AU132" s="191" t="s">
        <v>21</v>
      </c>
      <c r="AY132" s="18" t="s">
        <v>167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8" t="s">
        <v>91</v>
      </c>
      <c r="BK132" s="192">
        <f>ROUND(I132*H132,2)</f>
        <v>0</v>
      </c>
      <c r="BL132" s="18" t="s">
        <v>174</v>
      </c>
      <c r="BM132" s="191" t="s">
        <v>864</v>
      </c>
    </row>
    <row r="133" spans="1:65" s="2" customFormat="1" ht="24.15" customHeight="1">
      <c r="A133" s="38"/>
      <c r="B133" s="179"/>
      <c r="C133" s="180" t="s">
        <v>21</v>
      </c>
      <c r="D133" s="180" t="s">
        <v>169</v>
      </c>
      <c r="E133" s="181" t="s">
        <v>181</v>
      </c>
      <c r="F133" s="182" t="s">
        <v>182</v>
      </c>
      <c r="G133" s="183" t="s">
        <v>183</v>
      </c>
      <c r="H133" s="184">
        <v>9</v>
      </c>
      <c r="I133" s="185"/>
      <c r="J133" s="186">
        <f>ROUND(I133*H133,2)</f>
        <v>0</v>
      </c>
      <c r="K133" s="182" t="s">
        <v>173</v>
      </c>
      <c r="L133" s="39"/>
      <c r="M133" s="187" t="s">
        <v>1</v>
      </c>
      <c r="N133" s="188" t="s">
        <v>49</v>
      </c>
      <c r="O133" s="77"/>
      <c r="P133" s="189">
        <f>O133*H133</f>
        <v>0</v>
      </c>
      <c r="Q133" s="189">
        <v>0.00868</v>
      </c>
      <c r="R133" s="189">
        <f>Q133*H133</f>
        <v>0.07812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174</v>
      </c>
      <c r="AT133" s="191" t="s">
        <v>169</v>
      </c>
      <c r="AU133" s="191" t="s">
        <v>21</v>
      </c>
      <c r="AY133" s="18" t="s">
        <v>167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8" t="s">
        <v>91</v>
      </c>
      <c r="BK133" s="192">
        <f>ROUND(I133*H133,2)</f>
        <v>0</v>
      </c>
      <c r="BL133" s="18" t="s">
        <v>174</v>
      </c>
      <c r="BM133" s="191" t="s">
        <v>865</v>
      </c>
    </row>
    <row r="134" spans="1:65" s="2" customFormat="1" ht="24.15" customHeight="1">
      <c r="A134" s="38"/>
      <c r="B134" s="179"/>
      <c r="C134" s="180" t="s">
        <v>180</v>
      </c>
      <c r="D134" s="180" t="s">
        <v>169</v>
      </c>
      <c r="E134" s="181" t="s">
        <v>185</v>
      </c>
      <c r="F134" s="182" t="s">
        <v>186</v>
      </c>
      <c r="G134" s="183" t="s">
        <v>183</v>
      </c>
      <c r="H134" s="184">
        <v>5.4</v>
      </c>
      <c r="I134" s="185"/>
      <c r="J134" s="186">
        <f>ROUND(I134*H134,2)</f>
        <v>0</v>
      </c>
      <c r="K134" s="182" t="s">
        <v>173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0.0369</v>
      </c>
      <c r="R134" s="189">
        <f>Q134*H134</f>
        <v>0.19926000000000002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174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866</v>
      </c>
    </row>
    <row r="135" spans="1:65" s="2" customFormat="1" ht="24.15" customHeight="1">
      <c r="A135" s="38"/>
      <c r="B135" s="179"/>
      <c r="C135" s="180" t="s">
        <v>174</v>
      </c>
      <c r="D135" s="180" t="s">
        <v>169</v>
      </c>
      <c r="E135" s="181" t="s">
        <v>867</v>
      </c>
      <c r="F135" s="182" t="s">
        <v>868</v>
      </c>
      <c r="G135" s="183" t="s">
        <v>191</v>
      </c>
      <c r="H135" s="184">
        <v>8.64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869</v>
      </c>
    </row>
    <row r="136" spans="1:51" s="13" customFormat="1" ht="12">
      <c r="A136" s="13"/>
      <c r="B136" s="193"/>
      <c r="C136" s="13"/>
      <c r="D136" s="194" t="s">
        <v>193</v>
      </c>
      <c r="E136" s="195" t="s">
        <v>1</v>
      </c>
      <c r="F136" s="196" t="s">
        <v>870</v>
      </c>
      <c r="G136" s="13"/>
      <c r="H136" s="197">
        <v>8.64</v>
      </c>
      <c r="I136" s="198"/>
      <c r="J136" s="13"/>
      <c r="K136" s="13"/>
      <c r="L136" s="193"/>
      <c r="M136" s="199"/>
      <c r="N136" s="200"/>
      <c r="O136" s="200"/>
      <c r="P136" s="200"/>
      <c r="Q136" s="200"/>
      <c r="R136" s="200"/>
      <c r="S136" s="200"/>
      <c r="T136" s="20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193</v>
      </c>
      <c r="AU136" s="195" t="s">
        <v>21</v>
      </c>
      <c r="AV136" s="13" t="s">
        <v>21</v>
      </c>
      <c r="AW136" s="13" t="s">
        <v>40</v>
      </c>
      <c r="AX136" s="13" t="s">
        <v>91</v>
      </c>
      <c r="AY136" s="195" t="s">
        <v>167</v>
      </c>
    </row>
    <row r="137" spans="1:65" s="2" customFormat="1" ht="33" customHeight="1">
      <c r="A137" s="38"/>
      <c r="B137" s="179"/>
      <c r="C137" s="180" t="s">
        <v>188</v>
      </c>
      <c r="D137" s="180" t="s">
        <v>169</v>
      </c>
      <c r="E137" s="181" t="s">
        <v>871</v>
      </c>
      <c r="F137" s="182" t="s">
        <v>872</v>
      </c>
      <c r="G137" s="183" t="s">
        <v>191</v>
      </c>
      <c r="H137" s="184">
        <v>16.323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873</v>
      </c>
    </row>
    <row r="138" spans="1:51" s="13" customFormat="1" ht="12">
      <c r="A138" s="13"/>
      <c r="B138" s="193"/>
      <c r="C138" s="13"/>
      <c r="D138" s="194" t="s">
        <v>193</v>
      </c>
      <c r="E138" s="195" t="s">
        <v>1</v>
      </c>
      <c r="F138" s="196" t="s">
        <v>874</v>
      </c>
      <c r="G138" s="13"/>
      <c r="H138" s="197">
        <v>16.323</v>
      </c>
      <c r="I138" s="198"/>
      <c r="J138" s="13"/>
      <c r="K138" s="13"/>
      <c r="L138" s="193"/>
      <c r="M138" s="199"/>
      <c r="N138" s="200"/>
      <c r="O138" s="200"/>
      <c r="P138" s="200"/>
      <c r="Q138" s="200"/>
      <c r="R138" s="200"/>
      <c r="S138" s="200"/>
      <c r="T138" s="20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5" t="s">
        <v>193</v>
      </c>
      <c r="AU138" s="195" t="s">
        <v>21</v>
      </c>
      <c r="AV138" s="13" t="s">
        <v>21</v>
      </c>
      <c r="AW138" s="13" t="s">
        <v>40</v>
      </c>
      <c r="AX138" s="13" t="s">
        <v>91</v>
      </c>
      <c r="AY138" s="195" t="s">
        <v>167</v>
      </c>
    </row>
    <row r="139" spans="1:65" s="2" customFormat="1" ht="33" customHeight="1">
      <c r="A139" s="38"/>
      <c r="B139" s="179"/>
      <c r="C139" s="180" t="s">
        <v>195</v>
      </c>
      <c r="D139" s="180" t="s">
        <v>169</v>
      </c>
      <c r="E139" s="181" t="s">
        <v>385</v>
      </c>
      <c r="F139" s="182" t="s">
        <v>386</v>
      </c>
      <c r="G139" s="183" t="s">
        <v>191</v>
      </c>
      <c r="H139" s="184">
        <v>6.348</v>
      </c>
      <c r="I139" s="185"/>
      <c r="J139" s="186">
        <f>ROUND(I139*H139,2)</f>
        <v>0</v>
      </c>
      <c r="K139" s="182" t="s">
        <v>173</v>
      </c>
      <c r="L139" s="39"/>
      <c r="M139" s="187" t="s">
        <v>1</v>
      </c>
      <c r="N139" s="188" t="s">
        <v>49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174</v>
      </c>
      <c r="AT139" s="191" t="s">
        <v>169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875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876</v>
      </c>
      <c r="G140" s="13"/>
      <c r="H140" s="197">
        <v>6.348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91</v>
      </c>
      <c r="AY140" s="195" t="s">
        <v>167</v>
      </c>
    </row>
    <row r="141" spans="1:65" s="2" customFormat="1" ht="33" customHeight="1">
      <c r="A141" s="38"/>
      <c r="B141" s="179"/>
      <c r="C141" s="180" t="s">
        <v>200</v>
      </c>
      <c r="D141" s="180" t="s">
        <v>169</v>
      </c>
      <c r="E141" s="181" t="s">
        <v>700</v>
      </c>
      <c r="F141" s="182" t="s">
        <v>701</v>
      </c>
      <c r="G141" s="183" t="s">
        <v>191</v>
      </c>
      <c r="H141" s="184">
        <v>68.013</v>
      </c>
      <c r="I141" s="185"/>
      <c r="J141" s="186">
        <f>ROUND(I141*H141,2)</f>
        <v>0</v>
      </c>
      <c r="K141" s="182" t="s">
        <v>173</v>
      </c>
      <c r="L141" s="39"/>
      <c r="M141" s="187" t="s">
        <v>1</v>
      </c>
      <c r="N141" s="188" t="s">
        <v>49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174</v>
      </c>
      <c r="AT141" s="191" t="s">
        <v>169</v>
      </c>
      <c r="AU141" s="191" t="s">
        <v>21</v>
      </c>
      <c r="AY141" s="18" t="s">
        <v>167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8" t="s">
        <v>91</v>
      </c>
      <c r="BK141" s="192">
        <f>ROUND(I141*H141,2)</f>
        <v>0</v>
      </c>
      <c r="BL141" s="18" t="s">
        <v>174</v>
      </c>
      <c r="BM141" s="191" t="s">
        <v>877</v>
      </c>
    </row>
    <row r="142" spans="1:51" s="13" customFormat="1" ht="12">
      <c r="A142" s="13"/>
      <c r="B142" s="193"/>
      <c r="C142" s="13"/>
      <c r="D142" s="194" t="s">
        <v>193</v>
      </c>
      <c r="E142" s="195" t="s">
        <v>1</v>
      </c>
      <c r="F142" s="196" t="s">
        <v>878</v>
      </c>
      <c r="G142" s="13"/>
      <c r="H142" s="197">
        <v>68.013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193</v>
      </c>
      <c r="AU142" s="195" t="s">
        <v>21</v>
      </c>
      <c r="AV142" s="13" t="s">
        <v>21</v>
      </c>
      <c r="AW142" s="13" t="s">
        <v>40</v>
      </c>
      <c r="AX142" s="13" t="s">
        <v>91</v>
      </c>
      <c r="AY142" s="195" t="s">
        <v>167</v>
      </c>
    </row>
    <row r="143" spans="1:65" s="2" customFormat="1" ht="24.15" customHeight="1">
      <c r="A143" s="38"/>
      <c r="B143" s="179"/>
      <c r="C143" s="180" t="s">
        <v>205</v>
      </c>
      <c r="D143" s="180" t="s">
        <v>169</v>
      </c>
      <c r="E143" s="181" t="s">
        <v>211</v>
      </c>
      <c r="F143" s="182" t="s">
        <v>212</v>
      </c>
      <c r="G143" s="183" t="s">
        <v>191</v>
      </c>
      <c r="H143" s="184">
        <v>8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879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880</v>
      </c>
      <c r="G144" s="13"/>
      <c r="H144" s="197">
        <v>8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91</v>
      </c>
      <c r="AY144" s="195" t="s">
        <v>167</v>
      </c>
    </row>
    <row r="145" spans="1:65" s="2" customFormat="1" ht="24.15" customHeight="1">
      <c r="A145" s="38"/>
      <c r="B145" s="179"/>
      <c r="C145" s="180" t="s">
        <v>210</v>
      </c>
      <c r="D145" s="180" t="s">
        <v>169</v>
      </c>
      <c r="E145" s="181" t="s">
        <v>216</v>
      </c>
      <c r="F145" s="182" t="s">
        <v>217</v>
      </c>
      <c r="G145" s="183" t="s">
        <v>218</v>
      </c>
      <c r="H145" s="184">
        <v>249.52</v>
      </c>
      <c r="I145" s="185"/>
      <c r="J145" s="186">
        <f>ROUND(I145*H145,2)</f>
        <v>0</v>
      </c>
      <c r="K145" s="182" t="s">
        <v>173</v>
      </c>
      <c r="L145" s="39"/>
      <c r="M145" s="187" t="s">
        <v>1</v>
      </c>
      <c r="N145" s="188" t="s">
        <v>49</v>
      </c>
      <c r="O145" s="77"/>
      <c r="P145" s="189">
        <f>O145*H145</f>
        <v>0</v>
      </c>
      <c r="Q145" s="189">
        <v>0.00085</v>
      </c>
      <c r="R145" s="189">
        <f>Q145*H145</f>
        <v>0.212092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174</v>
      </c>
      <c r="AT145" s="191" t="s">
        <v>169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881</v>
      </c>
    </row>
    <row r="146" spans="1:51" s="13" customFormat="1" ht="12">
      <c r="A146" s="13"/>
      <c r="B146" s="193"/>
      <c r="C146" s="13"/>
      <c r="D146" s="194" t="s">
        <v>193</v>
      </c>
      <c r="E146" s="195" t="s">
        <v>1</v>
      </c>
      <c r="F146" s="196" t="s">
        <v>882</v>
      </c>
      <c r="G146" s="13"/>
      <c r="H146" s="197">
        <v>249.52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193</v>
      </c>
      <c r="AU146" s="195" t="s">
        <v>21</v>
      </c>
      <c r="AV146" s="13" t="s">
        <v>21</v>
      </c>
      <c r="AW146" s="13" t="s">
        <v>40</v>
      </c>
      <c r="AX146" s="13" t="s">
        <v>91</v>
      </c>
      <c r="AY146" s="195" t="s">
        <v>167</v>
      </c>
    </row>
    <row r="147" spans="1:65" s="2" customFormat="1" ht="24.15" customHeight="1">
      <c r="A147" s="38"/>
      <c r="B147" s="179"/>
      <c r="C147" s="180" t="s">
        <v>215</v>
      </c>
      <c r="D147" s="180" t="s">
        <v>169</v>
      </c>
      <c r="E147" s="181" t="s">
        <v>222</v>
      </c>
      <c r="F147" s="182" t="s">
        <v>223</v>
      </c>
      <c r="G147" s="183" t="s">
        <v>218</v>
      </c>
      <c r="H147" s="184">
        <v>249.52</v>
      </c>
      <c r="I147" s="185"/>
      <c r="J147" s="186">
        <f>ROUND(I147*H147,2)</f>
        <v>0</v>
      </c>
      <c r="K147" s="182" t="s">
        <v>173</v>
      </c>
      <c r="L147" s="39"/>
      <c r="M147" s="187" t="s">
        <v>1</v>
      </c>
      <c r="N147" s="188" t="s">
        <v>49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174</v>
      </c>
      <c r="AT147" s="191" t="s">
        <v>169</v>
      </c>
      <c r="AU147" s="191" t="s">
        <v>21</v>
      </c>
      <c r="AY147" s="18" t="s">
        <v>167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8" t="s">
        <v>91</v>
      </c>
      <c r="BK147" s="192">
        <f>ROUND(I147*H147,2)</f>
        <v>0</v>
      </c>
      <c r="BL147" s="18" t="s">
        <v>174</v>
      </c>
      <c r="BM147" s="191" t="s">
        <v>883</v>
      </c>
    </row>
    <row r="148" spans="1:65" s="2" customFormat="1" ht="37.8" customHeight="1">
      <c r="A148" s="38"/>
      <c r="B148" s="179"/>
      <c r="C148" s="180" t="s">
        <v>221</v>
      </c>
      <c r="D148" s="180" t="s">
        <v>169</v>
      </c>
      <c r="E148" s="181" t="s">
        <v>226</v>
      </c>
      <c r="F148" s="182" t="s">
        <v>227</v>
      </c>
      <c r="G148" s="183" t="s">
        <v>191</v>
      </c>
      <c r="H148" s="184">
        <v>26.481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884</v>
      </c>
    </row>
    <row r="149" spans="1:51" s="13" customFormat="1" ht="12">
      <c r="A149" s="13"/>
      <c r="B149" s="193"/>
      <c r="C149" s="13"/>
      <c r="D149" s="194" t="s">
        <v>193</v>
      </c>
      <c r="E149" s="195" t="s">
        <v>1</v>
      </c>
      <c r="F149" s="196" t="s">
        <v>885</v>
      </c>
      <c r="G149" s="13"/>
      <c r="H149" s="197">
        <v>26.481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193</v>
      </c>
      <c r="AU149" s="195" t="s">
        <v>21</v>
      </c>
      <c r="AV149" s="13" t="s">
        <v>21</v>
      </c>
      <c r="AW149" s="13" t="s">
        <v>40</v>
      </c>
      <c r="AX149" s="13" t="s">
        <v>91</v>
      </c>
      <c r="AY149" s="195" t="s">
        <v>167</v>
      </c>
    </row>
    <row r="150" spans="1:65" s="2" customFormat="1" ht="24.15" customHeight="1">
      <c r="A150" s="38"/>
      <c r="B150" s="179"/>
      <c r="C150" s="180" t="s">
        <v>225</v>
      </c>
      <c r="D150" s="180" t="s">
        <v>169</v>
      </c>
      <c r="E150" s="181" t="s">
        <v>231</v>
      </c>
      <c r="F150" s="182" t="s">
        <v>232</v>
      </c>
      <c r="G150" s="183" t="s">
        <v>233</v>
      </c>
      <c r="H150" s="184">
        <v>52.962</v>
      </c>
      <c r="I150" s="185"/>
      <c r="J150" s="186">
        <f>ROUND(I150*H150,2)</f>
        <v>0</v>
      </c>
      <c r="K150" s="182" t="s">
        <v>173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174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886</v>
      </c>
    </row>
    <row r="151" spans="1:51" s="13" customFormat="1" ht="12">
      <c r="A151" s="13"/>
      <c r="B151" s="193"/>
      <c r="C151" s="13"/>
      <c r="D151" s="194" t="s">
        <v>193</v>
      </c>
      <c r="E151" s="195" t="s">
        <v>1</v>
      </c>
      <c r="F151" s="196" t="s">
        <v>887</v>
      </c>
      <c r="G151" s="13"/>
      <c r="H151" s="197">
        <v>52.962</v>
      </c>
      <c r="I151" s="198"/>
      <c r="J151" s="13"/>
      <c r="K151" s="13"/>
      <c r="L151" s="193"/>
      <c r="M151" s="199"/>
      <c r="N151" s="200"/>
      <c r="O151" s="200"/>
      <c r="P151" s="200"/>
      <c r="Q151" s="200"/>
      <c r="R151" s="200"/>
      <c r="S151" s="200"/>
      <c r="T151" s="20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193</v>
      </c>
      <c r="AU151" s="195" t="s">
        <v>21</v>
      </c>
      <c r="AV151" s="13" t="s">
        <v>21</v>
      </c>
      <c r="AW151" s="13" t="s">
        <v>40</v>
      </c>
      <c r="AX151" s="13" t="s">
        <v>91</v>
      </c>
      <c r="AY151" s="195" t="s">
        <v>167</v>
      </c>
    </row>
    <row r="152" spans="1:65" s="2" customFormat="1" ht="24.15" customHeight="1">
      <c r="A152" s="38"/>
      <c r="B152" s="179"/>
      <c r="C152" s="180" t="s">
        <v>230</v>
      </c>
      <c r="D152" s="180" t="s">
        <v>169</v>
      </c>
      <c r="E152" s="181" t="s">
        <v>237</v>
      </c>
      <c r="F152" s="182" t="s">
        <v>238</v>
      </c>
      <c r="G152" s="183" t="s">
        <v>191</v>
      </c>
      <c r="H152" s="184">
        <v>72.843</v>
      </c>
      <c r="I152" s="185"/>
      <c r="J152" s="186">
        <f>ROUND(I152*H152,2)</f>
        <v>0</v>
      </c>
      <c r="K152" s="182" t="s">
        <v>173</v>
      </c>
      <c r="L152" s="39"/>
      <c r="M152" s="187" t="s">
        <v>1</v>
      </c>
      <c r="N152" s="188" t="s">
        <v>49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174</v>
      </c>
      <c r="AT152" s="191" t="s">
        <v>169</v>
      </c>
      <c r="AU152" s="191" t="s">
        <v>21</v>
      </c>
      <c r="AY152" s="18" t="s">
        <v>167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8" t="s">
        <v>91</v>
      </c>
      <c r="BK152" s="192">
        <f>ROUND(I152*H152,2)</f>
        <v>0</v>
      </c>
      <c r="BL152" s="18" t="s">
        <v>174</v>
      </c>
      <c r="BM152" s="191" t="s">
        <v>888</v>
      </c>
    </row>
    <row r="153" spans="1:51" s="13" customFormat="1" ht="12">
      <c r="A153" s="13"/>
      <c r="B153" s="193"/>
      <c r="C153" s="13"/>
      <c r="D153" s="194" t="s">
        <v>193</v>
      </c>
      <c r="E153" s="195" t="s">
        <v>1</v>
      </c>
      <c r="F153" s="196" t="s">
        <v>889</v>
      </c>
      <c r="G153" s="13"/>
      <c r="H153" s="197">
        <v>90.684</v>
      </c>
      <c r="I153" s="198"/>
      <c r="J153" s="13"/>
      <c r="K153" s="13"/>
      <c r="L153" s="193"/>
      <c r="M153" s="199"/>
      <c r="N153" s="200"/>
      <c r="O153" s="200"/>
      <c r="P153" s="200"/>
      <c r="Q153" s="200"/>
      <c r="R153" s="200"/>
      <c r="S153" s="200"/>
      <c r="T153" s="20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193</v>
      </c>
      <c r="AU153" s="195" t="s">
        <v>21</v>
      </c>
      <c r="AV153" s="13" t="s">
        <v>21</v>
      </c>
      <c r="AW153" s="13" t="s">
        <v>40</v>
      </c>
      <c r="AX153" s="13" t="s">
        <v>84</v>
      </c>
      <c r="AY153" s="195" t="s">
        <v>167</v>
      </c>
    </row>
    <row r="154" spans="1:51" s="13" customFormat="1" ht="12">
      <c r="A154" s="13"/>
      <c r="B154" s="193"/>
      <c r="C154" s="13"/>
      <c r="D154" s="194" t="s">
        <v>193</v>
      </c>
      <c r="E154" s="195" t="s">
        <v>1</v>
      </c>
      <c r="F154" s="196" t="s">
        <v>890</v>
      </c>
      <c r="G154" s="13"/>
      <c r="H154" s="197">
        <v>-22.095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193</v>
      </c>
      <c r="AU154" s="195" t="s">
        <v>21</v>
      </c>
      <c r="AV154" s="13" t="s">
        <v>21</v>
      </c>
      <c r="AW154" s="13" t="s">
        <v>40</v>
      </c>
      <c r="AX154" s="13" t="s">
        <v>84</v>
      </c>
      <c r="AY154" s="195" t="s">
        <v>167</v>
      </c>
    </row>
    <row r="155" spans="1:51" s="13" customFormat="1" ht="12">
      <c r="A155" s="13"/>
      <c r="B155" s="193"/>
      <c r="C155" s="13"/>
      <c r="D155" s="194" t="s">
        <v>193</v>
      </c>
      <c r="E155" s="195" t="s">
        <v>1</v>
      </c>
      <c r="F155" s="196" t="s">
        <v>891</v>
      </c>
      <c r="G155" s="13"/>
      <c r="H155" s="197">
        <v>-0.809</v>
      </c>
      <c r="I155" s="198"/>
      <c r="J155" s="13"/>
      <c r="K155" s="13"/>
      <c r="L155" s="193"/>
      <c r="M155" s="199"/>
      <c r="N155" s="200"/>
      <c r="O155" s="200"/>
      <c r="P155" s="200"/>
      <c r="Q155" s="200"/>
      <c r="R155" s="200"/>
      <c r="S155" s="200"/>
      <c r="T155" s="20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5" t="s">
        <v>193</v>
      </c>
      <c r="AU155" s="195" t="s">
        <v>21</v>
      </c>
      <c r="AV155" s="13" t="s">
        <v>21</v>
      </c>
      <c r="AW155" s="13" t="s">
        <v>40</v>
      </c>
      <c r="AX155" s="13" t="s">
        <v>84</v>
      </c>
      <c r="AY155" s="195" t="s">
        <v>167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892</v>
      </c>
      <c r="G156" s="13"/>
      <c r="H156" s="197">
        <v>8.64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84</v>
      </c>
      <c r="AY156" s="195" t="s">
        <v>167</v>
      </c>
    </row>
    <row r="157" spans="1:51" s="13" customFormat="1" ht="12">
      <c r="A157" s="13"/>
      <c r="B157" s="193"/>
      <c r="C157" s="13"/>
      <c r="D157" s="194" t="s">
        <v>193</v>
      </c>
      <c r="E157" s="195" t="s">
        <v>1</v>
      </c>
      <c r="F157" s="196" t="s">
        <v>893</v>
      </c>
      <c r="G157" s="13"/>
      <c r="H157" s="197">
        <v>-0.864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40</v>
      </c>
      <c r="AX157" s="13" t="s">
        <v>84</v>
      </c>
      <c r="AY157" s="195" t="s">
        <v>167</v>
      </c>
    </row>
    <row r="158" spans="1:51" s="13" customFormat="1" ht="12">
      <c r="A158" s="13"/>
      <c r="B158" s="193"/>
      <c r="C158" s="13"/>
      <c r="D158" s="194" t="s">
        <v>193</v>
      </c>
      <c r="E158" s="195" t="s">
        <v>1</v>
      </c>
      <c r="F158" s="196" t="s">
        <v>894</v>
      </c>
      <c r="G158" s="13"/>
      <c r="H158" s="197">
        <v>-2.713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193</v>
      </c>
      <c r="AU158" s="195" t="s">
        <v>21</v>
      </c>
      <c r="AV158" s="13" t="s">
        <v>21</v>
      </c>
      <c r="AW158" s="13" t="s">
        <v>40</v>
      </c>
      <c r="AX158" s="13" t="s">
        <v>84</v>
      </c>
      <c r="AY158" s="195" t="s">
        <v>167</v>
      </c>
    </row>
    <row r="159" spans="1:51" s="14" customFormat="1" ht="12">
      <c r="A159" s="14"/>
      <c r="B159" s="202"/>
      <c r="C159" s="14"/>
      <c r="D159" s="194" t="s">
        <v>193</v>
      </c>
      <c r="E159" s="203" t="s">
        <v>1</v>
      </c>
      <c r="F159" s="204" t="s">
        <v>246</v>
      </c>
      <c r="G159" s="14"/>
      <c r="H159" s="205">
        <v>72.843</v>
      </c>
      <c r="I159" s="206"/>
      <c r="J159" s="14"/>
      <c r="K159" s="14"/>
      <c r="L159" s="202"/>
      <c r="M159" s="207"/>
      <c r="N159" s="208"/>
      <c r="O159" s="208"/>
      <c r="P159" s="208"/>
      <c r="Q159" s="208"/>
      <c r="R159" s="208"/>
      <c r="S159" s="208"/>
      <c r="T159" s="20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03" t="s">
        <v>193</v>
      </c>
      <c r="AU159" s="203" t="s">
        <v>21</v>
      </c>
      <c r="AV159" s="14" t="s">
        <v>174</v>
      </c>
      <c r="AW159" s="14" t="s">
        <v>40</v>
      </c>
      <c r="AX159" s="14" t="s">
        <v>91</v>
      </c>
      <c r="AY159" s="203" t="s">
        <v>167</v>
      </c>
    </row>
    <row r="160" spans="1:65" s="2" customFormat="1" ht="24.15" customHeight="1">
      <c r="A160" s="38"/>
      <c r="B160" s="179"/>
      <c r="C160" s="180" t="s">
        <v>236</v>
      </c>
      <c r="D160" s="180" t="s">
        <v>169</v>
      </c>
      <c r="E160" s="181" t="s">
        <v>247</v>
      </c>
      <c r="F160" s="182" t="s">
        <v>248</v>
      </c>
      <c r="G160" s="183" t="s">
        <v>191</v>
      </c>
      <c r="H160" s="184">
        <v>47.88</v>
      </c>
      <c r="I160" s="185"/>
      <c r="J160" s="186">
        <f>ROUND(I160*H160,2)</f>
        <v>0</v>
      </c>
      <c r="K160" s="182" t="s">
        <v>173</v>
      </c>
      <c r="L160" s="39"/>
      <c r="M160" s="187" t="s">
        <v>1</v>
      </c>
      <c r="N160" s="188" t="s">
        <v>49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174</v>
      </c>
      <c r="AT160" s="191" t="s">
        <v>169</v>
      </c>
      <c r="AU160" s="191" t="s">
        <v>21</v>
      </c>
      <c r="AY160" s="18" t="s">
        <v>167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8" t="s">
        <v>91</v>
      </c>
      <c r="BK160" s="192">
        <f>ROUND(I160*H160,2)</f>
        <v>0</v>
      </c>
      <c r="BL160" s="18" t="s">
        <v>174</v>
      </c>
      <c r="BM160" s="191" t="s">
        <v>895</v>
      </c>
    </row>
    <row r="161" spans="1:51" s="13" customFormat="1" ht="12">
      <c r="A161" s="13"/>
      <c r="B161" s="193"/>
      <c r="C161" s="13"/>
      <c r="D161" s="194" t="s">
        <v>193</v>
      </c>
      <c r="E161" s="195" t="s">
        <v>1</v>
      </c>
      <c r="F161" s="196" t="s">
        <v>896</v>
      </c>
      <c r="G161" s="13"/>
      <c r="H161" s="197">
        <v>47.88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40</v>
      </c>
      <c r="AX161" s="13" t="s">
        <v>91</v>
      </c>
      <c r="AY161" s="195" t="s">
        <v>167</v>
      </c>
    </row>
    <row r="162" spans="1:65" s="2" customFormat="1" ht="24.15" customHeight="1">
      <c r="A162" s="38"/>
      <c r="B162" s="179"/>
      <c r="C162" s="180" t="s">
        <v>8</v>
      </c>
      <c r="D162" s="180" t="s">
        <v>169</v>
      </c>
      <c r="E162" s="181" t="s">
        <v>252</v>
      </c>
      <c r="F162" s="182" t="s">
        <v>253</v>
      </c>
      <c r="G162" s="183" t="s">
        <v>191</v>
      </c>
      <c r="H162" s="184">
        <v>16.507</v>
      </c>
      <c r="I162" s="185"/>
      <c r="J162" s="186">
        <f>ROUND(I162*H162,2)</f>
        <v>0</v>
      </c>
      <c r="K162" s="182" t="s">
        <v>173</v>
      </c>
      <c r="L162" s="39"/>
      <c r="M162" s="187" t="s">
        <v>1</v>
      </c>
      <c r="N162" s="188" t="s">
        <v>49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174</v>
      </c>
      <c r="AT162" s="191" t="s">
        <v>169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174</v>
      </c>
      <c r="BM162" s="191" t="s">
        <v>897</v>
      </c>
    </row>
    <row r="163" spans="1:51" s="13" customFormat="1" ht="12">
      <c r="A163" s="13"/>
      <c r="B163" s="193"/>
      <c r="C163" s="13"/>
      <c r="D163" s="194" t="s">
        <v>193</v>
      </c>
      <c r="E163" s="195" t="s">
        <v>1</v>
      </c>
      <c r="F163" s="196" t="s">
        <v>898</v>
      </c>
      <c r="G163" s="13"/>
      <c r="H163" s="197">
        <v>16.507</v>
      </c>
      <c r="I163" s="198"/>
      <c r="J163" s="13"/>
      <c r="K163" s="13"/>
      <c r="L163" s="193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193</v>
      </c>
      <c r="AU163" s="195" t="s">
        <v>21</v>
      </c>
      <c r="AV163" s="13" t="s">
        <v>21</v>
      </c>
      <c r="AW163" s="13" t="s">
        <v>40</v>
      </c>
      <c r="AX163" s="13" t="s">
        <v>91</v>
      </c>
      <c r="AY163" s="195" t="s">
        <v>167</v>
      </c>
    </row>
    <row r="164" spans="1:65" s="2" customFormat="1" ht="16.5" customHeight="1">
      <c r="A164" s="38"/>
      <c r="B164" s="179"/>
      <c r="C164" s="210" t="s">
        <v>251</v>
      </c>
      <c r="D164" s="210" t="s">
        <v>257</v>
      </c>
      <c r="E164" s="211" t="s">
        <v>258</v>
      </c>
      <c r="F164" s="212" t="s">
        <v>259</v>
      </c>
      <c r="G164" s="213" t="s">
        <v>233</v>
      </c>
      <c r="H164" s="214">
        <v>33.014</v>
      </c>
      <c r="I164" s="215"/>
      <c r="J164" s="216">
        <f>ROUND(I164*H164,2)</f>
        <v>0</v>
      </c>
      <c r="K164" s="212" t="s">
        <v>173</v>
      </c>
      <c r="L164" s="217"/>
      <c r="M164" s="218" t="s">
        <v>1</v>
      </c>
      <c r="N164" s="219" t="s">
        <v>49</v>
      </c>
      <c r="O164" s="77"/>
      <c r="P164" s="189">
        <f>O164*H164</f>
        <v>0</v>
      </c>
      <c r="Q164" s="189">
        <v>1</v>
      </c>
      <c r="R164" s="189">
        <f>Q164*H164</f>
        <v>33.014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205</v>
      </c>
      <c r="AT164" s="191" t="s">
        <v>257</v>
      </c>
      <c r="AU164" s="191" t="s">
        <v>21</v>
      </c>
      <c r="AY164" s="18" t="s">
        <v>167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91</v>
      </c>
      <c r="BK164" s="192">
        <f>ROUND(I164*H164,2)</f>
        <v>0</v>
      </c>
      <c r="BL164" s="18" t="s">
        <v>174</v>
      </c>
      <c r="BM164" s="191" t="s">
        <v>899</v>
      </c>
    </row>
    <row r="165" spans="1:51" s="13" customFormat="1" ht="12">
      <c r="A165" s="13"/>
      <c r="B165" s="193"/>
      <c r="C165" s="13"/>
      <c r="D165" s="194" t="s">
        <v>193</v>
      </c>
      <c r="E165" s="13"/>
      <c r="F165" s="196" t="s">
        <v>900</v>
      </c>
      <c r="G165" s="13"/>
      <c r="H165" s="197">
        <v>33.014</v>
      </c>
      <c r="I165" s="198"/>
      <c r="J165" s="13"/>
      <c r="K165" s="13"/>
      <c r="L165" s="193"/>
      <c r="M165" s="199"/>
      <c r="N165" s="200"/>
      <c r="O165" s="200"/>
      <c r="P165" s="200"/>
      <c r="Q165" s="200"/>
      <c r="R165" s="200"/>
      <c r="S165" s="200"/>
      <c r="T165" s="20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5" t="s">
        <v>193</v>
      </c>
      <c r="AU165" s="195" t="s">
        <v>21</v>
      </c>
      <c r="AV165" s="13" t="s">
        <v>21</v>
      </c>
      <c r="AW165" s="13" t="s">
        <v>3</v>
      </c>
      <c r="AX165" s="13" t="s">
        <v>91</v>
      </c>
      <c r="AY165" s="195" t="s">
        <v>167</v>
      </c>
    </row>
    <row r="166" spans="1:63" s="12" customFormat="1" ht="22.8" customHeight="1">
      <c r="A166" s="12"/>
      <c r="B166" s="166"/>
      <c r="C166" s="12"/>
      <c r="D166" s="167" t="s">
        <v>83</v>
      </c>
      <c r="E166" s="177" t="s">
        <v>174</v>
      </c>
      <c r="F166" s="177" t="s">
        <v>262</v>
      </c>
      <c r="G166" s="12"/>
      <c r="H166" s="12"/>
      <c r="I166" s="169"/>
      <c r="J166" s="178">
        <f>BK166</f>
        <v>0</v>
      </c>
      <c r="K166" s="12"/>
      <c r="L166" s="166"/>
      <c r="M166" s="171"/>
      <c r="N166" s="172"/>
      <c r="O166" s="172"/>
      <c r="P166" s="173">
        <f>SUM(P167:P170)</f>
        <v>0</v>
      </c>
      <c r="Q166" s="172"/>
      <c r="R166" s="173">
        <f>SUM(R167:R170)</f>
        <v>12.55370404</v>
      </c>
      <c r="S166" s="172"/>
      <c r="T166" s="174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7" t="s">
        <v>91</v>
      </c>
      <c r="AT166" s="175" t="s">
        <v>83</v>
      </c>
      <c r="AU166" s="175" t="s">
        <v>91</v>
      </c>
      <c r="AY166" s="167" t="s">
        <v>167</v>
      </c>
      <c r="BK166" s="176">
        <f>SUM(BK167:BK170)</f>
        <v>0</v>
      </c>
    </row>
    <row r="167" spans="1:65" s="2" customFormat="1" ht="24.15" customHeight="1">
      <c r="A167" s="38"/>
      <c r="B167" s="179"/>
      <c r="C167" s="180" t="s">
        <v>256</v>
      </c>
      <c r="D167" s="180" t="s">
        <v>169</v>
      </c>
      <c r="E167" s="181" t="s">
        <v>264</v>
      </c>
      <c r="F167" s="182" t="s">
        <v>265</v>
      </c>
      <c r="G167" s="183" t="s">
        <v>191</v>
      </c>
      <c r="H167" s="184">
        <v>5.588</v>
      </c>
      <c r="I167" s="185"/>
      <c r="J167" s="186">
        <f>ROUND(I167*H167,2)</f>
        <v>0</v>
      </c>
      <c r="K167" s="182" t="s">
        <v>173</v>
      </c>
      <c r="L167" s="39"/>
      <c r="M167" s="187" t="s">
        <v>1</v>
      </c>
      <c r="N167" s="188" t="s">
        <v>49</v>
      </c>
      <c r="O167" s="77"/>
      <c r="P167" s="189">
        <f>O167*H167</f>
        <v>0</v>
      </c>
      <c r="Q167" s="189">
        <v>1.89077</v>
      </c>
      <c r="R167" s="189">
        <f>Q167*H167</f>
        <v>10.56562276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174</v>
      </c>
      <c r="AT167" s="191" t="s">
        <v>169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174</v>
      </c>
      <c r="BM167" s="191" t="s">
        <v>901</v>
      </c>
    </row>
    <row r="168" spans="1:51" s="13" customFormat="1" ht="12">
      <c r="A168" s="13"/>
      <c r="B168" s="193"/>
      <c r="C168" s="13"/>
      <c r="D168" s="194" t="s">
        <v>193</v>
      </c>
      <c r="E168" s="195" t="s">
        <v>1</v>
      </c>
      <c r="F168" s="196" t="s">
        <v>902</v>
      </c>
      <c r="G168" s="13"/>
      <c r="H168" s="197">
        <v>5.588</v>
      </c>
      <c r="I168" s="198"/>
      <c r="J168" s="13"/>
      <c r="K168" s="13"/>
      <c r="L168" s="193"/>
      <c r="M168" s="199"/>
      <c r="N168" s="200"/>
      <c r="O168" s="200"/>
      <c r="P168" s="200"/>
      <c r="Q168" s="200"/>
      <c r="R168" s="200"/>
      <c r="S168" s="200"/>
      <c r="T168" s="20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5" t="s">
        <v>193</v>
      </c>
      <c r="AU168" s="195" t="s">
        <v>21</v>
      </c>
      <c r="AV168" s="13" t="s">
        <v>21</v>
      </c>
      <c r="AW168" s="13" t="s">
        <v>40</v>
      </c>
      <c r="AX168" s="13" t="s">
        <v>91</v>
      </c>
      <c r="AY168" s="195" t="s">
        <v>167</v>
      </c>
    </row>
    <row r="169" spans="1:65" s="2" customFormat="1" ht="33" customHeight="1">
      <c r="A169" s="38"/>
      <c r="B169" s="179"/>
      <c r="C169" s="180" t="s">
        <v>263</v>
      </c>
      <c r="D169" s="180" t="s">
        <v>169</v>
      </c>
      <c r="E169" s="181" t="s">
        <v>269</v>
      </c>
      <c r="F169" s="182" t="s">
        <v>270</v>
      </c>
      <c r="G169" s="183" t="s">
        <v>191</v>
      </c>
      <c r="H169" s="184">
        <v>0.864</v>
      </c>
      <c r="I169" s="185"/>
      <c r="J169" s="186">
        <f>ROUND(I169*H169,2)</f>
        <v>0</v>
      </c>
      <c r="K169" s="182" t="s">
        <v>173</v>
      </c>
      <c r="L169" s="39"/>
      <c r="M169" s="187" t="s">
        <v>1</v>
      </c>
      <c r="N169" s="188" t="s">
        <v>49</v>
      </c>
      <c r="O169" s="77"/>
      <c r="P169" s="189">
        <f>O169*H169</f>
        <v>0</v>
      </c>
      <c r="Q169" s="189">
        <v>2.30102</v>
      </c>
      <c r="R169" s="189">
        <f>Q169*H169</f>
        <v>1.9880812799999998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174</v>
      </c>
      <c r="AT169" s="191" t="s">
        <v>169</v>
      </c>
      <c r="AU169" s="191" t="s">
        <v>21</v>
      </c>
      <c r="AY169" s="18" t="s">
        <v>167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8" t="s">
        <v>91</v>
      </c>
      <c r="BK169" s="192">
        <f>ROUND(I169*H169,2)</f>
        <v>0</v>
      </c>
      <c r="BL169" s="18" t="s">
        <v>174</v>
      </c>
      <c r="BM169" s="191" t="s">
        <v>903</v>
      </c>
    </row>
    <row r="170" spans="1:51" s="13" customFormat="1" ht="12">
      <c r="A170" s="13"/>
      <c r="B170" s="193"/>
      <c r="C170" s="13"/>
      <c r="D170" s="194" t="s">
        <v>193</v>
      </c>
      <c r="E170" s="195" t="s">
        <v>1</v>
      </c>
      <c r="F170" s="196" t="s">
        <v>904</v>
      </c>
      <c r="G170" s="13"/>
      <c r="H170" s="197">
        <v>0.864</v>
      </c>
      <c r="I170" s="198"/>
      <c r="J170" s="13"/>
      <c r="K170" s="13"/>
      <c r="L170" s="193"/>
      <c r="M170" s="199"/>
      <c r="N170" s="200"/>
      <c r="O170" s="200"/>
      <c r="P170" s="200"/>
      <c r="Q170" s="200"/>
      <c r="R170" s="200"/>
      <c r="S170" s="200"/>
      <c r="T170" s="20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5" t="s">
        <v>193</v>
      </c>
      <c r="AU170" s="195" t="s">
        <v>21</v>
      </c>
      <c r="AV170" s="13" t="s">
        <v>21</v>
      </c>
      <c r="AW170" s="13" t="s">
        <v>40</v>
      </c>
      <c r="AX170" s="13" t="s">
        <v>91</v>
      </c>
      <c r="AY170" s="195" t="s">
        <v>167</v>
      </c>
    </row>
    <row r="171" spans="1:63" s="12" customFormat="1" ht="22.8" customHeight="1">
      <c r="A171" s="12"/>
      <c r="B171" s="166"/>
      <c r="C171" s="12"/>
      <c r="D171" s="167" t="s">
        <v>83</v>
      </c>
      <c r="E171" s="177" t="s">
        <v>205</v>
      </c>
      <c r="F171" s="177" t="s">
        <v>273</v>
      </c>
      <c r="G171" s="12"/>
      <c r="H171" s="12"/>
      <c r="I171" s="169"/>
      <c r="J171" s="178">
        <f>BK171</f>
        <v>0</v>
      </c>
      <c r="K171" s="12"/>
      <c r="L171" s="166"/>
      <c r="M171" s="171"/>
      <c r="N171" s="172"/>
      <c r="O171" s="172"/>
      <c r="P171" s="173">
        <f>SUM(P172:P182)</f>
        <v>0</v>
      </c>
      <c r="Q171" s="172"/>
      <c r="R171" s="173">
        <f>SUM(R172:R182)</f>
        <v>0.7588712</v>
      </c>
      <c r="S171" s="172"/>
      <c r="T171" s="174">
        <f>SUM(T172:T182)</f>
        <v>8.28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67" t="s">
        <v>91</v>
      </c>
      <c r="AT171" s="175" t="s">
        <v>83</v>
      </c>
      <c r="AU171" s="175" t="s">
        <v>91</v>
      </c>
      <c r="AY171" s="167" t="s">
        <v>167</v>
      </c>
      <c r="BK171" s="176">
        <f>SUM(BK172:BK182)</f>
        <v>0</v>
      </c>
    </row>
    <row r="172" spans="1:65" s="2" customFormat="1" ht="16.5" customHeight="1">
      <c r="A172" s="38"/>
      <c r="B172" s="179"/>
      <c r="C172" s="180" t="s">
        <v>268</v>
      </c>
      <c r="D172" s="180" t="s">
        <v>169</v>
      </c>
      <c r="E172" s="181" t="s">
        <v>905</v>
      </c>
      <c r="F172" s="182" t="s">
        <v>906</v>
      </c>
      <c r="G172" s="183" t="s">
        <v>183</v>
      </c>
      <c r="H172" s="184">
        <v>46</v>
      </c>
      <c r="I172" s="185"/>
      <c r="J172" s="186">
        <f>ROUND(I172*H172,2)</f>
        <v>0</v>
      </c>
      <c r="K172" s="182" t="s">
        <v>173</v>
      </c>
      <c r="L172" s="39"/>
      <c r="M172" s="187" t="s">
        <v>1</v>
      </c>
      <c r="N172" s="188" t="s">
        <v>49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0.18</v>
      </c>
      <c r="T172" s="190">
        <f>S172*H172</f>
        <v>8.28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174</v>
      </c>
      <c r="AT172" s="191" t="s">
        <v>169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174</v>
      </c>
      <c r="BM172" s="191" t="s">
        <v>907</v>
      </c>
    </row>
    <row r="173" spans="1:65" s="2" customFormat="1" ht="24.15" customHeight="1">
      <c r="A173" s="38"/>
      <c r="B173" s="179"/>
      <c r="C173" s="180" t="s">
        <v>274</v>
      </c>
      <c r="D173" s="180" t="s">
        <v>169</v>
      </c>
      <c r="E173" s="181" t="s">
        <v>908</v>
      </c>
      <c r="F173" s="182" t="s">
        <v>909</v>
      </c>
      <c r="G173" s="183" t="s">
        <v>183</v>
      </c>
      <c r="H173" s="184">
        <v>45.8</v>
      </c>
      <c r="I173" s="185"/>
      <c r="J173" s="186">
        <f>ROUND(I173*H173,2)</f>
        <v>0</v>
      </c>
      <c r="K173" s="182" t="s">
        <v>173</v>
      </c>
      <c r="L173" s="39"/>
      <c r="M173" s="187" t="s">
        <v>1</v>
      </c>
      <c r="N173" s="188" t="s">
        <v>49</v>
      </c>
      <c r="O173" s="77"/>
      <c r="P173" s="189">
        <f>O173*H173</f>
        <v>0</v>
      </c>
      <c r="Q173" s="189">
        <v>1E-05</v>
      </c>
      <c r="R173" s="189">
        <f>Q173*H173</f>
        <v>0.000458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174</v>
      </c>
      <c r="AT173" s="191" t="s">
        <v>169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910</v>
      </c>
    </row>
    <row r="174" spans="1:51" s="13" customFormat="1" ht="12">
      <c r="A174" s="13"/>
      <c r="B174" s="193"/>
      <c r="C174" s="13"/>
      <c r="D174" s="194" t="s">
        <v>193</v>
      </c>
      <c r="E174" s="195" t="s">
        <v>1</v>
      </c>
      <c r="F174" s="196" t="s">
        <v>911</v>
      </c>
      <c r="G174" s="13"/>
      <c r="H174" s="197">
        <v>45.8</v>
      </c>
      <c r="I174" s="198"/>
      <c r="J174" s="13"/>
      <c r="K174" s="13"/>
      <c r="L174" s="193"/>
      <c r="M174" s="199"/>
      <c r="N174" s="200"/>
      <c r="O174" s="200"/>
      <c r="P174" s="200"/>
      <c r="Q174" s="200"/>
      <c r="R174" s="200"/>
      <c r="S174" s="200"/>
      <c r="T174" s="20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193</v>
      </c>
      <c r="AU174" s="195" t="s">
        <v>21</v>
      </c>
      <c r="AV174" s="13" t="s">
        <v>21</v>
      </c>
      <c r="AW174" s="13" t="s">
        <v>40</v>
      </c>
      <c r="AX174" s="13" t="s">
        <v>91</v>
      </c>
      <c r="AY174" s="195" t="s">
        <v>167</v>
      </c>
    </row>
    <row r="175" spans="1:65" s="2" customFormat="1" ht="24.15" customHeight="1">
      <c r="A175" s="38"/>
      <c r="B175" s="179"/>
      <c r="C175" s="210" t="s">
        <v>7</v>
      </c>
      <c r="D175" s="210" t="s">
        <v>257</v>
      </c>
      <c r="E175" s="211" t="s">
        <v>912</v>
      </c>
      <c r="F175" s="212" t="s">
        <v>913</v>
      </c>
      <c r="G175" s="213" t="s">
        <v>183</v>
      </c>
      <c r="H175" s="214">
        <v>46.487</v>
      </c>
      <c r="I175" s="215"/>
      <c r="J175" s="216">
        <f>ROUND(I175*H175,2)</f>
        <v>0</v>
      </c>
      <c r="K175" s="212" t="s">
        <v>173</v>
      </c>
      <c r="L175" s="217"/>
      <c r="M175" s="218" t="s">
        <v>1</v>
      </c>
      <c r="N175" s="219" t="s">
        <v>49</v>
      </c>
      <c r="O175" s="77"/>
      <c r="P175" s="189">
        <f>O175*H175</f>
        <v>0</v>
      </c>
      <c r="Q175" s="189">
        <v>0.0036</v>
      </c>
      <c r="R175" s="189">
        <f>Q175*H175</f>
        <v>0.1673532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205</v>
      </c>
      <c r="AT175" s="191" t="s">
        <v>257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914</v>
      </c>
    </row>
    <row r="176" spans="1:51" s="13" customFormat="1" ht="12">
      <c r="A176" s="13"/>
      <c r="B176" s="193"/>
      <c r="C176" s="13"/>
      <c r="D176" s="194" t="s">
        <v>193</v>
      </c>
      <c r="E176" s="13"/>
      <c r="F176" s="196" t="s">
        <v>915</v>
      </c>
      <c r="G176" s="13"/>
      <c r="H176" s="197">
        <v>46.487</v>
      </c>
      <c r="I176" s="198"/>
      <c r="J176" s="13"/>
      <c r="K176" s="13"/>
      <c r="L176" s="193"/>
      <c r="M176" s="199"/>
      <c r="N176" s="200"/>
      <c r="O176" s="200"/>
      <c r="P176" s="200"/>
      <c r="Q176" s="200"/>
      <c r="R176" s="200"/>
      <c r="S176" s="200"/>
      <c r="T176" s="20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5" t="s">
        <v>193</v>
      </c>
      <c r="AU176" s="195" t="s">
        <v>21</v>
      </c>
      <c r="AV176" s="13" t="s">
        <v>21</v>
      </c>
      <c r="AW176" s="13" t="s">
        <v>3</v>
      </c>
      <c r="AX176" s="13" t="s">
        <v>91</v>
      </c>
      <c r="AY176" s="195" t="s">
        <v>167</v>
      </c>
    </row>
    <row r="177" spans="1:65" s="2" customFormat="1" ht="33" customHeight="1">
      <c r="A177" s="38"/>
      <c r="B177" s="179"/>
      <c r="C177" s="180" t="s">
        <v>282</v>
      </c>
      <c r="D177" s="180" t="s">
        <v>169</v>
      </c>
      <c r="E177" s="181" t="s">
        <v>916</v>
      </c>
      <c r="F177" s="182" t="s">
        <v>917</v>
      </c>
      <c r="G177" s="183" t="s">
        <v>285</v>
      </c>
      <c r="H177" s="184">
        <v>12</v>
      </c>
      <c r="I177" s="185"/>
      <c r="J177" s="186">
        <f>ROUND(I177*H177,2)</f>
        <v>0</v>
      </c>
      <c r="K177" s="182" t="s">
        <v>173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174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174</v>
      </c>
      <c r="BM177" s="191" t="s">
        <v>918</v>
      </c>
    </row>
    <row r="178" spans="1:65" s="2" customFormat="1" ht="16.5" customHeight="1">
      <c r="A178" s="38"/>
      <c r="B178" s="179"/>
      <c r="C178" s="210" t="s">
        <v>287</v>
      </c>
      <c r="D178" s="210" t="s">
        <v>257</v>
      </c>
      <c r="E178" s="211" t="s">
        <v>919</v>
      </c>
      <c r="F178" s="212" t="s">
        <v>920</v>
      </c>
      <c r="G178" s="213" t="s">
        <v>285</v>
      </c>
      <c r="H178" s="214">
        <v>12</v>
      </c>
      <c r="I178" s="215"/>
      <c r="J178" s="216">
        <f>ROUND(I178*H178,2)</f>
        <v>0</v>
      </c>
      <c r="K178" s="212" t="s">
        <v>173</v>
      </c>
      <c r="L178" s="217"/>
      <c r="M178" s="218" t="s">
        <v>1</v>
      </c>
      <c r="N178" s="219" t="s">
        <v>49</v>
      </c>
      <c r="O178" s="77"/>
      <c r="P178" s="189">
        <f>O178*H178</f>
        <v>0</v>
      </c>
      <c r="Q178" s="189">
        <v>0.0008</v>
      </c>
      <c r="R178" s="189">
        <f>Q178*H178</f>
        <v>0.009600000000000001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205</v>
      </c>
      <c r="AT178" s="191" t="s">
        <v>257</v>
      </c>
      <c r="AU178" s="191" t="s">
        <v>21</v>
      </c>
      <c r="AY178" s="18" t="s">
        <v>167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8" t="s">
        <v>91</v>
      </c>
      <c r="BK178" s="192">
        <f>ROUND(I178*H178,2)</f>
        <v>0</v>
      </c>
      <c r="BL178" s="18" t="s">
        <v>174</v>
      </c>
      <c r="BM178" s="191" t="s">
        <v>921</v>
      </c>
    </row>
    <row r="179" spans="1:65" s="2" customFormat="1" ht="33" customHeight="1">
      <c r="A179" s="38"/>
      <c r="B179" s="179"/>
      <c r="C179" s="180" t="s">
        <v>291</v>
      </c>
      <c r="D179" s="180" t="s">
        <v>169</v>
      </c>
      <c r="E179" s="181" t="s">
        <v>922</v>
      </c>
      <c r="F179" s="182" t="s">
        <v>923</v>
      </c>
      <c r="G179" s="183" t="s">
        <v>285</v>
      </c>
      <c r="H179" s="184">
        <v>12</v>
      </c>
      <c r="I179" s="185"/>
      <c r="J179" s="186">
        <f>ROUND(I179*H179,2)</f>
        <v>0</v>
      </c>
      <c r="K179" s="182" t="s">
        <v>173</v>
      </c>
      <c r="L179" s="39"/>
      <c r="M179" s="187" t="s">
        <v>1</v>
      </c>
      <c r="N179" s="188" t="s">
        <v>49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174</v>
      </c>
      <c r="AT179" s="191" t="s">
        <v>169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174</v>
      </c>
      <c r="BM179" s="191" t="s">
        <v>924</v>
      </c>
    </row>
    <row r="180" spans="1:65" s="2" customFormat="1" ht="24.15" customHeight="1">
      <c r="A180" s="38"/>
      <c r="B180" s="179"/>
      <c r="C180" s="210" t="s">
        <v>295</v>
      </c>
      <c r="D180" s="210" t="s">
        <v>257</v>
      </c>
      <c r="E180" s="211" t="s">
        <v>925</v>
      </c>
      <c r="F180" s="212" t="s">
        <v>926</v>
      </c>
      <c r="G180" s="213" t="s">
        <v>285</v>
      </c>
      <c r="H180" s="214">
        <v>12</v>
      </c>
      <c r="I180" s="215"/>
      <c r="J180" s="216">
        <f>ROUND(I180*H180,2)</f>
        <v>0</v>
      </c>
      <c r="K180" s="212" t="s">
        <v>173</v>
      </c>
      <c r="L180" s="217"/>
      <c r="M180" s="218" t="s">
        <v>1</v>
      </c>
      <c r="N180" s="219" t="s">
        <v>49</v>
      </c>
      <c r="O180" s="77"/>
      <c r="P180" s="189">
        <f>O180*H180</f>
        <v>0</v>
      </c>
      <c r="Q180" s="189">
        <v>0.00114</v>
      </c>
      <c r="R180" s="189">
        <f>Q180*H180</f>
        <v>0.01368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205</v>
      </c>
      <c r="AT180" s="191" t="s">
        <v>257</v>
      </c>
      <c r="AU180" s="191" t="s">
        <v>21</v>
      </c>
      <c r="AY180" s="18" t="s">
        <v>167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8" t="s">
        <v>91</v>
      </c>
      <c r="BK180" s="192">
        <f>ROUND(I180*H180,2)</f>
        <v>0</v>
      </c>
      <c r="BL180" s="18" t="s">
        <v>174</v>
      </c>
      <c r="BM180" s="191" t="s">
        <v>927</v>
      </c>
    </row>
    <row r="181" spans="1:65" s="2" customFormat="1" ht="24.15" customHeight="1">
      <c r="A181" s="38"/>
      <c r="B181" s="179"/>
      <c r="C181" s="180" t="s">
        <v>299</v>
      </c>
      <c r="D181" s="180" t="s">
        <v>169</v>
      </c>
      <c r="E181" s="181" t="s">
        <v>928</v>
      </c>
      <c r="F181" s="182" t="s">
        <v>929</v>
      </c>
      <c r="G181" s="183" t="s">
        <v>285</v>
      </c>
      <c r="H181" s="184">
        <v>12</v>
      </c>
      <c r="I181" s="185"/>
      <c r="J181" s="186">
        <f>ROUND(I181*H181,2)</f>
        <v>0</v>
      </c>
      <c r="K181" s="182" t="s">
        <v>173</v>
      </c>
      <c r="L181" s="39"/>
      <c r="M181" s="187" t="s">
        <v>1</v>
      </c>
      <c r="N181" s="188" t="s">
        <v>49</v>
      </c>
      <c r="O181" s="77"/>
      <c r="P181" s="189">
        <f>O181*H181</f>
        <v>0</v>
      </c>
      <c r="Q181" s="189">
        <v>0.04694</v>
      </c>
      <c r="R181" s="189">
        <f>Q181*H181</f>
        <v>0.56328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174</v>
      </c>
      <c r="AT181" s="191" t="s">
        <v>169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174</v>
      </c>
      <c r="BM181" s="191" t="s">
        <v>930</v>
      </c>
    </row>
    <row r="182" spans="1:65" s="2" customFormat="1" ht="21.75" customHeight="1">
      <c r="A182" s="38"/>
      <c r="B182" s="179"/>
      <c r="C182" s="180" t="s">
        <v>303</v>
      </c>
      <c r="D182" s="180" t="s">
        <v>169</v>
      </c>
      <c r="E182" s="181" t="s">
        <v>344</v>
      </c>
      <c r="F182" s="182" t="s">
        <v>345</v>
      </c>
      <c r="G182" s="183" t="s">
        <v>183</v>
      </c>
      <c r="H182" s="184">
        <v>50</v>
      </c>
      <c r="I182" s="185"/>
      <c r="J182" s="186">
        <f>ROUND(I182*H182,2)</f>
        <v>0</v>
      </c>
      <c r="K182" s="182" t="s">
        <v>173</v>
      </c>
      <c r="L182" s="39"/>
      <c r="M182" s="187" t="s">
        <v>1</v>
      </c>
      <c r="N182" s="188" t="s">
        <v>49</v>
      </c>
      <c r="O182" s="77"/>
      <c r="P182" s="189">
        <f>O182*H182</f>
        <v>0</v>
      </c>
      <c r="Q182" s="189">
        <v>9E-05</v>
      </c>
      <c r="R182" s="189">
        <f>Q182*H182</f>
        <v>0.0045000000000000005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174</v>
      </c>
      <c r="AT182" s="191" t="s">
        <v>169</v>
      </c>
      <c r="AU182" s="191" t="s">
        <v>21</v>
      </c>
      <c r="AY182" s="18" t="s">
        <v>167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8" t="s">
        <v>91</v>
      </c>
      <c r="BK182" s="192">
        <f>ROUND(I182*H182,2)</f>
        <v>0</v>
      </c>
      <c r="BL182" s="18" t="s">
        <v>174</v>
      </c>
      <c r="BM182" s="191" t="s">
        <v>931</v>
      </c>
    </row>
    <row r="183" spans="1:63" s="12" customFormat="1" ht="22.8" customHeight="1">
      <c r="A183" s="12"/>
      <c r="B183" s="166"/>
      <c r="C183" s="12"/>
      <c r="D183" s="167" t="s">
        <v>83</v>
      </c>
      <c r="E183" s="177" t="s">
        <v>646</v>
      </c>
      <c r="F183" s="177" t="s">
        <v>647</v>
      </c>
      <c r="G183" s="12"/>
      <c r="H183" s="12"/>
      <c r="I183" s="169"/>
      <c r="J183" s="178">
        <f>BK183</f>
        <v>0</v>
      </c>
      <c r="K183" s="12"/>
      <c r="L183" s="166"/>
      <c r="M183" s="171"/>
      <c r="N183" s="172"/>
      <c r="O183" s="172"/>
      <c r="P183" s="173">
        <f>SUM(P184:P188)</f>
        <v>0</v>
      </c>
      <c r="Q183" s="172"/>
      <c r="R183" s="173">
        <f>SUM(R184:R188)</f>
        <v>0</v>
      </c>
      <c r="S183" s="172"/>
      <c r="T183" s="174">
        <f>SUM(T184:T188)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67" t="s">
        <v>91</v>
      </c>
      <c r="AT183" s="175" t="s">
        <v>83</v>
      </c>
      <c r="AU183" s="175" t="s">
        <v>91</v>
      </c>
      <c r="AY183" s="167" t="s">
        <v>167</v>
      </c>
      <c r="BK183" s="176">
        <f>SUM(BK184:BK188)</f>
        <v>0</v>
      </c>
    </row>
    <row r="184" spans="1:65" s="2" customFormat="1" ht="24.15" customHeight="1">
      <c r="A184" s="38"/>
      <c r="B184" s="179"/>
      <c r="C184" s="180" t="s">
        <v>307</v>
      </c>
      <c r="D184" s="180" t="s">
        <v>169</v>
      </c>
      <c r="E184" s="181" t="s">
        <v>649</v>
      </c>
      <c r="F184" s="182" t="s">
        <v>650</v>
      </c>
      <c r="G184" s="183" t="s">
        <v>233</v>
      </c>
      <c r="H184" s="184">
        <v>8.28</v>
      </c>
      <c r="I184" s="185"/>
      <c r="J184" s="186">
        <f>ROUND(I184*H184,2)</f>
        <v>0</v>
      </c>
      <c r="K184" s="182" t="s">
        <v>173</v>
      </c>
      <c r="L184" s="39"/>
      <c r="M184" s="187" t="s">
        <v>1</v>
      </c>
      <c r="N184" s="188" t="s">
        <v>49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174</v>
      </c>
      <c r="AT184" s="191" t="s">
        <v>169</v>
      </c>
      <c r="AU184" s="191" t="s">
        <v>21</v>
      </c>
      <c r="AY184" s="18" t="s">
        <v>167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91</v>
      </c>
      <c r="BK184" s="192">
        <f>ROUND(I184*H184,2)</f>
        <v>0</v>
      </c>
      <c r="BL184" s="18" t="s">
        <v>174</v>
      </c>
      <c r="BM184" s="191" t="s">
        <v>932</v>
      </c>
    </row>
    <row r="185" spans="1:65" s="2" customFormat="1" ht="24.15" customHeight="1">
      <c r="A185" s="38"/>
      <c r="B185" s="179"/>
      <c r="C185" s="180" t="s">
        <v>311</v>
      </c>
      <c r="D185" s="180" t="s">
        <v>169</v>
      </c>
      <c r="E185" s="181" t="s">
        <v>653</v>
      </c>
      <c r="F185" s="182" t="s">
        <v>654</v>
      </c>
      <c r="G185" s="183" t="s">
        <v>233</v>
      </c>
      <c r="H185" s="184">
        <v>8.28</v>
      </c>
      <c r="I185" s="185"/>
      <c r="J185" s="186">
        <f>ROUND(I185*H185,2)</f>
        <v>0</v>
      </c>
      <c r="K185" s="182" t="s">
        <v>173</v>
      </c>
      <c r="L185" s="39"/>
      <c r="M185" s="187" t="s">
        <v>1</v>
      </c>
      <c r="N185" s="188" t="s">
        <v>49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174</v>
      </c>
      <c r="AT185" s="191" t="s">
        <v>169</v>
      </c>
      <c r="AU185" s="191" t="s">
        <v>21</v>
      </c>
      <c r="AY185" s="18" t="s">
        <v>167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8" t="s">
        <v>91</v>
      </c>
      <c r="BK185" s="192">
        <f>ROUND(I185*H185,2)</f>
        <v>0</v>
      </c>
      <c r="BL185" s="18" t="s">
        <v>174</v>
      </c>
      <c r="BM185" s="191" t="s">
        <v>933</v>
      </c>
    </row>
    <row r="186" spans="1:65" s="2" customFormat="1" ht="24.15" customHeight="1">
      <c r="A186" s="38"/>
      <c r="B186" s="179"/>
      <c r="C186" s="180" t="s">
        <v>315</v>
      </c>
      <c r="D186" s="180" t="s">
        <v>169</v>
      </c>
      <c r="E186" s="181" t="s">
        <v>657</v>
      </c>
      <c r="F186" s="182" t="s">
        <v>658</v>
      </c>
      <c r="G186" s="183" t="s">
        <v>233</v>
      </c>
      <c r="H186" s="184">
        <v>41.4</v>
      </c>
      <c r="I186" s="185"/>
      <c r="J186" s="186">
        <f>ROUND(I186*H186,2)</f>
        <v>0</v>
      </c>
      <c r="K186" s="182" t="s">
        <v>173</v>
      </c>
      <c r="L186" s="39"/>
      <c r="M186" s="187" t="s">
        <v>1</v>
      </c>
      <c r="N186" s="188" t="s">
        <v>49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174</v>
      </c>
      <c r="AT186" s="191" t="s">
        <v>169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174</v>
      </c>
      <c r="BM186" s="191" t="s">
        <v>934</v>
      </c>
    </row>
    <row r="187" spans="1:51" s="13" customFormat="1" ht="12">
      <c r="A187" s="13"/>
      <c r="B187" s="193"/>
      <c r="C187" s="13"/>
      <c r="D187" s="194" t="s">
        <v>193</v>
      </c>
      <c r="E187" s="195" t="s">
        <v>1</v>
      </c>
      <c r="F187" s="196" t="s">
        <v>935</v>
      </c>
      <c r="G187" s="13"/>
      <c r="H187" s="197">
        <v>41.4</v>
      </c>
      <c r="I187" s="198"/>
      <c r="J187" s="13"/>
      <c r="K187" s="13"/>
      <c r="L187" s="193"/>
      <c r="M187" s="199"/>
      <c r="N187" s="200"/>
      <c r="O187" s="200"/>
      <c r="P187" s="200"/>
      <c r="Q187" s="200"/>
      <c r="R187" s="200"/>
      <c r="S187" s="200"/>
      <c r="T187" s="20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5" t="s">
        <v>193</v>
      </c>
      <c r="AU187" s="195" t="s">
        <v>21</v>
      </c>
      <c r="AV187" s="13" t="s">
        <v>21</v>
      </c>
      <c r="AW187" s="13" t="s">
        <v>40</v>
      </c>
      <c r="AX187" s="13" t="s">
        <v>91</v>
      </c>
      <c r="AY187" s="195" t="s">
        <v>167</v>
      </c>
    </row>
    <row r="188" spans="1:65" s="2" customFormat="1" ht="33" customHeight="1">
      <c r="A188" s="38"/>
      <c r="B188" s="179"/>
      <c r="C188" s="180" t="s">
        <v>319</v>
      </c>
      <c r="D188" s="180" t="s">
        <v>169</v>
      </c>
      <c r="E188" s="181" t="s">
        <v>856</v>
      </c>
      <c r="F188" s="182" t="s">
        <v>857</v>
      </c>
      <c r="G188" s="183" t="s">
        <v>233</v>
      </c>
      <c r="H188" s="184">
        <v>8.28</v>
      </c>
      <c r="I188" s="185"/>
      <c r="J188" s="186">
        <f>ROUND(I188*H188,2)</f>
        <v>0</v>
      </c>
      <c r="K188" s="182" t="s">
        <v>173</v>
      </c>
      <c r="L188" s="39"/>
      <c r="M188" s="187" t="s">
        <v>1</v>
      </c>
      <c r="N188" s="188" t="s">
        <v>49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174</v>
      </c>
      <c r="AT188" s="191" t="s">
        <v>169</v>
      </c>
      <c r="AU188" s="191" t="s">
        <v>21</v>
      </c>
      <c r="AY188" s="18" t="s">
        <v>167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8" t="s">
        <v>91</v>
      </c>
      <c r="BK188" s="192">
        <f>ROUND(I188*H188,2)</f>
        <v>0</v>
      </c>
      <c r="BL188" s="18" t="s">
        <v>174</v>
      </c>
      <c r="BM188" s="191" t="s">
        <v>936</v>
      </c>
    </row>
    <row r="189" spans="1:63" s="12" customFormat="1" ht="22.8" customHeight="1">
      <c r="A189" s="12"/>
      <c r="B189" s="166"/>
      <c r="C189" s="12"/>
      <c r="D189" s="167" t="s">
        <v>83</v>
      </c>
      <c r="E189" s="177" t="s">
        <v>347</v>
      </c>
      <c r="F189" s="177" t="s">
        <v>348</v>
      </c>
      <c r="G189" s="12"/>
      <c r="H189" s="12"/>
      <c r="I189" s="169"/>
      <c r="J189" s="178">
        <f>BK189</f>
        <v>0</v>
      </c>
      <c r="K189" s="12"/>
      <c r="L189" s="166"/>
      <c r="M189" s="171"/>
      <c r="N189" s="172"/>
      <c r="O189" s="172"/>
      <c r="P189" s="173">
        <f>P190</f>
        <v>0</v>
      </c>
      <c r="Q189" s="172"/>
      <c r="R189" s="173">
        <f>R190</f>
        <v>0</v>
      </c>
      <c r="S189" s="172"/>
      <c r="T189" s="174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67" t="s">
        <v>91</v>
      </c>
      <c r="AT189" s="175" t="s">
        <v>83</v>
      </c>
      <c r="AU189" s="175" t="s">
        <v>91</v>
      </c>
      <c r="AY189" s="167" t="s">
        <v>167</v>
      </c>
      <c r="BK189" s="176">
        <f>BK190</f>
        <v>0</v>
      </c>
    </row>
    <row r="190" spans="1:65" s="2" customFormat="1" ht="24.15" customHeight="1">
      <c r="A190" s="38"/>
      <c r="B190" s="179"/>
      <c r="C190" s="180" t="s">
        <v>323</v>
      </c>
      <c r="D190" s="180" t="s">
        <v>169</v>
      </c>
      <c r="E190" s="181" t="s">
        <v>350</v>
      </c>
      <c r="F190" s="182" t="s">
        <v>351</v>
      </c>
      <c r="G190" s="183" t="s">
        <v>233</v>
      </c>
      <c r="H190" s="184">
        <v>47.177</v>
      </c>
      <c r="I190" s="185"/>
      <c r="J190" s="186">
        <f>ROUND(I190*H190,2)</f>
        <v>0</v>
      </c>
      <c r="K190" s="182" t="s">
        <v>173</v>
      </c>
      <c r="L190" s="39"/>
      <c r="M190" s="187" t="s">
        <v>1</v>
      </c>
      <c r="N190" s="188" t="s">
        <v>49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174</v>
      </c>
      <c r="AT190" s="191" t="s">
        <v>169</v>
      </c>
      <c r="AU190" s="191" t="s">
        <v>21</v>
      </c>
      <c r="AY190" s="18" t="s">
        <v>167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8" t="s">
        <v>91</v>
      </c>
      <c r="BK190" s="192">
        <f>ROUND(I190*H190,2)</f>
        <v>0</v>
      </c>
      <c r="BL190" s="18" t="s">
        <v>174</v>
      </c>
      <c r="BM190" s="191" t="s">
        <v>937</v>
      </c>
    </row>
    <row r="191" spans="1:63" s="12" customFormat="1" ht="25.9" customHeight="1">
      <c r="A191" s="12"/>
      <c r="B191" s="166"/>
      <c r="C191" s="12"/>
      <c r="D191" s="167" t="s">
        <v>83</v>
      </c>
      <c r="E191" s="168" t="s">
        <v>353</v>
      </c>
      <c r="F191" s="168" t="s">
        <v>354</v>
      </c>
      <c r="G191" s="12"/>
      <c r="H191" s="12"/>
      <c r="I191" s="169"/>
      <c r="J191" s="170">
        <f>BK191</f>
        <v>0</v>
      </c>
      <c r="K191" s="12"/>
      <c r="L191" s="166"/>
      <c r="M191" s="171"/>
      <c r="N191" s="172"/>
      <c r="O191" s="172"/>
      <c r="P191" s="173">
        <f>P192+P194</f>
        <v>0</v>
      </c>
      <c r="Q191" s="172"/>
      <c r="R191" s="173">
        <f>R192+R194</f>
        <v>0</v>
      </c>
      <c r="S191" s="172"/>
      <c r="T191" s="174">
        <f>T192+T194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67" t="s">
        <v>188</v>
      </c>
      <c r="AT191" s="175" t="s">
        <v>83</v>
      </c>
      <c r="AU191" s="175" t="s">
        <v>84</v>
      </c>
      <c r="AY191" s="167" t="s">
        <v>167</v>
      </c>
      <c r="BK191" s="176">
        <f>BK192+BK194</f>
        <v>0</v>
      </c>
    </row>
    <row r="192" spans="1:63" s="12" customFormat="1" ht="22.8" customHeight="1">
      <c r="A192" s="12"/>
      <c r="B192" s="166"/>
      <c r="C192" s="12"/>
      <c r="D192" s="167" t="s">
        <v>83</v>
      </c>
      <c r="E192" s="177" t="s">
        <v>355</v>
      </c>
      <c r="F192" s="177" t="s">
        <v>356</v>
      </c>
      <c r="G192" s="12"/>
      <c r="H192" s="12"/>
      <c r="I192" s="169"/>
      <c r="J192" s="178">
        <f>BK192</f>
        <v>0</v>
      </c>
      <c r="K192" s="12"/>
      <c r="L192" s="166"/>
      <c r="M192" s="171"/>
      <c r="N192" s="172"/>
      <c r="O192" s="172"/>
      <c r="P192" s="173">
        <f>P193</f>
        <v>0</v>
      </c>
      <c r="Q192" s="172"/>
      <c r="R192" s="173">
        <f>R193</f>
        <v>0</v>
      </c>
      <c r="S192" s="172"/>
      <c r="T192" s="174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67" t="s">
        <v>188</v>
      </c>
      <c r="AT192" s="175" t="s">
        <v>83</v>
      </c>
      <c r="AU192" s="175" t="s">
        <v>91</v>
      </c>
      <c r="AY192" s="167" t="s">
        <v>167</v>
      </c>
      <c r="BK192" s="176">
        <f>BK193</f>
        <v>0</v>
      </c>
    </row>
    <row r="193" spans="1:65" s="2" customFormat="1" ht="16.5" customHeight="1">
      <c r="A193" s="38"/>
      <c r="B193" s="179"/>
      <c r="C193" s="180" t="s">
        <v>327</v>
      </c>
      <c r="D193" s="180" t="s">
        <v>169</v>
      </c>
      <c r="E193" s="181" t="s">
        <v>366</v>
      </c>
      <c r="F193" s="182" t="s">
        <v>367</v>
      </c>
      <c r="G193" s="183" t="s">
        <v>360</v>
      </c>
      <c r="H193" s="184">
        <v>1</v>
      </c>
      <c r="I193" s="185"/>
      <c r="J193" s="186">
        <f>ROUND(I193*H193,2)</f>
        <v>0</v>
      </c>
      <c r="K193" s="182" t="s">
        <v>173</v>
      </c>
      <c r="L193" s="39"/>
      <c r="M193" s="187" t="s">
        <v>1</v>
      </c>
      <c r="N193" s="188" t="s">
        <v>49</v>
      </c>
      <c r="O193" s="77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361</v>
      </c>
      <c r="AT193" s="191" t="s">
        <v>169</v>
      </c>
      <c r="AU193" s="191" t="s">
        <v>21</v>
      </c>
      <c r="AY193" s="18" t="s">
        <v>167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8" t="s">
        <v>91</v>
      </c>
      <c r="BK193" s="192">
        <f>ROUND(I193*H193,2)</f>
        <v>0</v>
      </c>
      <c r="BL193" s="18" t="s">
        <v>361</v>
      </c>
      <c r="BM193" s="191" t="s">
        <v>938</v>
      </c>
    </row>
    <row r="194" spans="1:63" s="12" customFormat="1" ht="22.8" customHeight="1">
      <c r="A194" s="12"/>
      <c r="B194" s="166"/>
      <c r="C194" s="12"/>
      <c r="D194" s="167" t="s">
        <v>83</v>
      </c>
      <c r="E194" s="177" t="s">
        <v>369</v>
      </c>
      <c r="F194" s="177" t="s">
        <v>370</v>
      </c>
      <c r="G194" s="12"/>
      <c r="H194" s="12"/>
      <c r="I194" s="169"/>
      <c r="J194" s="178">
        <f>BK194</f>
        <v>0</v>
      </c>
      <c r="K194" s="12"/>
      <c r="L194" s="166"/>
      <c r="M194" s="171"/>
      <c r="N194" s="172"/>
      <c r="O194" s="172"/>
      <c r="P194" s="173">
        <f>P195</f>
        <v>0</v>
      </c>
      <c r="Q194" s="172"/>
      <c r="R194" s="173">
        <f>R195</f>
        <v>0</v>
      </c>
      <c r="S194" s="172"/>
      <c r="T194" s="174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67" t="s">
        <v>188</v>
      </c>
      <c r="AT194" s="175" t="s">
        <v>83</v>
      </c>
      <c r="AU194" s="175" t="s">
        <v>91</v>
      </c>
      <c r="AY194" s="167" t="s">
        <v>167</v>
      </c>
      <c r="BK194" s="176">
        <f>BK195</f>
        <v>0</v>
      </c>
    </row>
    <row r="195" spans="1:65" s="2" customFormat="1" ht="24.15" customHeight="1">
      <c r="A195" s="38"/>
      <c r="B195" s="179"/>
      <c r="C195" s="180" t="s">
        <v>331</v>
      </c>
      <c r="D195" s="180" t="s">
        <v>169</v>
      </c>
      <c r="E195" s="181" t="s">
        <v>372</v>
      </c>
      <c r="F195" s="182" t="s">
        <v>373</v>
      </c>
      <c r="G195" s="183" t="s">
        <v>360</v>
      </c>
      <c r="H195" s="184">
        <v>1</v>
      </c>
      <c r="I195" s="185"/>
      <c r="J195" s="186">
        <f>ROUND(I195*H195,2)</f>
        <v>0</v>
      </c>
      <c r="K195" s="182" t="s">
        <v>173</v>
      </c>
      <c r="L195" s="39"/>
      <c r="M195" s="224" t="s">
        <v>1</v>
      </c>
      <c r="N195" s="225" t="s">
        <v>49</v>
      </c>
      <c r="O195" s="226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361</v>
      </c>
      <c r="AT195" s="191" t="s">
        <v>169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361</v>
      </c>
      <c r="BM195" s="191" t="s">
        <v>939</v>
      </c>
    </row>
    <row r="196" spans="1:31" s="2" customFormat="1" ht="6.95" customHeight="1">
      <c r="A196" s="38"/>
      <c r="B196" s="60"/>
      <c r="C196" s="61"/>
      <c r="D196" s="61"/>
      <c r="E196" s="61"/>
      <c r="F196" s="61"/>
      <c r="G196" s="61"/>
      <c r="H196" s="61"/>
      <c r="I196" s="61"/>
      <c r="J196" s="61"/>
      <c r="K196" s="61"/>
      <c r="L196" s="39"/>
      <c r="M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</row>
  </sheetData>
  <autoFilter ref="C128:K19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940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941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116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ROUND(J127,2)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ROUND((SUM(BE127:BE354)),2)</f>
        <v>0</v>
      </c>
      <c r="G35" s="38"/>
      <c r="H35" s="38"/>
      <c r="I35" s="136">
        <v>0.21</v>
      </c>
      <c r="J35" s="135">
        <f>ROUND(((SUM(BE127:BE354))*I35),2)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ROUND((SUM(BF127:BF354)),2)</f>
        <v>0</v>
      </c>
      <c r="G36" s="38"/>
      <c r="H36" s="38"/>
      <c r="I36" s="136">
        <v>0.15</v>
      </c>
      <c r="J36" s="135">
        <f>ROUND(((SUM(BF127:BF354))*I36),2)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ROUND((SUM(BG127:BG354)),2)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ROUND((SUM(BH127:BH354)),2)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ROUND((SUM(BI127:BI354)),2)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940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101.4 - OZ Svobodova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J127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J128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J129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942</v>
      </c>
      <c r="E101" s="154"/>
      <c r="F101" s="154"/>
      <c r="G101" s="154"/>
      <c r="H101" s="154"/>
      <c r="I101" s="154"/>
      <c r="J101" s="155">
        <f>J194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943</v>
      </c>
      <c r="E102" s="154"/>
      <c r="F102" s="154"/>
      <c r="G102" s="154"/>
      <c r="H102" s="154"/>
      <c r="I102" s="154"/>
      <c r="J102" s="155">
        <f>J202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761</v>
      </c>
      <c r="E103" s="154"/>
      <c r="F103" s="154"/>
      <c r="G103" s="154"/>
      <c r="H103" s="154"/>
      <c r="I103" s="154"/>
      <c r="J103" s="155">
        <f>J285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376</v>
      </c>
      <c r="E104" s="154"/>
      <c r="F104" s="154"/>
      <c r="G104" s="154"/>
      <c r="H104" s="154"/>
      <c r="I104" s="154"/>
      <c r="J104" s="155">
        <f>J340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2"/>
      <c r="C105" s="10"/>
      <c r="D105" s="153" t="s">
        <v>148</v>
      </c>
      <c r="E105" s="154"/>
      <c r="F105" s="154"/>
      <c r="G105" s="154"/>
      <c r="H105" s="154"/>
      <c r="I105" s="154"/>
      <c r="J105" s="155">
        <f>J352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38"/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2" t="s">
        <v>152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1" t="s">
        <v>16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6.25" customHeight="1">
      <c r="A115" s="38"/>
      <c r="B115" s="39"/>
      <c r="C115" s="38"/>
      <c r="D115" s="38"/>
      <c r="E115" s="129" t="str">
        <f>E7</f>
        <v>Rekonstrukce místních komunikací v sídlišti K Hradišťku v Dačicích - IV. Etapa - aktualizace</v>
      </c>
      <c r="F115" s="31"/>
      <c r="G115" s="31"/>
      <c r="H115" s="31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1" t="s">
        <v>135</v>
      </c>
      <c r="L116" s="21"/>
    </row>
    <row r="117" spans="1:31" s="2" customFormat="1" ht="23.25" customHeight="1">
      <c r="A117" s="38"/>
      <c r="B117" s="39"/>
      <c r="C117" s="38"/>
      <c r="D117" s="38"/>
      <c r="E117" s="129" t="s">
        <v>940</v>
      </c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1" t="s">
        <v>137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38"/>
      <c r="D119" s="38"/>
      <c r="E119" s="67" t="str">
        <f>E11</f>
        <v>SO 101.4 - OZ Svobodova</v>
      </c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1" t="s">
        <v>22</v>
      </c>
      <c r="D121" s="38"/>
      <c r="E121" s="38"/>
      <c r="F121" s="26" t="str">
        <f>F14</f>
        <v>Dačice</v>
      </c>
      <c r="G121" s="38"/>
      <c r="H121" s="38"/>
      <c r="I121" s="31" t="s">
        <v>24</v>
      </c>
      <c r="J121" s="69" t="str">
        <f>IF(J14="","",J14)</f>
        <v>6. 8. 2021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1" t="s">
        <v>30</v>
      </c>
      <c r="D123" s="38"/>
      <c r="E123" s="38"/>
      <c r="F123" s="26" t="str">
        <f>E17</f>
        <v>Město Dačice, Krajířova 27, 380 13 Dačice</v>
      </c>
      <c r="G123" s="38"/>
      <c r="H123" s="38"/>
      <c r="I123" s="31" t="s">
        <v>37</v>
      </c>
      <c r="J123" s="36" t="str">
        <f>E23</f>
        <v>Ing. arch. Martin Jirovský Ph.D., MBA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40.05" customHeight="1">
      <c r="A124" s="38"/>
      <c r="B124" s="39"/>
      <c r="C124" s="31" t="s">
        <v>35</v>
      </c>
      <c r="D124" s="38"/>
      <c r="E124" s="38"/>
      <c r="F124" s="26" t="str">
        <f>IF(E20="","",E20)</f>
        <v>Vyplň údaj</v>
      </c>
      <c r="G124" s="38"/>
      <c r="H124" s="38"/>
      <c r="I124" s="31" t="s">
        <v>41</v>
      </c>
      <c r="J124" s="36" t="str">
        <f>E26</f>
        <v>Centrum služeb Staré město; Petra Stejskalová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56"/>
      <c r="B126" s="157"/>
      <c r="C126" s="158" t="s">
        <v>153</v>
      </c>
      <c r="D126" s="159" t="s">
        <v>69</v>
      </c>
      <c r="E126" s="159" t="s">
        <v>65</v>
      </c>
      <c r="F126" s="159" t="s">
        <v>66</v>
      </c>
      <c r="G126" s="159" t="s">
        <v>154</v>
      </c>
      <c r="H126" s="159" t="s">
        <v>155</v>
      </c>
      <c r="I126" s="159" t="s">
        <v>156</v>
      </c>
      <c r="J126" s="159" t="s">
        <v>141</v>
      </c>
      <c r="K126" s="160" t="s">
        <v>157</v>
      </c>
      <c r="L126" s="161"/>
      <c r="M126" s="86" t="s">
        <v>1</v>
      </c>
      <c r="N126" s="87" t="s">
        <v>48</v>
      </c>
      <c r="O126" s="87" t="s">
        <v>158</v>
      </c>
      <c r="P126" s="87" t="s">
        <v>159</v>
      </c>
      <c r="Q126" s="87" t="s">
        <v>160</v>
      </c>
      <c r="R126" s="87" t="s">
        <v>161</v>
      </c>
      <c r="S126" s="87" t="s">
        <v>162</v>
      </c>
      <c r="T126" s="88" t="s">
        <v>163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63" s="2" customFormat="1" ht="22.8" customHeight="1">
      <c r="A127" s="38"/>
      <c r="B127" s="39"/>
      <c r="C127" s="93" t="s">
        <v>164</v>
      </c>
      <c r="D127" s="38"/>
      <c r="E127" s="38"/>
      <c r="F127" s="38"/>
      <c r="G127" s="38"/>
      <c r="H127" s="38"/>
      <c r="I127" s="38"/>
      <c r="J127" s="162">
        <f>BK127</f>
        <v>0</v>
      </c>
      <c r="K127" s="38"/>
      <c r="L127" s="39"/>
      <c r="M127" s="89"/>
      <c r="N127" s="73"/>
      <c r="O127" s="90"/>
      <c r="P127" s="163">
        <f>P128</f>
        <v>0</v>
      </c>
      <c r="Q127" s="90"/>
      <c r="R127" s="163">
        <f>R128</f>
        <v>7019.31948312</v>
      </c>
      <c r="S127" s="90"/>
      <c r="T127" s="164">
        <f>T128</f>
        <v>1577.92425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8" t="s">
        <v>83</v>
      </c>
      <c r="AU127" s="18" t="s">
        <v>143</v>
      </c>
      <c r="BK127" s="165">
        <f>BK128</f>
        <v>0</v>
      </c>
    </row>
    <row r="128" spans="1:63" s="12" customFormat="1" ht="25.9" customHeight="1">
      <c r="A128" s="12"/>
      <c r="B128" s="166"/>
      <c r="C128" s="12"/>
      <c r="D128" s="167" t="s">
        <v>83</v>
      </c>
      <c r="E128" s="168" t="s">
        <v>165</v>
      </c>
      <c r="F128" s="168" t="s">
        <v>166</v>
      </c>
      <c r="G128" s="12"/>
      <c r="H128" s="12"/>
      <c r="I128" s="169"/>
      <c r="J128" s="170">
        <f>BK128</f>
        <v>0</v>
      </c>
      <c r="K128" s="12"/>
      <c r="L128" s="166"/>
      <c r="M128" s="171"/>
      <c r="N128" s="172"/>
      <c r="O128" s="172"/>
      <c r="P128" s="173">
        <f>P129+P194+P202+P285+P340+P352</f>
        <v>0</v>
      </c>
      <c r="Q128" s="172"/>
      <c r="R128" s="173">
        <f>R129+R194+R202+R285+R340+R352</f>
        <v>7019.31948312</v>
      </c>
      <c r="S128" s="172"/>
      <c r="T128" s="174">
        <f>T129+T194+T202+T285+T340+T352</f>
        <v>1577.92425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7" t="s">
        <v>91</v>
      </c>
      <c r="AT128" s="175" t="s">
        <v>83</v>
      </c>
      <c r="AU128" s="175" t="s">
        <v>84</v>
      </c>
      <c r="AY128" s="167" t="s">
        <v>167</v>
      </c>
      <c r="BK128" s="176">
        <f>BK129+BK194+BK202+BK285+BK340+BK352</f>
        <v>0</v>
      </c>
    </row>
    <row r="129" spans="1:63" s="12" customFormat="1" ht="22.8" customHeight="1">
      <c r="A129" s="12"/>
      <c r="B129" s="166"/>
      <c r="C129" s="12"/>
      <c r="D129" s="167" t="s">
        <v>83</v>
      </c>
      <c r="E129" s="177" t="s">
        <v>91</v>
      </c>
      <c r="F129" s="177" t="s">
        <v>168</v>
      </c>
      <c r="G129" s="12"/>
      <c r="H129" s="12"/>
      <c r="I129" s="169"/>
      <c r="J129" s="178">
        <f>BK129</f>
        <v>0</v>
      </c>
      <c r="K129" s="12"/>
      <c r="L129" s="166"/>
      <c r="M129" s="171"/>
      <c r="N129" s="172"/>
      <c r="O129" s="172"/>
      <c r="P129" s="173">
        <f>SUM(P130:P193)</f>
        <v>0</v>
      </c>
      <c r="Q129" s="172"/>
      <c r="R129" s="173">
        <f>SUM(R130:R193)</f>
        <v>0.1287169</v>
      </c>
      <c r="S129" s="172"/>
      <c r="T129" s="174">
        <f>SUM(T130:T193)</f>
        <v>1575.40825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91</v>
      </c>
      <c r="AT129" s="175" t="s">
        <v>83</v>
      </c>
      <c r="AU129" s="175" t="s">
        <v>91</v>
      </c>
      <c r="AY129" s="167" t="s">
        <v>167</v>
      </c>
      <c r="BK129" s="176">
        <f>SUM(BK130:BK193)</f>
        <v>0</v>
      </c>
    </row>
    <row r="130" spans="1:65" s="2" customFormat="1" ht="24.15" customHeight="1">
      <c r="A130" s="38"/>
      <c r="B130" s="179"/>
      <c r="C130" s="180" t="s">
        <v>91</v>
      </c>
      <c r="D130" s="180" t="s">
        <v>169</v>
      </c>
      <c r="E130" s="181" t="s">
        <v>944</v>
      </c>
      <c r="F130" s="182" t="s">
        <v>945</v>
      </c>
      <c r="G130" s="183" t="s">
        <v>218</v>
      </c>
      <c r="H130" s="184">
        <v>35.57</v>
      </c>
      <c r="I130" s="185"/>
      <c r="J130" s="186">
        <f>ROUND(I130*H130,2)</f>
        <v>0</v>
      </c>
      <c r="K130" s="182" t="s">
        <v>173</v>
      </c>
      <c r="L130" s="39"/>
      <c r="M130" s="187" t="s">
        <v>1</v>
      </c>
      <c r="N130" s="188" t="s">
        <v>49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0.417</v>
      </c>
      <c r="T130" s="190">
        <f>S130*H130</f>
        <v>14.83269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174</v>
      </c>
      <c r="AT130" s="191" t="s">
        <v>169</v>
      </c>
      <c r="AU130" s="191" t="s">
        <v>21</v>
      </c>
      <c r="AY130" s="18" t="s">
        <v>167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8" t="s">
        <v>91</v>
      </c>
      <c r="BK130" s="192">
        <f>ROUND(I130*H130,2)</f>
        <v>0</v>
      </c>
      <c r="BL130" s="18" t="s">
        <v>174</v>
      </c>
      <c r="BM130" s="191" t="s">
        <v>946</v>
      </c>
    </row>
    <row r="131" spans="1:51" s="13" customFormat="1" ht="12">
      <c r="A131" s="13"/>
      <c r="B131" s="193"/>
      <c r="C131" s="13"/>
      <c r="D131" s="194" t="s">
        <v>193</v>
      </c>
      <c r="E131" s="195" t="s">
        <v>1</v>
      </c>
      <c r="F131" s="196" t="s">
        <v>947</v>
      </c>
      <c r="G131" s="13"/>
      <c r="H131" s="197">
        <v>35.57</v>
      </c>
      <c r="I131" s="198"/>
      <c r="J131" s="13"/>
      <c r="K131" s="13"/>
      <c r="L131" s="193"/>
      <c r="M131" s="199"/>
      <c r="N131" s="200"/>
      <c r="O131" s="200"/>
      <c r="P131" s="200"/>
      <c r="Q131" s="200"/>
      <c r="R131" s="200"/>
      <c r="S131" s="200"/>
      <c r="T131" s="20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5" t="s">
        <v>193</v>
      </c>
      <c r="AU131" s="195" t="s">
        <v>21</v>
      </c>
      <c r="AV131" s="13" t="s">
        <v>21</v>
      </c>
      <c r="AW131" s="13" t="s">
        <v>40</v>
      </c>
      <c r="AX131" s="13" t="s">
        <v>91</v>
      </c>
      <c r="AY131" s="195" t="s">
        <v>167</v>
      </c>
    </row>
    <row r="132" spans="1:65" s="2" customFormat="1" ht="33" customHeight="1">
      <c r="A132" s="38"/>
      <c r="B132" s="179"/>
      <c r="C132" s="180" t="s">
        <v>21</v>
      </c>
      <c r="D132" s="180" t="s">
        <v>169</v>
      </c>
      <c r="E132" s="181" t="s">
        <v>948</v>
      </c>
      <c r="F132" s="182" t="s">
        <v>949</v>
      </c>
      <c r="G132" s="183" t="s">
        <v>218</v>
      </c>
      <c r="H132" s="184">
        <v>163.55</v>
      </c>
      <c r="I132" s="185"/>
      <c r="J132" s="186">
        <f>ROUND(I132*H132,2)</f>
        <v>0</v>
      </c>
      <c r="K132" s="182" t="s">
        <v>173</v>
      </c>
      <c r="L132" s="39"/>
      <c r="M132" s="187" t="s">
        <v>1</v>
      </c>
      <c r="N132" s="188" t="s">
        <v>49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0.75</v>
      </c>
      <c r="T132" s="190">
        <f>S132*H132</f>
        <v>122.66250000000001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174</v>
      </c>
      <c r="AT132" s="191" t="s">
        <v>169</v>
      </c>
      <c r="AU132" s="191" t="s">
        <v>21</v>
      </c>
      <c r="AY132" s="18" t="s">
        <v>167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8" t="s">
        <v>91</v>
      </c>
      <c r="BK132" s="192">
        <f>ROUND(I132*H132,2)</f>
        <v>0</v>
      </c>
      <c r="BL132" s="18" t="s">
        <v>174</v>
      </c>
      <c r="BM132" s="191" t="s">
        <v>950</v>
      </c>
    </row>
    <row r="133" spans="1:51" s="13" customFormat="1" ht="12">
      <c r="A133" s="13"/>
      <c r="B133" s="193"/>
      <c r="C133" s="13"/>
      <c r="D133" s="194" t="s">
        <v>193</v>
      </c>
      <c r="E133" s="195" t="s">
        <v>1</v>
      </c>
      <c r="F133" s="196" t="s">
        <v>951</v>
      </c>
      <c r="G133" s="13"/>
      <c r="H133" s="197">
        <v>163.55</v>
      </c>
      <c r="I133" s="198"/>
      <c r="J133" s="13"/>
      <c r="K133" s="13"/>
      <c r="L133" s="193"/>
      <c r="M133" s="199"/>
      <c r="N133" s="200"/>
      <c r="O133" s="200"/>
      <c r="P133" s="200"/>
      <c r="Q133" s="200"/>
      <c r="R133" s="200"/>
      <c r="S133" s="200"/>
      <c r="T133" s="20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5" t="s">
        <v>193</v>
      </c>
      <c r="AU133" s="195" t="s">
        <v>21</v>
      </c>
      <c r="AV133" s="13" t="s">
        <v>21</v>
      </c>
      <c r="AW133" s="13" t="s">
        <v>40</v>
      </c>
      <c r="AX133" s="13" t="s">
        <v>91</v>
      </c>
      <c r="AY133" s="195" t="s">
        <v>167</v>
      </c>
    </row>
    <row r="134" spans="1:65" s="2" customFormat="1" ht="24.15" customHeight="1">
      <c r="A134" s="38"/>
      <c r="B134" s="179"/>
      <c r="C134" s="180" t="s">
        <v>180</v>
      </c>
      <c r="D134" s="180" t="s">
        <v>169</v>
      </c>
      <c r="E134" s="181" t="s">
        <v>952</v>
      </c>
      <c r="F134" s="182" t="s">
        <v>953</v>
      </c>
      <c r="G134" s="183" t="s">
        <v>218</v>
      </c>
      <c r="H134" s="184">
        <v>2004.75</v>
      </c>
      <c r="I134" s="185"/>
      <c r="J134" s="186">
        <f>ROUND(I134*H134,2)</f>
        <v>0</v>
      </c>
      <c r="K134" s="182" t="s">
        <v>173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0.44</v>
      </c>
      <c r="T134" s="190">
        <f>S134*H134</f>
        <v>882.09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174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954</v>
      </c>
    </row>
    <row r="135" spans="1:51" s="13" customFormat="1" ht="12">
      <c r="A135" s="13"/>
      <c r="B135" s="193"/>
      <c r="C135" s="13"/>
      <c r="D135" s="194" t="s">
        <v>193</v>
      </c>
      <c r="E135" s="195" t="s">
        <v>1</v>
      </c>
      <c r="F135" s="196" t="s">
        <v>955</v>
      </c>
      <c r="G135" s="13"/>
      <c r="H135" s="197">
        <v>1938.6</v>
      </c>
      <c r="I135" s="198"/>
      <c r="J135" s="13"/>
      <c r="K135" s="13"/>
      <c r="L135" s="193"/>
      <c r="M135" s="199"/>
      <c r="N135" s="200"/>
      <c r="O135" s="200"/>
      <c r="P135" s="200"/>
      <c r="Q135" s="200"/>
      <c r="R135" s="200"/>
      <c r="S135" s="200"/>
      <c r="T135" s="20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5" t="s">
        <v>193</v>
      </c>
      <c r="AU135" s="195" t="s">
        <v>21</v>
      </c>
      <c r="AV135" s="13" t="s">
        <v>21</v>
      </c>
      <c r="AW135" s="13" t="s">
        <v>40</v>
      </c>
      <c r="AX135" s="13" t="s">
        <v>84</v>
      </c>
      <c r="AY135" s="195" t="s">
        <v>167</v>
      </c>
    </row>
    <row r="136" spans="1:51" s="13" customFormat="1" ht="12">
      <c r="A136" s="13"/>
      <c r="B136" s="193"/>
      <c r="C136" s="13"/>
      <c r="D136" s="194" t="s">
        <v>193</v>
      </c>
      <c r="E136" s="195" t="s">
        <v>1</v>
      </c>
      <c r="F136" s="196" t="s">
        <v>956</v>
      </c>
      <c r="G136" s="13"/>
      <c r="H136" s="197">
        <v>35.1</v>
      </c>
      <c r="I136" s="198"/>
      <c r="J136" s="13"/>
      <c r="K136" s="13"/>
      <c r="L136" s="193"/>
      <c r="M136" s="199"/>
      <c r="N136" s="200"/>
      <c r="O136" s="200"/>
      <c r="P136" s="200"/>
      <c r="Q136" s="200"/>
      <c r="R136" s="200"/>
      <c r="S136" s="200"/>
      <c r="T136" s="20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193</v>
      </c>
      <c r="AU136" s="195" t="s">
        <v>21</v>
      </c>
      <c r="AV136" s="13" t="s">
        <v>21</v>
      </c>
      <c r="AW136" s="13" t="s">
        <v>40</v>
      </c>
      <c r="AX136" s="13" t="s">
        <v>84</v>
      </c>
      <c r="AY136" s="195" t="s">
        <v>167</v>
      </c>
    </row>
    <row r="137" spans="1:51" s="13" customFormat="1" ht="12">
      <c r="A137" s="13"/>
      <c r="B137" s="193"/>
      <c r="C137" s="13"/>
      <c r="D137" s="194" t="s">
        <v>193</v>
      </c>
      <c r="E137" s="195" t="s">
        <v>1</v>
      </c>
      <c r="F137" s="196" t="s">
        <v>957</v>
      </c>
      <c r="G137" s="13"/>
      <c r="H137" s="197">
        <v>31.05</v>
      </c>
      <c r="I137" s="198"/>
      <c r="J137" s="13"/>
      <c r="K137" s="13"/>
      <c r="L137" s="193"/>
      <c r="M137" s="199"/>
      <c r="N137" s="200"/>
      <c r="O137" s="200"/>
      <c r="P137" s="200"/>
      <c r="Q137" s="200"/>
      <c r="R137" s="200"/>
      <c r="S137" s="200"/>
      <c r="T137" s="20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5" t="s">
        <v>193</v>
      </c>
      <c r="AU137" s="195" t="s">
        <v>21</v>
      </c>
      <c r="AV137" s="13" t="s">
        <v>21</v>
      </c>
      <c r="AW137" s="13" t="s">
        <v>40</v>
      </c>
      <c r="AX137" s="13" t="s">
        <v>84</v>
      </c>
      <c r="AY137" s="195" t="s">
        <v>167</v>
      </c>
    </row>
    <row r="138" spans="1:51" s="14" customFormat="1" ht="12">
      <c r="A138" s="14"/>
      <c r="B138" s="202"/>
      <c r="C138" s="14"/>
      <c r="D138" s="194" t="s">
        <v>193</v>
      </c>
      <c r="E138" s="203" t="s">
        <v>1</v>
      </c>
      <c r="F138" s="204" t="s">
        <v>246</v>
      </c>
      <c r="G138" s="14"/>
      <c r="H138" s="205">
        <v>2004.7499999999998</v>
      </c>
      <c r="I138" s="206"/>
      <c r="J138" s="14"/>
      <c r="K138" s="14"/>
      <c r="L138" s="202"/>
      <c r="M138" s="207"/>
      <c r="N138" s="208"/>
      <c r="O138" s="208"/>
      <c r="P138" s="208"/>
      <c r="Q138" s="208"/>
      <c r="R138" s="208"/>
      <c r="S138" s="208"/>
      <c r="T138" s="20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03" t="s">
        <v>193</v>
      </c>
      <c r="AU138" s="203" t="s">
        <v>21</v>
      </c>
      <c r="AV138" s="14" t="s">
        <v>174</v>
      </c>
      <c r="AW138" s="14" t="s">
        <v>40</v>
      </c>
      <c r="AX138" s="14" t="s">
        <v>91</v>
      </c>
      <c r="AY138" s="203" t="s">
        <v>167</v>
      </c>
    </row>
    <row r="139" spans="1:65" s="2" customFormat="1" ht="24.15" customHeight="1">
      <c r="A139" s="38"/>
      <c r="B139" s="179"/>
      <c r="C139" s="180" t="s">
        <v>174</v>
      </c>
      <c r="D139" s="180" t="s">
        <v>169</v>
      </c>
      <c r="E139" s="181" t="s">
        <v>958</v>
      </c>
      <c r="F139" s="182" t="s">
        <v>959</v>
      </c>
      <c r="G139" s="183" t="s">
        <v>218</v>
      </c>
      <c r="H139" s="184">
        <v>35.57</v>
      </c>
      <c r="I139" s="185"/>
      <c r="J139" s="186">
        <f>ROUND(I139*H139,2)</f>
        <v>0</v>
      </c>
      <c r="K139" s="182" t="s">
        <v>173</v>
      </c>
      <c r="L139" s="39"/>
      <c r="M139" s="187" t="s">
        <v>1</v>
      </c>
      <c r="N139" s="188" t="s">
        <v>49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0.17</v>
      </c>
      <c r="T139" s="190">
        <f>S139*H139</f>
        <v>6.046900000000001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174</v>
      </c>
      <c r="AT139" s="191" t="s">
        <v>169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960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947</v>
      </c>
      <c r="G140" s="13"/>
      <c r="H140" s="197">
        <v>35.57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91</v>
      </c>
      <c r="AY140" s="195" t="s">
        <v>167</v>
      </c>
    </row>
    <row r="141" spans="1:65" s="2" customFormat="1" ht="24.15" customHeight="1">
      <c r="A141" s="38"/>
      <c r="B141" s="179"/>
      <c r="C141" s="180" t="s">
        <v>188</v>
      </c>
      <c r="D141" s="180" t="s">
        <v>169</v>
      </c>
      <c r="E141" s="181" t="s">
        <v>961</v>
      </c>
      <c r="F141" s="182" t="s">
        <v>962</v>
      </c>
      <c r="G141" s="183" t="s">
        <v>218</v>
      </c>
      <c r="H141" s="184">
        <v>35.57</v>
      </c>
      <c r="I141" s="185"/>
      <c r="J141" s="186">
        <f>ROUND(I141*H141,2)</f>
        <v>0</v>
      </c>
      <c r="K141" s="182" t="s">
        <v>173</v>
      </c>
      <c r="L141" s="39"/>
      <c r="M141" s="187" t="s">
        <v>1</v>
      </c>
      <c r="N141" s="188" t="s">
        <v>49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0.29</v>
      </c>
      <c r="T141" s="190">
        <f>S141*H141</f>
        <v>10.315299999999999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174</v>
      </c>
      <c r="AT141" s="191" t="s">
        <v>169</v>
      </c>
      <c r="AU141" s="191" t="s">
        <v>21</v>
      </c>
      <c r="AY141" s="18" t="s">
        <v>167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8" t="s">
        <v>91</v>
      </c>
      <c r="BK141" s="192">
        <f>ROUND(I141*H141,2)</f>
        <v>0</v>
      </c>
      <c r="BL141" s="18" t="s">
        <v>174</v>
      </c>
      <c r="BM141" s="191" t="s">
        <v>963</v>
      </c>
    </row>
    <row r="142" spans="1:51" s="13" customFormat="1" ht="12">
      <c r="A142" s="13"/>
      <c r="B142" s="193"/>
      <c r="C142" s="13"/>
      <c r="D142" s="194" t="s">
        <v>193</v>
      </c>
      <c r="E142" s="195" t="s">
        <v>1</v>
      </c>
      <c r="F142" s="196" t="s">
        <v>947</v>
      </c>
      <c r="G142" s="13"/>
      <c r="H142" s="197">
        <v>35.57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193</v>
      </c>
      <c r="AU142" s="195" t="s">
        <v>21</v>
      </c>
      <c r="AV142" s="13" t="s">
        <v>21</v>
      </c>
      <c r="AW142" s="13" t="s">
        <v>40</v>
      </c>
      <c r="AX142" s="13" t="s">
        <v>91</v>
      </c>
      <c r="AY142" s="195" t="s">
        <v>167</v>
      </c>
    </row>
    <row r="143" spans="1:65" s="2" customFormat="1" ht="24.15" customHeight="1">
      <c r="A143" s="38"/>
      <c r="B143" s="179"/>
      <c r="C143" s="180" t="s">
        <v>195</v>
      </c>
      <c r="D143" s="180" t="s">
        <v>169</v>
      </c>
      <c r="E143" s="181" t="s">
        <v>964</v>
      </c>
      <c r="F143" s="182" t="s">
        <v>965</v>
      </c>
      <c r="G143" s="183" t="s">
        <v>218</v>
      </c>
      <c r="H143" s="184">
        <v>29.16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0.316</v>
      </c>
      <c r="T143" s="190">
        <f>S143*H143</f>
        <v>9.21456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966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967</v>
      </c>
      <c r="G144" s="13"/>
      <c r="H144" s="197">
        <v>29.16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91</v>
      </c>
      <c r="AY144" s="195" t="s">
        <v>167</v>
      </c>
    </row>
    <row r="145" spans="1:65" s="2" customFormat="1" ht="33" customHeight="1">
      <c r="A145" s="38"/>
      <c r="B145" s="179"/>
      <c r="C145" s="180" t="s">
        <v>200</v>
      </c>
      <c r="D145" s="180" t="s">
        <v>169</v>
      </c>
      <c r="E145" s="181" t="s">
        <v>968</v>
      </c>
      <c r="F145" s="182" t="s">
        <v>969</v>
      </c>
      <c r="G145" s="183" t="s">
        <v>218</v>
      </c>
      <c r="H145" s="184">
        <v>990.13</v>
      </c>
      <c r="I145" s="185"/>
      <c r="J145" s="186">
        <f>ROUND(I145*H145,2)</f>
        <v>0</v>
      </c>
      <c r="K145" s="182" t="s">
        <v>173</v>
      </c>
      <c r="L145" s="39"/>
      <c r="M145" s="187" t="s">
        <v>1</v>
      </c>
      <c r="N145" s="188" t="s">
        <v>49</v>
      </c>
      <c r="O145" s="77"/>
      <c r="P145" s="189">
        <f>O145*H145</f>
        <v>0</v>
      </c>
      <c r="Q145" s="189">
        <v>0.00013</v>
      </c>
      <c r="R145" s="189">
        <f>Q145*H145</f>
        <v>0.1287169</v>
      </c>
      <c r="S145" s="189">
        <v>0.23</v>
      </c>
      <c r="T145" s="190">
        <f>S145*H145</f>
        <v>227.72990000000001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174</v>
      </c>
      <c r="AT145" s="191" t="s">
        <v>169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970</v>
      </c>
    </row>
    <row r="146" spans="1:51" s="13" customFormat="1" ht="12">
      <c r="A146" s="13"/>
      <c r="B146" s="193"/>
      <c r="C146" s="13"/>
      <c r="D146" s="194" t="s">
        <v>193</v>
      </c>
      <c r="E146" s="195" t="s">
        <v>1</v>
      </c>
      <c r="F146" s="196" t="s">
        <v>971</v>
      </c>
      <c r="G146" s="13"/>
      <c r="H146" s="197">
        <v>990.13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193</v>
      </c>
      <c r="AU146" s="195" t="s">
        <v>21</v>
      </c>
      <c r="AV146" s="13" t="s">
        <v>21</v>
      </c>
      <c r="AW146" s="13" t="s">
        <v>40</v>
      </c>
      <c r="AX146" s="13" t="s">
        <v>91</v>
      </c>
      <c r="AY146" s="195" t="s">
        <v>167</v>
      </c>
    </row>
    <row r="147" spans="1:65" s="2" customFormat="1" ht="16.5" customHeight="1">
      <c r="A147" s="38"/>
      <c r="B147" s="179"/>
      <c r="C147" s="180" t="s">
        <v>205</v>
      </c>
      <c r="D147" s="180" t="s">
        <v>169</v>
      </c>
      <c r="E147" s="181" t="s">
        <v>972</v>
      </c>
      <c r="F147" s="182" t="s">
        <v>973</v>
      </c>
      <c r="G147" s="183" t="s">
        <v>183</v>
      </c>
      <c r="H147" s="184">
        <v>1043.16</v>
      </c>
      <c r="I147" s="185"/>
      <c r="J147" s="186">
        <f>ROUND(I147*H147,2)</f>
        <v>0</v>
      </c>
      <c r="K147" s="182" t="s">
        <v>173</v>
      </c>
      <c r="L147" s="39"/>
      <c r="M147" s="187" t="s">
        <v>1</v>
      </c>
      <c r="N147" s="188" t="s">
        <v>49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0.29</v>
      </c>
      <c r="T147" s="190">
        <f>S147*H147</f>
        <v>302.5164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174</v>
      </c>
      <c r="AT147" s="191" t="s">
        <v>169</v>
      </c>
      <c r="AU147" s="191" t="s">
        <v>21</v>
      </c>
      <c r="AY147" s="18" t="s">
        <v>167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8" t="s">
        <v>91</v>
      </c>
      <c r="BK147" s="192">
        <f>ROUND(I147*H147,2)</f>
        <v>0</v>
      </c>
      <c r="BL147" s="18" t="s">
        <v>174</v>
      </c>
      <c r="BM147" s="191" t="s">
        <v>974</v>
      </c>
    </row>
    <row r="148" spans="1:51" s="13" customFormat="1" ht="12">
      <c r="A148" s="13"/>
      <c r="B148" s="193"/>
      <c r="C148" s="13"/>
      <c r="D148" s="194" t="s">
        <v>193</v>
      </c>
      <c r="E148" s="195" t="s">
        <v>1</v>
      </c>
      <c r="F148" s="196" t="s">
        <v>975</v>
      </c>
      <c r="G148" s="13"/>
      <c r="H148" s="197">
        <v>1043.16</v>
      </c>
      <c r="I148" s="198"/>
      <c r="J148" s="13"/>
      <c r="K148" s="13"/>
      <c r="L148" s="193"/>
      <c r="M148" s="199"/>
      <c r="N148" s="200"/>
      <c r="O148" s="200"/>
      <c r="P148" s="200"/>
      <c r="Q148" s="200"/>
      <c r="R148" s="200"/>
      <c r="S148" s="200"/>
      <c r="T148" s="20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5" t="s">
        <v>193</v>
      </c>
      <c r="AU148" s="195" t="s">
        <v>21</v>
      </c>
      <c r="AV148" s="13" t="s">
        <v>21</v>
      </c>
      <c r="AW148" s="13" t="s">
        <v>40</v>
      </c>
      <c r="AX148" s="13" t="s">
        <v>91</v>
      </c>
      <c r="AY148" s="195" t="s">
        <v>167</v>
      </c>
    </row>
    <row r="149" spans="1:65" s="2" customFormat="1" ht="24.15" customHeight="1">
      <c r="A149" s="38"/>
      <c r="B149" s="179"/>
      <c r="C149" s="180" t="s">
        <v>210</v>
      </c>
      <c r="D149" s="180" t="s">
        <v>169</v>
      </c>
      <c r="E149" s="181" t="s">
        <v>976</v>
      </c>
      <c r="F149" s="182" t="s">
        <v>977</v>
      </c>
      <c r="G149" s="183" t="s">
        <v>218</v>
      </c>
      <c r="H149" s="184">
        <v>1169.5</v>
      </c>
      <c r="I149" s="185"/>
      <c r="J149" s="186">
        <f>ROUND(I149*H149,2)</f>
        <v>0</v>
      </c>
      <c r="K149" s="182" t="s">
        <v>173</v>
      </c>
      <c r="L149" s="39"/>
      <c r="M149" s="187" t="s">
        <v>1</v>
      </c>
      <c r="N149" s="188" t="s">
        <v>49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174</v>
      </c>
      <c r="AT149" s="191" t="s">
        <v>169</v>
      </c>
      <c r="AU149" s="191" t="s">
        <v>21</v>
      </c>
      <c r="AY149" s="18" t="s">
        <v>167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8" t="s">
        <v>91</v>
      </c>
      <c r="BK149" s="192">
        <f>ROUND(I149*H149,2)</f>
        <v>0</v>
      </c>
      <c r="BL149" s="18" t="s">
        <v>174</v>
      </c>
      <c r="BM149" s="191" t="s">
        <v>978</v>
      </c>
    </row>
    <row r="150" spans="1:51" s="13" customFormat="1" ht="12">
      <c r="A150" s="13"/>
      <c r="B150" s="193"/>
      <c r="C150" s="13"/>
      <c r="D150" s="194" t="s">
        <v>193</v>
      </c>
      <c r="E150" s="195" t="s">
        <v>1</v>
      </c>
      <c r="F150" s="196" t="s">
        <v>979</v>
      </c>
      <c r="G150" s="13"/>
      <c r="H150" s="197">
        <v>1169.5</v>
      </c>
      <c r="I150" s="198"/>
      <c r="J150" s="13"/>
      <c r="K150" s="13"/>
      <c r="L150" s="193"/>
      <c r="M150" s="199"/>
      <c r="N150" s="200"/>
      <c r="O150" s="200"/>
      <c r="P150" s="200"/>
      <c r="Q150" s="200"/>
      <c r="R150" s="200"/>
      <c r="S150" s="200"/>
      <c r="T150" s="20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5" t="s">
        <v>193</v>
      </c>
      <c r="AU150" s="195" t="s">
        <v>21</v>
      </c>
      <c r="AV150" s="13" t="s">
        <v>21</v>
      </c>
      <c r="AW150" s="13" t="s">
        <v>40</v>
      </c>
      <c r="AX150" s="13" t="s">
        <v>91</v>
      </c>
      <c r="AY150" s="195" t="s">
        <v>167</v>
      </c>
    </row>
    <row r="151" spans="1:65" s="2" customFormat="1" ht="33" customHeight="1">
      <c r="A151" s="38"/>
      <c r="B151" s="179"/>
      <c r="C151" s="180" t="s">
        <v>215</v>
      </c>
      <c r="D151" s="180" t="s">
        <v>169</v>
      </c>
      <c r="E151" s="181" t="s">
        <v>980</v>
      </c>
      <c r="F151" s="182" t="s">
        <v>981</v>
      </c>
      <c r="G151" s="183" t="s">
        <v>191</v>
      </c>
      <c r="H151" s="184">
        <v>1816.949</v>
      </c>
      <c r="I151" s="185"/>
      <c r="J151" s="186">
        <f>ROUND(I151*H151,2)</f>
        <v>0</v>
      </c>
      <c r="K151" s="182" t="s">
        <v>173</v>
      </c>
      <c r="L151" s="39"/>
      <c r="M151" s="187" t="s">
        <v>1</v>
      </c>
      <c r="N151" s="188" t="s">
        <v>49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174</v>
      </c>
      <c r="AT151" s="191" t="s">
        <v>169</v>
      </c>
      <c r="AU151" s="191" t="s">
        <v>21</v>
      </c>
      <c r="AY151" s="18" t="s">
        <v>167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91</v>
      </c>
      <c r="BK151" s="192">
        <f>ROUND(I151*H151,2)</f>
        <v>0</v>
      </c>
      <c r="BL151" s="18" t="s">
        <v>174</v>
      </c>
      <c r="BM151" s="191" t="s">
        <v>982</v>
      </c>
    </row>
    <row r="152" spans="1:51" s="13" customFormat="1" ht="12">
      <c r="A152" s="13"/>
      <c r="B152" s="193"/>
      <c r="C152" s="13"/>
      <c r="D152" s="194" t="s">
        <v>193</v>
      </c>
      <c r="E152" s="195" t="s">
        <v>1</v>
      </c>
      <c r="F152" s="196" t="s">
        <v>983</v>
      </c>
      <c r="G152" s="13"/>
      <c r="H152" s="197">
        <v>290.94</v>
      </c>
      <c r="I152" s="198"/>
      <c r="J152" s="13"/>
      <c r="K152" s="13"/>
      <c r="L152" s="193"/>
      <c r="M152" s="199"/>
      <c r="N152" s="200"/>
      <c r="O152" s="200"/>
      <c r="P152" s="200"/>
      <c r="Q152" s="200"/>
      <c r="R152" s="200"/>
      <c r="S152" s="200"/>
      <c r="T152" s="20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5" t="s">
        <v>193</v>
      </c>
      <c r="AU152" s="195" t="s">
        <v>21</v>
      </c>
      <c r="AV152" s="13" t="s">
        <v>21</v>
      </c>
      <c r="AW152" s="13" t="s">
        <v>40</v>
      </c>
      <c r="AX152" s="13" t="s">
        <v>84</v>
      </c>
      <c r="AY152" s="195" t="s">
        <v>167</v>
      </c>
    </row>
    <row r="153" spans="1:51" s="13" customFormat="1" ht="12">
      <c r="A153" s="13"/>
      <c r="B153" s="193"/>
      <c r="C153" s="13"/>
      <c r="D153" s="194" t="s">
        <v>193</v>
      </c>
      <c r="E153" s="195" t="s">
        <v>1</v>
      </c>
      <c r="F153" s="196" t="s">
        <v>984</v>
      </c>
      <c r="G153" s="13"/>
      <c r="H153" s="197">
        <v>1430.085</v>
      </c>
      <c r="I153" s="198"/>
      <c r="J153" s="13"/>
      <c r="K153" s="13"/>
      <c r="L153" s="193"/>
      <c r="M153" s="199"/>
      <c r="N153" s="200"/>
      <c r="O153" s="200"/>
      <c r="P153" s="200"/>
      <c r="Q153" s="200"/>
      <c r="R153" s="200"/>
      <c r="S153" s="200"/>
      <c r="T153" s="20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193</v>
      </c>
      <c r="AU153" s="195" t="s">
        <v>21</v>
      </c>
      <c r="AV153" s="13" t="s">
        <v>21</v>
      </c>
      <c r="AW153" s="13" t="s">
        <v>40</v>
      </c>
      <c r="AX153" s="13" t="s">
        <v>84</v>
      </c>
      <c r="AY153" s="195" t="s">
        <v>167</v>
      </c>
    </row>
    <row r="154" spans="1:51" s="13" customFormat="1" ht="12">
      <c r="A154" s="13"/>
      <c r="B154" s="193"/>
      <c r="C154" s="13"/>
      <c r="D154" s="194" t="s">
        <v>193</v>
      </c>
      <c r="E154" s="195" t="s">
        <v>1</v>
      </c>
      <c r="F154" s="196" t="s">
        <v>985</v>
      </c>
      <c r="G154" s="13"/>
      <c r="H154" s="197">
        <v>95.924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193</v>
      </c>
      <c r="AU154" s="195" t="s">
        <v>21</v>
      </c>
      <c r="AV154" s="13" t="s">
        <v>21</v>
      </c>
      <c r="AW154" s="13" t="s">
        <v>40</v>
      </c>
      <c r="AX154" s="13" t="s">
        <v>84</v>
      </c>
      <c r="AY154" s="195" t="s">
        <v>167</v>
      </c>
    </row>
    <row r="155" spans="1:51" s="14" customFormat="1" ht="12">
      <c r="A155" s="14"/>
      <c r="B155" s="202"/>
      <c r="C155" s="14"/>
      <c r="D155" s="194" t="s">
        <v>193</v>
      </c>
      <c r="E155" s="203" t="s">
        <v>1</v>
      </c>
      <c r="F155" s="204" t="s">
        <v>246</v>
      </c>
      <c r="G155" s="14"/>
      <c r="H155" s="205">
        <v>1816.949</v>
      </c>
      <c r="I155" s="206"/>
      <c r="J155" s="14"/>
      <c r="K155" s="14"/>
      <c r="L155" s="202"/>
      <c r="M155" s="207"/>
      <c r="N155" s="208"/>
      <c r="O155" s="208"/>
      <c r="P155" s="208"/>
      <c r="Q155" s="208"/>
      <c r="R155" s="208"/>
      <c r="S155" s="208"/>
      <c r="T155" s="20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03" t="s">
        <v>193</v>
      </c>
      <c r="AU155" s="203" t="s">
        <v>21</v>
      </c>
      <c r="AV155" s="14" t="s">
        <v>174</v>
      </c>
      <c r="AW155" s="14" t="s">
        <v>40</v>
      </c>
      <c r="AX155" s="14" t="s">
        <v>91</v>
      </c>
      <c r="AY155" s="203" t="s">
        <v>167</v>
      </c>
    </row>
    <row r="156" spans="1:65" s="2" customFormat="1" ht="24.15" customHeight="1">
      <c r="A156" s="38"/>
      <c r="B156" s="179"/>
      <c r="C156" s="180" t="s">
        <v>221</v>
      </c>
      <c r="D156" s="180" t="s">
        <v>169</v>
      </c>
      <c r="E156" s="181" t="s">
        <v>986</v>
      </c>
      <c r="F156" s="182" t="s">
        <v>987</v>
      </c>
      <c r="G156" s="183" t="s">
        <v>191</v>
      </c>
      <c r="H156" s="184">
        <v>1329.5</v>
      </c>
      <c r="I156" s="185"/>
      <c r="J156" s="186">
        <f>ROUND(I156*H156,2)</f>
        <v>0</v>
      </c>
      <c r="K156" s="182" t="s">
        <v>173</v>
      </c>
      <c r="L156" s="39"/>
      <c r="M156" s="187" t="s">
        <v>1</v>
      </c>
      <c r="N156" s="188" t="s">
        <v>49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174</v>
      </c>
      <c r="AT156" s="191" t="s">
        <v>169</v>
      </c>
      <c r="AU156" s="191" t="s">
        <v>21</v>
      </c>
      <c r="AY156" s="18" t="s">
        <v>167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8" t="s">
        <v>91</v>
      </c>
      <c r="BK156" s="192">
        <f>ROUND(I156*H156,2)</f>
        <v>0</v>
      </c>
      <c r="BL156" s="18" t="s">
        <v>174</v>
      </c>
      <c r="BM156" s="191" t="s">
        <v>988</v>
      </c>
    </row>
    <row r="157" spans="1:51" s="13" customFormat="1" ht="12">
      <c r="A157" s="13"/>
      <c r="B157" s="193"/>
      <c r="C157" s="13"/>
      <c r="D157" s="194" t="s">
        <v>193</v>
      </c>
      <c r="E157" s="195" t="s">
        <v>1</v>
      </c>
      <c r="F157" s="196" t="s">
        <v>989</v>
      </c>
      <c r="G157" s="13"/>
      <c r="H157" s="197">
        <v>561.5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40</v>
      </c>
      <c r="AX157" s="13" t="s">
        <v>84</v>
      </c>
      <c r="AY157" s="195" t="s">
        <v>167</v>
      </c>
    </row>
    <row r="158" spans="1:51" s="13" customFormat="1" ht="12">
      <c r="A158" s="13"/>
      <c r="B158" s="193"/>
      <c r="C158" s="13"/>
      <c r="D158" s="194" t="s">
        <v>193</v>
      </c>
      <c r="E158" s="195" t="s">
        <v>1</v>
      </c>
      <c r="F158" s="196" t="s">
        <v>990</v>
      </c>
      <c r="G158" s="13"/>
      <c r="H158" s="197">
        <v>376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193</v>
      </c>
      <c r="AU158" s="195" t="s">
        <v>21</v>
      </c>
      <c r="AV158" s="13" t="s">
        <v>21</v>
      </c>
      <c r="AW158" s="13" t="s">
        <v>40</v>
      </c>
      <c r="AX158" s="13" t="s">
        <v>84</v>
      </c>
      <c r="AY158" s="195" t="s">
        <v>167</v>
      </c>
    </row>
    <row r="159" spans="1:51" s="13" customFormat="1" ht="12">
      <c r="A159" s="13"/>
      <c r="B159" s="193"/>
      <c r="C159" s="13"/>
      <c r="D159" s="194" t="s">
        <v>193</v>
      </c>
      <c r="E159" s="195" t="s">
        <v>1</v>
      </c>
      <c r="F159" s="196" t="s">
        <v>991</v>
      </c>
      <c r="G159" s="13"/>
      <c r="H159" s="197">
        <v>177</v>
      </c>
      <c r="I159" s="198"/>
      <c r="J159" s="13"/>
      <c r="K159" s="13"/>
      <c r="L159" s="193"/>
      <c r="M159" s="199"/>
      <c r="N159" s="200"/>
      <c r="O159" s="200"/>
      <c r="P159" s="200"/>
      <c r="Q159" s="200"/>
      <c r="R159" s="200"/>
      <c r="S159" s="200"/>
      <c r="T159" s="20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5" t="s">
        <v>193</v>
      </c>
      <c r="AU159" s="195" t="s">
        <v>21</v>
      </c>
      <c r="AV159" s="13" t="s">
        <v>21</v>
      </c>
      <c r="AW159" s="13" t="s">
        <v>40</v>
      </c>
      <c r="AX159" s="13" t="s">
        <v>84</v>
      </c>
      <c r="AY159" s="195" t="s">
        <v>167</v>
      </c>
    </row>
    <row r="160" spans="1:51" s="13" customFormat="1" ht="12">
      <c r="A160" s="13"/>
      <c r="B160" s="193"/>
      <c r="C160" s="13"/>
      <c r="D160" s="194" t="s">
        <v>193</v>
      </c>
      <c r="E160" s="195" t="s">
        <v>1</v>
      </c>
      <c r="F160" s="196" t="s">
        <v>992</v>
      </c>
      <c r="G160" s="13"/>
      <c r="H160" s="197">
        <v>62</v>
      </c>
      <c r="I160" s="198"/>
      <c r="J160" s="13"/>
      <c r="K160" s="13"/>
      <c r="L160" s="193"/>
      <c r="M160" s="199"/>
      <c r="N160" s="200"/>
      <c r="O160" s="200"/>
      <c r="P160" s="200"/>
      <c r="Q160" s="200"/>
      <c r="R160" s="200"/>
      <c r="S160" s="200"/>
      <c r="T160" s="20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5" t="s">
        <v>193</v>
      </c>
      <c r="AU160" s="195" t="s">
        <v>21</v>
      </c>
      <c r="AV160" s="13" t="s">
        <v>21</v>
      </c>
      <c r="AW160" s="13" t="s">
        <v>40</v>
      </c>
      <c r="AX160" s="13" t="s">
        <v>84</v>
      </c>
      <c r="AY160" s="195" t="s">
        <v>167</v>
      </c>
    </row>
    <row r="161" spans="1:51" s="13" customFormat="1" ht="12">
      <c r="A161" s="13"/>
      <c r="B161" s="193"/>
      <c r="C161" s="13"/>
      <c r="D161" s="194" t="s">
        <v>193</v>
      </c>
      <c r="E161" s="195" t="s">
        <v>1</v>
      </c>
      <c r="F161" s="196" t="s">
        <v>993</v>
      </c>
      <c r="G161" s="13"/>
      <c r="H161" s="197">
        <v>153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40</v>
      </c>
      <c r="AX161" s="13" t="s">
        <v>84</v>
      </c>
      <c r="AY161" s="195" t="s">
        <v>167</v>
      </c>
    </row>
    <row r="162" spans="1:51" s="14" customFormat="1" ht="12">
      <c r="A162" s="14"/>
      <c r="B162" s="202"/>
      <c r="C162" s="14"/>
      <c r="D162" s="194" t="s">
        <v>193</v>
      </c>
      <c r="E162" s="203" t="s">
        <v>1</v>
      </c>
      <c r="F162" s="204" t="s">
        <v>246</v>
      </c>
      <c r="G162" s="14"/>
      <c r="H162" s="205">
        <v>1329.5</v>
      </c>
      <c r="I162" s="206"/>
      <c r="J162" s="14"/>
      <c r="K162" s="14"/>
      <c r="L162" s="202"/>
      <c r="M162" s="207"/>
      <c r="N162" s="208"/>
      <c r="O162" s="208"/>
      <c r="P162" s="208"/>
      <c r="Q162" s="208"/>
      <c r="R162" s="208"/>
      <c r="S162" s="208"/>
      <c r="T162" s="20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03" t="s">
        <v>193</v>
      </c>
      <c r="AU162" s="203" t="s">
        <v>21</v>
      </c>
      <c r="AV162" s="14" t="s">
        <v>174</v>
      </c>
      <c r="AW162" s="14" t="s">
        <v>40</v>
      </c>
      <c r="AX162" s="14" t="s">
        <v>91</v>
      </c>
      <c r="AY162" s="203" t="s">
        <v>167</v>
      </c>
    </row>
    <row r="163" spans="1:65" s="2" customFormat="1" ht="37.8" customHeight="1">
      <c r="A163" s="38"/>
      <c r="B163" s="179"/>
      <c r="C163" s="180" t="s">
        <v>225</v>
      </c>
      <c r="D163" s="180" t="s">
        <v>169</v>
      </c>
      <c r="E163" s="181" t="s">
        <v>994</v>
      </c>
      <c r="F163" s="182" t="s">
        <v>995</v>
      </c>
      <c r="G163" s="183" t="s">
        <v>191</v>
      </c>
      <c r="H163" s="184">
        <v>113.02</v>
      </c>
      <c r="I163" s="185"/>
      <c r="J163" s="186">
        <f>ROUND(I163*H163,2)</f>
        <v>0</v>
      </c>
      <c r="K163" s="182" t="s">
        <v>173</v>
      </c>
      <c r="L163" s="39"/>
      <c r="M163" s="187" t="s">
        <v>1</v>
      </c>
      <c r="N163" s="188" t="s">
        <v>49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174</v>
      </c>
      <c r="AT163" s="191" t="s">
        <v>169</v>
      </c>
      <c r="AU163" s="191" t="s">
        <v>21</v>
      </c>
      <c r="AY163" s="18" t="s">
        <v>167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8" t="s">
        <v>91</v>
      </c>
      <c r="BK163" s="192">
        <f>ROUND(I163*H163,2)</f>
        <v>0</v>
      </c>
      <c r="BL163" s="18" t="s">
        <v>174</v>
      </c>
      <c r="BM163" s="191" t="s">
        <v>996</v>
      </c>
    </row>
    <row r="164" spans="1:51" s="13" customFormat="1" ht="12">
      <c r="A164" s="13"/>
      <c r="B164" s="193"/>
      <c r="C164" s="13"/>
      <c r="D164" s="194" t="s">
        <v>193</v>
      </c>
      <c r="E164" s="195" t="s">
        <v>1</v>
      </c>
      <c r="F164" s="196" t="s">
        <v>997</v>
      </c>
      <c r="G164" s="13"/>
      <c r="H164" s="197">
        <v>67.98</v>
      </c>
      <c r="I164" s="198"/>
      <c r="J164" s="13"/>
      <c r="K164" s="13"/>
      <c r="L164" s="193"/>
      <c r="M164" s="199"/>
      <c r="N164" s="200"/>
      <c r="O164" s="200"/>
      <c r="P164" s="200"/>
      <c r="Q164" s="200"/>
      <c r="R164" s="200"/>
      <c r="S164" s="200"/>
      <c r="T164" s="20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5" t="s">
        <v>193</v>
      </c>
      <c r="AU164" s="195" t="s">
        <v>21</v>
      </c>
      <c r="AV164" s="13" t="s">
        <v>21</v>
      </c>
      <c r="AW164" s="13" t="s">
        <v>40</v>
      </c>
      <c r="AX164" s="13" t="s">
        <v>84</v>
      </c>
      <c r="AY164" s="195" t="s">
        <v>167</v>
      </c>
    </row>
    <row r="165" spans="1:51" s="13" customFormat="1" ht="12">
      <c r="A165" s="13"/>
      <c r="B165" s="193"/>
      <c r="C165" s="13"/>
      <c r="D165" s="194" t="s">
        <v>193</v>
      </c>
      <c r="E165" s="195" t="s">
        <v>1</v>
      </c>
      <c r="F165" s="196" t="s">
        <v>998</v>
      </c>
      <c r="G165" s="13"/>
      <c r="H165" s="197">
        <v>45.04</v>
      </c>
      <c r="I165" s="198"/>
      <c r="J165" s="13"/>
      <c r="K165" s="13"/>
      <c r="L165" s="193"/>
      <c r="M165" s="199"/>
      <c r="N165" s="200"/>
      <c r="O165" s="200"/>
      <c r="P165" s="200"/>
      <c r="Q165" s="200"/>
      <c r="R165" s="200"/>
      <c r="S165" s="200"/>
      <c r="T165" s="20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5" t="s">
        <v>193</v>
      </c>
      <c r="AU165" s="195" t="s">
        <v>21</v>
      </c>
      <c r="AV165" s="13" t="s">
        <v>21</v>
      </c>
      <c r="AW165" s="13" t="s">
        <v>40</v>
      </c>
      <c r="AX165" s="13" t="s">
        <v>84</v>
      </c>
      <c r="AY165" s="195" t="s">
        <v>167</v>
      </c>
    </row>
    <row r="166" spans="1:51" s="14" customFormat="1" ht="12">
      <c r="A166" s="14"/>
      <c r="B166" s="202"/>
      <c r="C166" s="14"/>
      <c r="D166" s="194" t="s">
        <v>193</v>
      </c>
      <c r="E166" s="203" t="s">
        <v>1</v>
      </c>
      <c r="F166" s="204" t="s">
        <v>246</v>
      </c>
      <c r="G166" s="14"/>
      <c r="H166" s="205">
        <v>113.02000000000001</v>
      </c>
      <c r="I166" s="206"/>
      <c r="J166" s="14"/>
      <c r="K166" s="14"/>
      <c r="L166" s="202"/>
      <c r="M166" s="207"/>
      <c r="N166" s="208"/>
      <c r="O166" s="208"/>
      <c r="P166" s="208"/>
      <c r="Q166" s="208"/>
      <c r="R166" s="208"/>
      <c r="S166" s="208"/>
      <c r="T166" s="20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03" t="s">
        <v>193</v>
      </c>
      <c r="AU166" s="203" t="s">
        <v>21</v>
      </c>
      <c r="AV166" s="14" t="s">
        <v>174</v>
      </c>
      <c r="AW166" s="14" t="s">
        <v>40</v>
      </c>
      <c r="AX166" s="14" t="s">
        <v>91</v>
      </c>
      <c r="AY166" s="203" t="s">
        <v>167</v>
      </c>
    </row>
    <row r="167" spans="1:65" s="2" customFormat="1" ht="37.8" customHeight="1">
      <c r="A167" s="38"/>
      <c r="B167" s="179"/>
      <c r="C167" s="180" t="s">
        <v>230</v>
      </c>
      <c r="D167" s="180" t="s">
        <v>169</v>
      </c>
      <c r="E167" s="181" t="s">
        <v>999</v>
      </c>
      <c r="F167" s="182" t="s">
        <v>1000</v>
      </c>
      <c r="G167" s="183" t="s">
        <v>191</v>
      </c>
      <c r="H167" s="184">
        <v>1935.859</v>
      </c>
      <c r="I167" s="185"/>
      <c r="J167" s="186">
        <f>ROUND(I167*H167,2)</f>
        <v>0</v>
      </c>
      <c r="K167" s="182" t="s">
        <v>173</v>
      </c>
      <c r="L167" s="39"/>
      <c r="M167" s="187" t="s">
        <v>1</v>
      </c>
      <c r="N167" s="188" t="s">
        <v>49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174</v>
      </c>
      <c r="AT167" s="191" t="s">
        <v>169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174</v>
      </c>
      <c r="BM167" s="191" t="s">
        <v>1001</v>
      </c>
    </row>
    <row r="168" spans="1:51" s="13" customFormat="1" ht="12">
      <c r="A168" s="13"/>
      <c r="B168" s="193"/>
      <c r="C168" s="13"/>
      <c r="D168" s="194" t="s">
        <v>193</v>
      </c>
      <c r="E168" s="195" t="s">
        <v>1</v>
      </c>
      <c r="F168" s="196" t="s">
        <v>1002</v>
      </c>
      <c r="G168" s="13"/>
      <c r="H168" s="197">
        <v>141.43</v>
      </c>
      <c r="I168" s="198"/>
      <c r="J168" s="13"/>
      <c r="K168" s="13"/>
      <c r="L168" s="193"/>
      <c r="M168" s="199"/>
      <c r="N168" s="200"/>
      <c r="O168" s="200"/>
      <c r="P168" s="200"/>
      <c r="Q168" s="200"/>
      <c r="R168" s="200"/>
      <c r="S168" s="200"/>
      <c r="T168" s="20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5" t="s">
        <v>193</v>
      </c>
      <c r="AU168" s="195" t="s">
        <v>21</v>
      </c>
      <c r="AV168" s="13" t="s">
        <v>21</v>
      </c>
      <c r="AW168" s="13" t="s">
        <v>40</v>
      </c>
      <c r="AX168" s="13" t="s">
        <v>84</v>
      </c>
      <c r="AY168" s="195" t="s">
        <v>167</v>
      </c>
    </row>
    <row r="169" spans="1:51" s="13" customFormat="1" ht="12">
      <c r="A169" s="13"/>
      <c r="B169" s="193"/>
      <c r="C169" s="13"/>
      <c r="D169" s="194" t="s">
        <v>193</v>
      </c>
      <c r="E169" s="195" t="s">
        <v>1</v>
      </c>
      <c r="F169" s="196" t="s">
        <v>1003</v>
      </c>
      <c r="G169" s="13"/>
      <c r="H169" s="197">
        <v>1794.429</v>
      </c>
      <c r="I169" s="198"/>
      <c r="J169" s="13"/>
      <c r="K169" s="13"/>
      <c r="L169" s="193"/>
      <c r="M169" s="199"/>
      <c r="N169" s="200"/>
      <c r="O169" s="200"/>
      <c r="P169" s="200"/>
      <c r="Q169" s="200"/>
      <c r="R169" s="200"/>
      <c r="S169" s="200"/>
      <c r="T169" s="20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5" t="s">
        <v>193</v>
      </c>
      <c r="AU169" s="195" t="s">
        <v>21</v>
      </c>
      <c r="AV169" s="13" t="s">
        <v>21</v>
      </c>
      <c r="AW169" s="13" t="s">
        <v>40</v>
      </c>
      <c r="AX169" s="13" t="s">
        <v>84</v>
      </c>
      <c r="AY169" s="195" t="s">
        <v>167</v>
      </c>
    </row>
    <row r="170" spans="1:51" s="14" customFormat="1" ht="12">
      <c r="A170" s="14"/>
      <c r="B170" s="202"/>
      <c r="C170" s="14"/>
      <c r="D170" s="194" t="s">
        <v>193</v>
      </c>
      <c r="E170" s="203" t="s">
        <v>1</v>
      </c>
      <c r="F170" s="204" t="s">
        <v>246</v>
      </c>
      <c r="G170" s="14"/>
      <c r="H170" s="205">
        <v>1935.8590000000002</v>
      </c>
      <c r="I170" s="206"/>
      <c r="J170" s="14"/>
      <c r="K170" s="14"/>
      <c r="L170" s="202"/>
      <c r="M170" s="207"/>
      <c r="N170" s="208"/>
      <c r="O170" s="208"/>
      <c r="P170" s="208"/>
      <c r="Q170" s="208"/>
      <c r="R170" s="208"/>
      <c r="S170" s="208"/>
      <c r="T170" s="20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03" t="s">
        <v>193</v>
      </c>
      <c r="AU170" s="203" t="s">
        <v>21</v>
      </c>
      <c r="AV170" s="14" t="s">
        <v>174</v>
      </c>
      <c r="AW170" s="14" t="s">
        <v>40</v>
      </c>
      <c r="AX170" s="14" t="s">
        <v>91</v>
      </c>
      <c r="AY170" s="203" t="s">
        <v>167</v>
      </c>
    </row>
    <row r="171" spans="1:65" s="2" customFormat="1" ht="24.15" customHeight="1">
      <c r="A171" s="38"/>
      <c r="B171" s="179"/>
      <c r="C171" s="180" t="s">
        <v>236</v>
      </c>
      <c r="D171" s="180" t="s">
        <v>169</v>
      </c>
      <c r="E171" s="181" t="s">
        <v>1004</v>
      </c>
      <c r="F171" s="182" t="s">
        <v>1005</v>
      </c>
      <c r="G171" s="183" t="s">
        <v>191</v>
      </c>
      <c r="H171" s="184">
        <v>56.51</v>
      </c>
      <c r="I171" s="185"/>
      <c r="J171" s="186">
        <f>ROUND(I171*H171,2)</f>
        <v>0</v>
      </c>
      <c r="K171" s="182" t="s">
        <v>173</v>
      </c>
      <c r="L171" s="39"/>
      <c r="M171" s="187" t="s">
        <v>1</v>
      </c>
      <c r="N171" s="188" t="s">
        <v>49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174</v>
      </c>
      <c r="AT171" s="191" t="s">
        <v>169</v>
      </c>
      <c r="AU171" s="191" t="s">
        <v>21</v>
      </c>
      <c r="AY171" s="18" t="s">
        <v>167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8" t="s">
        <v>91</v>
      </c>
      <c r="BK171" s="192">
        <f>ROUND(I171*H171,2)</f>
        <v>0</v>
      </c>
      <c r="BL171" s="18" t="s">
        <v>174</v>
      </c>
      <c r="BM171" s="191" t="s">
        <v>1006</v>
      </c>
    </row>
    <row r="172" spans="1:51" s="13" customFormat="1" ht="12">
      <c r="A172" s="13"/>
      <c r="B172" s="193"/>
      <c r="C172" s="13"/>
      <c r="D172" s="194" t="s">
        <v>193</v>
      </c>
      <c r="E172" s="195" t="s">
        <v>1</v>
      </c>
      <c r="F172" s="196" t="s">
        <v>1007</v>
      </c>
      <c r="G172" s="13"/>
      <c r="H172" s="197">
        <v>56.51</v>
      </c>
      <c r="I172" s="198"/>
      <c r="J172" s="13"/>
      <c r="K172" s="13"/>
      <c r="L172" s="193"/>
      <c r="M172" s="199"/>
      <c r="N172" s="200"/>
      <c r="O172" s="200"/>
      <c r="P172" s="200"/>
      <c r="Q172" s="200"/>
      <c r="R172" s="200"/>
      <c r="S172" s="200"/>
      <c r="T172" s="20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5" t="s">
        <v>193</v>
      </c>
      <c r="AU172" s="195" t="s">
        <v>21</v>
      </c>
      <c r="AV172" s="13" t="s">
        <v>21</v>
      </c>
      <c r="AW172" s="13" t="s">
        <v>40</v>
      </c>
      <c r="AX172" s="13" t="s">
        <v>91</v>
      </c>
      <c r="AY172" s="195" t="s">
        <v>167</v>
      </c>
    </row>
    <row r="173" spans="1:65" s="2" customFormat="1" ht="24.15" customHeight="1">
      <c r="A173" s="38"/>
      <c r="B173" s="179"/>
      <c r="C173" s="180" t="s">
        <v>8</v>
      </c>
      <c r="D173" s="180" t="s">
        <v>169</v>
      </c>
      <c r="E173" s="181" t="s">
        <v>231</v>
      </c>
      <c r="F173" s="182" t="s">
        <v>232</v>
      </c>
      <c r="G173" s="183" t="s">
        <v>233</v>
      </c>
      <c r="H173" s="184">
        <v>3871.718</v>
      </c>
      <c r="I173" s="185"/>
      <c r="J173" s="186">
        <f>ROUND(I173*H173,2)</f>
        <v>0</v>
      </c>
      <c r="K173" s="182" t="s">
        <v>173</v>
      </c>
      <c r="L173" s="39"/>
      <c r="M173" s="187" t="s">
        <v>1</v>
      </c>
      <c r="N173" s="188" t="s">
        <v>49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174</v>
      </c>
      <c r="AT173" s="191" t="s">
        <v>169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1008</v>
      </c>
    </row>
    <row r="174" spans="1:51" s="13" customFormat="1" ht="12">
      <c r="A174" s="13"/>
      <c r="B174" s="193"/>
      <c r="C174" s="13"/>
      <c r="D174" s="194" t="s">
        <v>193</v>
      </c>
      <c r="E174" s="195" t="s">
        <v>1</v>
      </c>
      <c r="F174" s="196" t="s">
        <v>1009</v>
      </c>
      <c r="G174" s="13"/>
      <c r="H174" s="197">
        <v>3871.718</v>
      </c>
      <c r="I174" s="198"/>
      <c r="J174" s="13"/>
      <c r="K174" s="13"/>
      <c r="L174" s="193"/>
      <c r="M174" s="199"/>
      <c r="N174" s="200"/>
      <c r="O174" s="200"/>
      <c r="P174" s="200"/>
      <c r="Q174" s="200"/>
      <c r="R174" s="200"/>
      <c r="S174" s="200"/>
      <c r="T174" s="20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193</v>
      </c>
      <c r="AU174" s="195" t="s">
        <v>21</v>
      </c>
      <c r="AV174" s="13" t="s">
        <v>21</v>
      </c>
      <c r="AW174" s="13" t="s">
        <v>40</v>
      </c>
      <c r="AX174" s="13" t="s">
        <v>91</v>
      </c>
      <c r="AY174" s="195" t="s">
        <v>167</v>
      </c>
    </row>
    <row r="175" spans="1:65" s="2" customFormat="1" ht="24.15" customHeight="1">
      <c r="A175" s="38"/>
      <c r="B175" s="179"/>
      <c r="C175" s="180" t="s">
        <v>251</v>
      </c>
      <c r="D175" s="180" t="s">
        <v>169</v>
      </c>
      <c r="E175" s="181" t="s">
        <v>1010</v>
      </c>
      <c r="F175" s="182" t="s">
        <v>1011</v>
      </c>
      <c r="G175" s="183" t="s">
        <v>191</v>
      </c>
      <c r="H175" s="184">
        <v>22.52</v>
      </c>
      <c r="I175" s="185"/>
      <c r="J175" s="186">
        <f>ROUND(I175*H175,2)</f>
        <v>0</v>
      </c>
      <c r="K175" s="182" t="s">
        <v>173</v>
      </c>
      <c r="L175" s="39"/>
      <c r="M175" s="187" t="s">
        <v>1</v>
      </c>
      <c r="N175" s="188" t="s">
        <v>49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174</v>
      </c>
      <c r="AT175" s="191" t="s">
        <v>169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1012</v>
      </c>
    </row>
    <row r="176" spans="1:51" s="13" customFormat="1" ht="12">
      <c r="A176" s="13"/>
      <c r="B176" s="193"/>
      <c r="C176" s="13"/>
      <c r="D176" s="194" t="s">
        <v>193</v>
      </c>
      <c r="E176" s="195" t="s">
        <v>1</v>
      </c>
      <c r="F176" s="196" t="s">
        <v>1013</v>
      </c>
      <c r="G176" s="13"/>
      <c r="H176" s="197">
        <v>22.52</v>
      </c>
      <c r="I176" s="198"/>
      <c r="J176" s="13"/>
      <c r="K176" s="13"/>
      <c r="L176" s="193"/>
      <c r="M176" s="199"/>
      <c r="N176" s="200"/>
      <c r="O176" s="200"/>
      <c r="P176" s="200"/>
      <c r="Q176" s="200"/>
      <c r="R176" s="200"/>
      <c r="S176" s="200"/>
      <c r="T176" s="20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5" t="s">
        <v>193</v>
      </c>
      <c r="AU176" s="195" t="s">
        <v>21</v>
      </c>
      <c r="AV176" s="13" t="s">
        <v>21</v>
      </c>
      <c r="AW176" s="13" t="s">
        <v>40</v>
      </c>
      <c r="AX176" s="13" t="s">
        <v>91</v>
      </c>
      <c r="AY176" s="195" t="s">
        <v>167</v>
      </c>
    </row>
    <row r="177" spans="1:65" s="2" customFormat="1" ht="24.15" customHeight="1">
      <c r="A177" s="38"/>
      <c r="B177" s="179"/>
      <c r="C177" s="180" t="s">
        <v>256</v>
      </c>
      <c r="D177" s="180" t="s">
        <v>169</v>
      </c>
      <c r="E177" s="181" t="s">
        <v>1014</v>
      </c>
      <c r="F177" s="182" t="s">
        <v>1015</v>
      </c>
      <c r="G177" s="183" t="s">
        <v>218</v>
      </c>
      <c r="H177" s="184">
        <v>3161.197</v>
      </c>
      <c r="I177" s="185"/>
      <c r="J177" s="186">
        <f>ROUND(I177*H177,2)</f>
        <v>0</v>
      </c>
      <c r="K177" s="182" t="s">
        <v>173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174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174</v>
      </c>
      <c r="BM177" s="191" t="s">
        <v>1016</v>
      </c>
    </row>
    <row r="178" spans="1:51" s="13" customFormat="1" ht="12">
      <c r="A178" s="13"/>
      <c r="B178" s="193"/>
      <c r="C178" s="13"/>
      <c r="D178" s="194" t="s">
        <v>193</v>
      </c>
      <c r="E178" s="195" t="s">
        <v>1</v>
      </c>
      <c r="F178" s="196" t="s">
        <v>1017</v>
      </c>
      <c r="G178" s="13"/>
      <c r="H178" s="197">
        <v>1577.095</v>
      </c>
      <c r="I178" s="198"/>
      <c r="J178" s="13"/>
      <c r="K178" s="13"/>
      <c r="L178" s="193"/>
      <c r="M178" s="199"/>
      <c r="N178" s="200"/>
      <c r="O178" s="200"/>
      <c r="P178" s="200"/>
      <c r="Q178" s="200"/>
      <c r="R178" s="200"/>
      <c r="S178" s="200"/>
      <c r="T178" s="20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5" t="s">
        <v>193</v>
      </c>
      <c r="AU178" s="195" t="s">
        <v>21</v>
      </c>
      <c r="AV178" s="13" t="s">
        <v>21</v>
      </c>
      <c r="AW178" s="13" t="s">
        <v>40</v>
      </c>
      <c r="AX178" s="13" t="s">
        <v>84</v>
      </c>
      <c r="AY178" s="195" t="s">
        <v>167</v>
      </c>
    </row>
    <row r="179" spans="1:51" s="15" customFormat="1" ht="12">
      <c r="A179" s="15"/>
      <c r="B179" s="229"/>
      <c r="C179" s="15"/>
      <c r="D179" s="194" t="s">
        <v>193</v>
      </c>
      <c r="E179" s="230" t="s">
        <v>1</v>
      </c>
      <c r="F179" s="231" t="s">
        <v>1018</v>
      </c>
      <c r="G179" s="15"/>
      <c r="H179" s="232">
        <v>1577.095</v>
      </c>
      <c r="I179" s="233"/>
      <c r="J179" s="15"/>
      <c r="K179" s="15"/>
      <c r="L179" s="229"/>
      <c r="M179" s="234"/>
      <c r="N179" s="235"/>
      <c r="O179" s="235"/>
      <c r="P179" s="235"/>
      <c r="Q179" s="235"/>
      <c r="R179" s="235"/>
      <c r="S179" s="235"/>
      <c r="T179" s="23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30" t="s">
        <v>193</v>
      </c>
      <c r="AU179" s="230" t="s">
        <v>21</v>
      </c>
      <c r="AV179" s="15" t="s">
        <v>180</v>
      </c>
      <c r="AW179" s="15" t="s">
        <v>40</v>
      </c>
      <c r="AX179" s="15" t="s">
        <v>84</v>
      </c>
      <c r="AY179" s="230" t="s">
        <v>167</v>
      </c>
    </row>
    <row r="180" spans="1:51" s="13" customFormat="1" ht="12">
      <c r="A180" s="13"/>
      <c r="B180" s="193"/>
      <c r="C180" s="13"/>
      <c r="D180" s="194" t="s">
        <v>193</v>
      </c>
      <c r="E180" s="195" t="s">
        <v>1</v>
      </c>
      <c r="F180" s="196" t="s">
        <v>1019</v>
      </c>
      <c r="G180" s="13"/>
      <c r="H180" s="197">
        <v>246.779</v>
      </c>
      <c r="I180" s="198"/>
      <c r="J180" s="13"/>
      <c r="K180" s="13"/>
      <c r="L180" s="193"/>
      <c r="M180" s="199"/>
      <c r="N180" s="200"/>
      <c r="O180" s="200"/>
      <c r="P180" s="200"/>
      <c r="Q180" s="200"/>
      <c r="R180" s="200"/>
      <c r="S180" s="200"/>
      <c r="T180" s="20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5" t="s">
        <v>193</v>
      </c>
      <c r="AU180" s="195" t="s">
        <v>21</v>
      </c>
      <c r="AV180" s="13" t="s">
        <v>21</v>
      </c>
      <c r="AW180" s="13" t="s">
        <v>40</v>
      </c>
      <c r="AX180" s="13" t="s">
        <v>84</v>
      </c>
      <c r="AY180" s="195" t="s">
        <v>167</v>
      </c>
    </row>
    <row r="181" spans="1:51" s="13" customFormat="1" ht="12">
      <c r="A181" s="13"/>
      <c r="B181" s="193"/>
      <c r="C181" s="13"/>
      <c r="D181" s="194" t="s">
        <v>193</v>
      </c>
      <c r="E181" s="195" t="s">
        <v>1</v>
      </c>
      <c r="F181" s="196" t="s">
        <v>1020</v>
      </c>
      <c r="G181" s="13"/>
      <c r="H181" s="197">
        <v>76.57</v>
      </c>
      <c r="I181" s="198"/>
      <c r="J181" s="13"/>
      <c r="K181" s="13"/>
      <c r="L181" s="193"/>
      <c r="M181" s="199"/>
      <c r="N181" s="200"/>
      <c r="O181" s="200"/>
      <c r="P181" s="200"/>
      <c r="Q181" s="200"/>
      <c r="R181" s="200"/>
      <c r="S181" s="200"/>
      <c r="T181" s="20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5" t="s">
        <v>193</v>
      </c>
      <c r="AU181" s="195" t="s">
        <v>21</v>
      </c>
      <c r="AV181" s="13" t="s">
        <v>21</v>
      </c>
      <c r="AW181" s="13" t="s">
        <v>40</v>
      </c>
      <c r="AX181" s="13" t="s">
        <v>84</v>
      </c>
      <c r="AY181" s="195" t="s">
        <v>167</v>
      </c>
    </row>
    <row r="182" spans="1:51" s="15" customFormat="1" ht="12">
      <c r="A182" s="15"/>
      <c r="B182" s="229"/>
      <c r="C182" s="15"/>
      <c r="D182" s="194" t="s">
        <v>193</v>
      </c>
      <c r="E182" s="230" t="s">
        <v>1</v>
      </c>
      <c r="F182" s="231" t="s">
        <v>1018</v>
      </c>
      <c r="G182" s="15"/>
      <c r="H182" s="232">
        <v>323.349</v>
      </c>
      <c r="I182" s="233"/>
      <c r="J182" s="15"/>
      <c r="K182" s="15"/>
      <c r="L182" s="229"/>
      <c r="M182" s="234"/>
      <c r="N182" s="235"/>
      <c r="O182" s="235"/>
      <c r="P182" s="235"/>
      <c r="Q182" s="235"/>
      <c r="R182" s="235"/>
      <c r="S182" s="235"/>
      <c r="T182" s="23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30" t="s">
        <v>193</v>
      </c>
      <c r="AU182" s="230" t="s">
        <v>21</v>
      </c>
      <c r="AV182" s="15" t="s">
        <v>180</v>
      </c>
      <c r="AW182" s="15" t="s">
        <v>40</v>
      </c>
      <c r="AX182" s="15" t="s">
        <v>84</v>
      </c>
      <c r="AY182" s="230" t="s">
        <v>167</v>
      </c>
    </row>
    <row r="183" spans="1:51" s="13" customFormat="1" ht="12">
      <c r="A183" s="13"/>
      <c r="B183" s="193"/>
      <c r="C183" s="13"/>
      <c r="D183" s="194" t="s">
        <v>193</v>
      </c>
      <c r="E183" s="195" t="s">
        <v>1</v>
      </c>
      <c r="F183" s="196" t="s">
        <v>1021</v>
      </c>
      <c r="G183" s="13"/>
      <c r="H183" s="197">
        <v>143.507</v>
      </c>
      <c r="I183" s="198"/>
      <c r="J183" s="13"/>
      <c r="K183" s="13"/>
      <c r="L183" s="193"/>
      <c r="M183" s="199"/>
      <c r="N183" s="200"/>
      <c r="O183" s="200"/>
      <c r="P183" s="200"/>
      <c r="Q183" s="200"/>
      <c r="R183" s="200"/>
      <c r="S183" s="200"/>
      <c r="T183" s="20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5" t="s">
        <v>193</v>
      </c>
      <c r="AU183" s="195" t="s">
        <v>21</v>
      </c>
      <c r="AV183" s="13" t="s">
        <v>21</v>
      </c>
      <c r="AW183" s="13" t="s">
        <v>40</v>
      </c>
      <c r="AX183" s="13" t="s">
        <v>84</v>
      </c>
      <c r="AY183" s="195" t="s">
        <v>167</v>
      </c>
    </row>
    <row r="184" spans="1:51" s="13" customFormat="1" ht="12">
      <c r="A184" s="13"/>
      <c r="B184" s="193"/>
      <c r="C184" s="13"/>
      <c r="D184" s="194" t="s">
        <v>193</v>
      </c>
      <c r="E184" s="195" t="s">
        <v>1</v>
      </c>
      <c r="F184" s="196" t="s">
        <v>1022</v>
      </c>
      <c r="G184" s="13"/>
      <c r="H184" s="197">
        <v>100.386</v>
      </c>
      <c r="I184" s="198"/>
      <c r="J184" s="13"/>
      <c r="K184" s="13"/>
      <c r="L184" s="193"/>
      <c r="M184" s="199"/>
      <c r="N184" s="200"/>
      <c r="O184" s="200"/>
      <c r="P184" s="200"/>
      <c r="Q184" s="200"/>
      <c r="R184" s="200"/>
      <c r="S184" s="200"/>
      <c r="T184" s="20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5" t="s">
        <v>193</v>
      </c>
      <c r="AU184" s="195" t="s">
        <v>21</v>
      </c>
      <c r="AV184" s="13" t="s">
        <v>21</v>
      </c>
      <c r="AW184" s="13" t="s">
        <v>40</v>
      </c>
      <c r="AX184" s="13" t="s">
        <v>84</v>
      </c>
      <c r="AY184" s="195" t="s">
        <v>167</v>
      </c>
    </row>
    <row r="185" spans="1:51" s="15" customFormat="1" ht="12">
      <c r="A185" s="15"/>
      <c r="B185" s="229"/>
      <c r="C185" s="15"/>
      <c r="D185" s="194" t="s">
        <v>193</v>
      </c>
      <c r="E185" s="230" t="s">
        <v>1</v>
      </c>
      <c r="F185" s="231" t="s">
        <v>1018</v>
      </c>
      <c r="G185" s="15"/>
      <c r="H185" s="232">
        <v>243.893</v>
      </c>
      <c r="I185" s="233"/>
      <c r="J185" s="15"/>
      <c r="K185" s="15"/>
      <c r="L185" s="229"/>
      <c r="M185" s="234"/>
      <c r="N185" s="235"/>
      <c r="O185" s="235"/>
      <c r="P185" s="235"/>
      <c r="Q185" s="235"/>
      <c r="R185" s="235"/>
      <c r="S185" s="235"/>
      <c r="T185" s="23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30" t="s">
        <v>193</v>
      </c>
      <c r="AU185" s="230" t="s">
        <v>21</v>
      </c>
      <c r="AV185" s="15" t="s">
        <v>180</v>
      </c>
      <c r="AW185" s="15" t="s">
        <v>40</v>
      </c>
      <c r="AX185" s="15" t="s">
        <v>84</v>
      </c>
      <c r="AY185" s="230" t="s">
        <v>167</v>
      </c>
    </row>
    <row r="186" spans="1:51" s="13" customFormat="1" ht="12">
      <c r="A186" s="13"/>
      <c r="B186" s="193"/>
      <c r="C186" s="13"/>
      <c r="D186" s="194" t="s">
        <v>193</v>
      </c>
      <c r="E186" s="195" t="s">
        <v>1</v>
      </c>
      <c r="F186" s="196" t="s">
        <v>1023</v>
      </c>
      <c r="G186" s="13"/>
      <c r="H186" s="197">
        <v>708.929</v>
      </c>
      <c r="I186" s="198"/>
      <c r="J186" s="13"/>
      <c r="K186" s="13"/>
      <c r="L186" s="193"/>
      <c r="M186" s="199"/>
      <c r="N186" s="200"/>
      <c r="O186" s="200"/>
      <c r="P186" s="200"/>
      <c r="Q186" s="200"/>
      <c r="R186" s="200"/>
      <c r="S186" s="200"/>
      <c r="T186" s="20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5" t="s">
        <v>193</v>
      </c>
      <c r="AU186" s="195" t="s">
        <v>21</v>
      </c>
      <c r="AV186" s="13" t="s">
        <v>21</v>
      </c>
      <c r="AW186" s="13" t="s">
        <v>40</v>
      </c>
      <c r="AX186" s="13" t="s">
        <v>84</v>
      </c>
      <c r="AY186" s="195" t="s">
        <v>167</v>
      </c>
    </row>
    <row r="187" spans="1:51" s="15" customFormat="1" ht="12">
      <c r="A187" s="15"/>
      <c r="B187" s="229"/>
      <c r="C187" s="15"/>
      <c r="D187" s="194" t="s">
        <v>193</v>
      </c>
      <c r="E187" s="230" t="s">
        <v>1</v>
      </c>
      <c r="F187" s="231" t="s">
        <v>1018</v>
      </c>
      <c r="G187" s="15"/>
      <c r="H187" s="232">
        <v>708.929</v>
      </c>
      <c r="I187" s="233"/>
      <c r="J187" s="15"/>
      <c r="K187" s="15"/>
      <c r="L187" s="229"/>
      <c r="M187" s="234"/>
      <c r="N187" s="235"/>
      <c r="O187" s="235"/>
      <c r="P187" s="235"/>
      <c r="Q187" s="235"/>
      <c r="R187" s="235"/>
      <c r="S187" s="235"/>
      <c r="T187" s="23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30" t="s">
        <v>193</v>
      </c>
      <c r="AU187" s="230" t="s">
        <v>21</v>
      </c>
      <c r="AV187" s="15" t="s">
        <v>180</v>
      </c>
      <c r="AW187" s="15" t="s">
        <v>40</v>
      </c>
      <c r="AX187" s="15" t="s">
        <v>84</v>
      </c>
      <c r="AY187" s="230" t="s">
        <v>167</v>
      </c>
    </row>
    <row r="188" spans="1:51" s="13" customFormat="1" ht="12">
      <c r="A188" s="13"/>
      <c r="B188" s="193"/>
      <c r="C188" s="13"/>
      <c r="D188" s="194" t="s">
        <v>193</v>
      </c>
      <c r="E188" s="195" t="s">
        <v>1</v>
      </c>
      <c r="F188" s="196" t="s">
        <v>1024</v>
      </c>
      <c r="G188" s="13"/>
      <c r="H188" s="197">
        <v>198.094</v>
      </c>
      <c r="I188" s="198"/>
      <c r="J188" s="13"/>
      <c r="K188" s="13"/>
      <c r="L188" s="193"/>
      <c r="M188" s="199"/>
      <c r="N188" s="200"/>
      <c r="O188" s="200"/>
      <c r="P188" s="200"/>
      <c r="Q188" s="200"/>
      <c r="R188" s="200"/>
      <c r="S188" s="200"/>
      <c r="T188" s="20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5" t="s">
        <v>193</v>
      </c>
      <c r="AU188" s="195" t="s">
        <v>21</v>
      </c>
      <c r="AV188" s="13" t="s">
        <v>21</v>
      </c>
      <c r="AW188" s="13" t="s">
        <v>40</v>
      </c>
      <c r="AX188" s="13" t="s">
        <v>84</v>
      </c>
      <c r="AY188" s="195" t="s">
        <v>167</v>
      </c>
    </row>
    <row r="189" spans="1:51" s="13" customFormat="1" ht="12">
      <c r="A189" s="13"/>
      <c r="B189" s="193"/>
      <c r="C189" s="13"/>
      <c r="D189" s="194" t="s">
        <v>193</v>
      </c>
      <c r="E189" s="195" t="s">
        <v>1</v>
      </c>
      <c r="F189" s="196" t="s">
        <v>1025</v>
      </c>
      <c r="G189" s="13"/>
      <c r="H189" s="197">
        <v>109.837</v>
      </c>
      <c r="I189" s="198"/>
      <c r="J189" s="13"/>
      <c r="K189" s="13"/>
      <c r="L189" s="193"/>
      <c r="M189" s="199"/>
      <c r="N189" s="200"/>
      <c r="O189" s="200"/>
      <c r="P189" s="200"/>
      <c r="Q189" s="200"/>
      <c r="R189" s="200"/>
      <c r="S189" s="200"/>
      <c r="T189" s="20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5" t="s">
        <v>193</v>
      </c>
      <c r="AU189" s="195" t="s">
        <v>21</v>
      </c>
      <c r="AV189" s="13" t="s">
        <v>21</v>
      </c>
      <c r="AW189" s="13" t="s">
        <v>40</v>
      </c>
      <c r="AX189" s="13" t="s">
        <v>84</v>
      </c>
      <c r="AY189" s="195" t="s">
        <v>167</v>
      </c>
    </row>
    <row r="190" spans="1:51" s="15" customFormat="1" ht="12">
      <c r="A190" s="15"/>
      <c r="B190" s="229"/>
      <c r="C190" s="15"/>
      <c r="D190" s="194" t="s">
        <v>193</v>
      </c>
      <c r="E190" s="230" t="s">
        <v>1</v>
      </c>
      <c r="F190" s="231" t="s">
        <v>1018</v>
      </c>
      <c r="G190" s="15"/>
      <c r="H190" s="232">
        <v>307.931</v>
      </c>
      <c r="I190" s="233"/>
      <c r="J190" s="15"/>
      <c r="K190" s="15"/>
      <c r="L190" s="229"/>
      <c r="M190" s="234"/>
      <c r="N190" s="235"/>
      <c r="O190" s="235"/>
      <c r="P190" s="235"/>
      <c r="Q190" s="235"/>
      <c r="R190" s="235"/>
      <c r="S190" s="235"/>
      <c r="T190" s="23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30" t="s">
        <v>193</v>
      </c>
      <c r="AU190" s="230" t="s">
        <v>21</v>
      </c>
      <c r="AV190" s="15" t="s">
        <v>180</v>
      </c>
      <c r="AW190" s="15" t="s">
        <v>40</v>
      </c>
      <c r="AX190" s="15" t="s">
        <v>84</v>
      </c>
      <c r="AY190" s="230" t="s">
        <v>167</v>
      </c>
    </row>
    <row r="191" spans="1:51" s="14" customFormat="1" ht="12">
      <c r="A191" s="14"/>
      <c r="B191" s="202"/>
      <c r="C191" s="14"/>
      <c r="D191" s="194" t="s">
        <v>193</v>
      </c>
      <c r="E191" s="203" t="s">
        <v>1</v>
      </c>
      <c r="F191" s="204" t="s">
        <v>246</v>
      </c>
      <c r="G191" s="14"/>
      <c r="H191" s="205">
        <v>3161.197</v>
      </c>
      <c r="I191" s="206"/>
      <c r="J191" s="14"/>
      <c r="K191" s="14"/>
      <c r="L191" s="202"/>
      <c r="M191" s="207"/>
      <c r="N191" s="208"/>
      <c r="O191" s="208"/>
      <c r="P191" s="208"/>
      <c r="Q191" s="208"/>
      <c r="R191" s="208"/>
      <c r="S191" s="208"/>
      <c r="T191" s="20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03" t="s">
        <v>193</v>
      </c>
      <c r="AU191" s="203" t="s">
        <v>21</v>
      </c>
      <c r="AV191" s="14" t="s">
        <v>174</v>
      </c>
      <c r="AW191" s="14" t="s">
        <v>40</v>
      </c>
      <c r="AX191" s="14" t="s">
        <v>91</v>
      </c>
      <c r="AY191" s="203" t="s">
        <v>167</v>
      </c>
    </row>
    <row r="192" spans="1:65" s="2" customFormat="1" ht="33" customHeight="1">
      <c r="A192" s="38"/>
      <c r="B192" s="179"/>
      <c r="C192" s="180" t="s">
        <v>263</v>
      </c>
      <c r="D192" s="180" t="s">
        <v>169</v>
      </c>
      <c r="E192" s="181" t="s">
        <v>1026</v>
      </c>
      <c r="F192" s="182" t="s">
        <v>1027</v>
      </c>
      <c r="G192" s="183" t="s">
        <v>218</v>
      </c>
      <c r="H192" s="184">
        <v>226.66</v>
      </c>
      <c r="I192" s="185"/>
      <c r="J192" s="186">
        <f>ROUND(I192*H192,2)</f>
        <v>0</v>
      </c>
      <c r="K192" s="182" t="s">
        <v>173</v>
      </c>
      <c r="L192" s="39"/>
      <c r="M192" s="187" t="s">
        <v>1</v>
      </c>
      <c r="N192" s="188" t="s">
        <v>49</v>
      </c>
      <c r="O192" s="77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174</v>
      </c>
      <c r="AT192" s="191" t="s">
        <v>169</v>
      </c>
      <c r="AU192" s="191" t="s">
        <v>21</v>
      </c>
      <c r="AY192" s="18" t="s">
        <v>167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8" t="s">
        <v>91</v>
      </c>
      <c r="BK192" s="192">
        <f>ROUND(I192*H192,2)</f>
        <v>0</v>
      </c>
      <c r="BL192" s="18" t="s">
        <v>174</v>
      </c>
      <c r="BM192" s="191" t="s">
        <v>1028</v>
      </c>
    </row>
    <row r="193" spans="1:51" s="13" customFormat="1" ht="12">
      <c r="A193" s="13"/>
      <c r="B193" s="193"/>
      <c r="C193" s="13"/>
      <c r="D193" s="194" t="s">
        <v>193</v>
      </c>
      <c r="E193" s="195" t="s">
        <v>1</v>
      </c>
      <c r="F193" s="196" t="s">
        <v>1029</v>
      </c>
      <c r="G193" s="13"/>
      <c r="H193" s="197">
        <v>226.66</v>
      </c>
      <c r="I193" s="198"/>
      <c r="J193" s="13"/>
      <c r="K193" s="13"/>
      <c r="L193" s="193"/>
      <c r="M193" s="199"/>
      <c r="N193" s="200"/>
      <c r="O193" s="200"/>
      <c r="P193" s="200"/>
      <c r="Q193" s="200"/>
      <c r="R193" s="200"/>
      <c r="S193" s="200"/>
      <c r="T193" s="20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5" t="s">
        <v>193</v>
      </c>
      <c r="AU193" s="195" t="s">
        <v>21</v>
      </c>
      <c r="AV193" s="13" t="s">
        <v>21</v>
      </c>
      <c r="AW193" s="13" t="s">
        <v>40</v>
      </c>
      <c r="AX193" s="13" t="s">
        <v>91</v>
      </c>
      <c r="AY193" s="195" t="s">
        <v>167</v>
      </c>
    </row>
    <row r="194" spans="1:63" s="12" customFormat="1" ht="22.8" customHeight="1">
      <c r="A194" s="12"/>
      <c r="B194" s="166"/>
      <c r="C194" s="12"/>
      <c r="D194" s="167" t="s">
        <v>83</v>
      </c>
      <c r="E194" s="177" t="s">
        <v>21</v>
      </c>
      <c r="F194" s="177" t="s">
        <v>1030</v>
      </c>
      <c r="G194" s="12"/>
      <c r="H194" s="12"/>
      <c r="I194" s="169"/>
      <c r="J194" s="178">
        <f>BK194</f>
        <v>0</v>
      </c>
      <c r="K194" s="12"/>
      <c r="L194" s="166"/>
      <c r="M194" s="171"/>
      <c r="N194" s="172"/>
      <c r="O194" s="172"/>
      <c r="P194" s="173">
        <f>SUM(P195:P201)</f>
        <v>0</v>
      </c>
      <c r="Q194" s="172"/>
      <c r="R194" s="173">
        <f>SUM(R195:R201)</f>
        <v>87.67591680000001</v>
      </c>
      <c r="S194" s="172"/>
      <c r="T194" s="174">
        <f>SUM(T195:T201)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67" t="s">
        <v>91</v>
      </c>
      <c r="AT194" s="175" t="s">
        <v>83</v>
      </c>
      <c r="AU194" s="175" t="s">
        <v>91</v>
      </c>
      <c r="AY194" s="167" t="s">
        <v>167</v>
      </c>
      <c r="BK194" s="176">
        <f>SUM(BK195:BK201)</f>
        <v>0</v>
      </c>
    </row>
    <row r="195" spans="1:65" s="2" customFormat="1" ht="24.15" customHeight="1">
      <c r="A195" s="38"/>
      <c r="B195" s="179"/>
      <c r="C195" s="180" t="s">
        <v>268</v>
      </c>
      <c r="D195" s="180" t="s">
        <v>169</v>
      </c>
      <c r="E195" s="181" t="s">
        <v>1031</v>
      </c>
      <c r="F195" s="182" t="s">
        <v>1032</v>
      </c>
      <c r="G195" s="183" t="s">
        <v>218</v>
      </c>
      <c r="H195" s="184">
        <v>372</v>
      </c>
      <c r="I195" s="185"/>
      <c r="J195" s="186">
        <f>ROUND(I195*H195,2)</f>
        <v>0</v>
      </c>
      <c r="K195" s="182" t="s">
        <v>173</v>
      </c>
      <c r="L195" s="39"/>
      <c r="M195" s="187" t="s">
        <v>1</v>
      </c>
      <c r="N195" s="188" t="s">
        <v>49</v>
      </c>
      <c r="O195" s="77"/>
      <c r="P195" s="189">
        <f>O195*H195</f>
        <v>0</v>
      </c>
      <c r="Q195" s="189">
        <v>0.00017</v>
      </c>
      <c r="R195" s="189">
        <f>Q195*H195</f>
        <v>0.06324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174</v>
      </c>
      <c r="AT195" s="191" t="s">
        <v>169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174</v>
      </c>
      <c r="BM195" s="191" t="s">
        <v>1033</v>
      </c>
    </row>
    <row r="196" spans="1:51" s="13" customFormat="1" ht="12">
      <c r="A196" s="13"/>
      <c r="B196" s="193"/>
      <c r="C196" s="13"/>
      <c r="D196" s="194" t="s">
        <v>193</v>
      </c>
      <c r="E196" s="195" t="s">
        <v>1</v>
      </c>
      <c r="F196" s="196" t="s">
        <v>1034</v>
      </c>
      <c r="G196" s="13"/>
      <c r="H196" s="197">
        <v>372</v>
      </c>
      <c r="I196" s="198"/>
      <c r="J196" s="13"/>
      <c r="K196" s="13"/>
      <c r="L196" s="193"/>
      <c r="M196" s="199"/>
      <c r="N196" s="200"/>
      <c r="O196" s="200"/>
      <c r="P196" s="200"/>
      <c r="Q196" s="200"/>
      <c r="R196" s="200"/>
      <c r="S196" s="200"/>
      <c r="T196" s="20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5" t="s">
        <v>193</v>
      </c>
      <c r="AU196" s="195" t="s">
        <v>21</v>
      </c>
      <c r="AV196" s="13" t="s">
        <v>21</v>
      </c>
      <c r="AW196" s="13" t="s">
        <v>40</v>
      </c>
      <c r="AX196" s="13" t="s">
        <v>91</v>
      </c>
      <c r="AY196" s="195" t="s">
        <v>167</v>
      </c>
    </row>
    <row r="197" spans="1:65" s="2" customFormat="1" ht="24.15" customHeight="1">
      <c r="A197" s="38"/>
      <c r="B197" s="179"/>
      <c r="C197" s="210" t="s">
        <v>274</v>
      </c>
      <c r="D197" s="210" t="s">
        <v>257</v>
      </c>
      <c r="E197" s="211" t="s">
        <v>1035</v>
      </c>
      <c r="F197" s="212" t="s">
        <v>1036</v>
      </c>
      <c r="G197" s="213" t="s">
        <v>218</v>
      </c>
      <c r="H197" s="214">
        <v>440.634</v>
      </c>
      <c r="I197" s="215"/>
      <c r="J197" s="216">
        <f>ROUND(I197*H197,2)</f>
        <v>0</v>
      </c>
      <c r="K197" s="212" t="s">
        <v>173</v>
      </c>
      <c r="L197" s="217"/>
      <c r="M197" s="218" t="s">
        <v>1</v>
      </c>
      <c r="N197" s="219" t="s">
        <v>49</v>
      </c>
      <c r="O197" s="77"/>
      <c r="P197" s="189">
        <f>O197*H197</f>
        <v>0</v>
      </c>
      <c r="Q197" s="189">
        <v>0.0002</v>
      </c>
      <c r="R197" s="189">
        <f>Q197*H197</f>
        <v>0.0881268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205</v>
      </c>
      <c r="AT197" s="191" t="s">
        <v>257</v>
      </c>
      <c r="AU197" s="191" t="s">
        <v>21</v>
      </c>
      <c r="AY197" s="18" t="s">
        <v>167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8" t="s">
        <v>91</v>
      </c>
      <c r="BK197" s="192">
        <f>ROUND(I197*H197,2)</f>
        <v>0</v>
      </c>
      <c r="BL197" s="18" t="s">
        <v>174</v>
      </c>
      <c r="BM197" s="191" t="s">
        <v>1037</v>
      </c>
    </row>
    <row r="198" spans="1:51" s="13" customFormat="1" ht="12">
      <c r="A198" s="13"/>
      <c r="B198" s="193"/>
      <c r="C198" s="13"/>
      <c r="D198" s="194" t="s">
        <v>193</v>
      </c>
      <c r="E198" s="13"/>
      <c r="F198" s="196" t="s">
        <v>1038</v>
      </c>
      <c r="G198" s="13"/>
      <c r="H198" s="197">
        <v>440.634</v>
      </c>
      <c r="I198" s="198"/>
      <c r="J198" s="13"/>
      <c r="K198" s="13"/>
      <c r="L198" s="193"/>
      <c r="M198" s="199"/>
      <c r="N198" s="200"/>
      <c r="O198" s="200"/>
      <c r="P198" s="200"/>
      <c r="Q198" s="200"/>
      <c r="R198" s="200"/>
      <c r="S198" s="200"/>
      <c r="T198" s="20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5" t="s">
        <v>193</v>
      </c>
      <c r="AU198" s="195" t="s">
        <v>21</v>
      </c>
      <c r="AV198" s="13" t="s">
        <v>21</v>
      </c>
      <c r="AW198" s="13" t="s">
        <v>3</v>
      </c>
      <c r="AX198" s="13" t="s">
        <v>91</v>
      </c>
      <c r="AY198" s="195" t="s">
        <v>167</v>
      </c>
    </row>
    <row r="199" spans="1:65" s="2" customFormat="1" ht="37.8" customHeight="1">
      <c r="A199" s="38"/>
      <c r="B199" s="179"/>
      <c r="C199" s="180" t="s">
        <v>7</v>
      </c>
      <c r="D199" s="180" t="s">
        <v>169</v>
      </c>
      <c r="E199" s="181" t="s">
        <v>1039</v>
      </c>
      <c r="F199" s="182" t="s">
        <v>1040</v>
      </c>
      <c r="G199" s="183" t="s">
        <v>183</v>
      </c>
      <c r="H199" s="184">
        <v>310</v>
      </c>
      <c r="I199" s="185"/>
      <c r="J199" s="186">
        <f>ROUND(I199*H199,2)</f>
        <v>0</v>
      </c>
      <c r="K199" s="182" t="s">
        <v>173</v>
      </c>
      <c r="L199" s="39"/>
      <c r="M199" s="187" t="s">
        <v>1</v>
      </c>
      <c r="N199" s="188" t="s">
        <v>49</v>
      </c>
      <c r="O199" s="77"/>
      <c r="P199" s="189">
        <f>O199*H199</f>
        <v>0</v>
      </c>
      <c r="Q199" s="189">
        <v>0.27411</v>
      </c>
      <c r="R199" s="189">
        <f>Q199*H199</f>
        <v>84.9741</v>
      </c>
      <c r="S199" s="189">
        <v>0</v>
      </c>
      <c r="T199" s="19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174</v>
      </c>
      <c r="AT199" s="191" t="s">
        <v>169</v>
      </c>
      <c r="AU199" s="191" t="s">
        <v>21</v>
      </c>
      <c r="AY199" s="18" t="s">
        <v>167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8" t="s">
        <v>91</v>
      </c>
      <c r="BK199" s="192">
        <f>ROUND(I199*H199,2)</f>
        <v>0</v>
      </c>
      <c r="BL199" s="18" t="s">
        <v>174</v>
      </c>
      <c r="BM199" s="191" t="s">
        <v>1041</v>
      </c>
    </row>
    <row r="200" spans="1:51" s="13" customFormat="1" ht="12">
      <c r="A200" s="13"/>
      <c r="B200" s="193"/>
      <c r="C200" s="13"/>
      <c r="D200" s="194" t="s">
        <v>193</v>
      </c>
      <c r="E200" s="195" t="s">
        <v>1</v>
      </c>
      <c r="F200" s="196" t="s">
        <v>1042</v>
      </c>
      <c r="G200" s="13"/>
      <c r="H200" s="197">
        <v>310</v>
      </c>
      <c r="I200" s="198"/>
      <c r="J200" s="13"/>
      <c r="K200" s="13"/>
      <c r="L200" s="193"/>
      <c r="M200" s="199"/>
      <c r="N200" s="200"/>
      <c r="O200" s="200"/>
      <c r="P200" s="200"/>
      <c r="Q200" s="200"/>
      <c r="R200" s="200"/>
      <c r="S200" s="200"/>
      <c r="T200" s="20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5" t="s">
        <v>193</v>
      </c>
      <c r="AU200" s="195" t="s">
        <v>21</v>
      </c>
      <c r="AV200" s="13" t="s">
        <v>21</v>
      </c>
      <c r="AW200" s="13" t="s">
        <v>40</v>
      </c>
      <c r="AX200" s="13" t="s">
        <v>91</v>
      </c>
      <c r="AY200" s="195" t="s">
        <v>167</v>
      </c>
    </row>
    <row r="201" spans="1:65" s="2" customFormat="1" ht="24.15" customHeight="1">
      <c r="A201" s="38"/>
      <c r="B201" s="179"/>
      <c r="C201" s="180" t="s">
        <v>282</v>
      </c>
      <c r="D201" s="180" t="s">
        <v>169</v>
      </c>
      <c r="E201" s="181" t="s">
        <v>1043</v>
      </c>
      <c r="F201" s="182" t="s">
        <v>1044</v>
      </c>
      <c r="G201" s="183" t="s">
        <v>191</v>
      </c>
      <c r="H201" s="184">
        <v>1</v>
      </c>
      <c r="I201" s="185"/>
      <c r="J201" s="186">
        <f>ROUND(I201*H201,2)</f>
        <v>0</v>
      </c>
      <c r="K201" s="182" t="s">
        <v>173</v>
      </c>
      <c r="L201" s="39"/>
      <c r="M201" s="187" t="s">
        <v>1</v>
      </c>
      <c r="N201" s="188" t="s">
        <v>49</v>
      </c>
      <c r="O201" s="77"/>
      <c r="P201" s="189">
        <f>O201*H201</f>
        <v>0</v>
      </c>
      <c r="Q201" s="189">
        <v>2.55045</v>
      </c>
      <c r="R201" s="189">
        <f>Q201*H201</f>
        <v>2.55045</v>
      </c>
      <c r="S201" s="189">
        <v>0</v>
      </c>
      <c r="T201" s="19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174</v>
      </c>
      <c r="AT201" s="191" t="s">
        <v>169</v>
      </c>
      <c r="AU201" s="191" t="s">
        <v>21</v>
      </c>
      <c r="AY201" s="18" t="s">
        <v>167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8" t="s">
        <v>91</v>
      </c>
      <c r="BK201" s="192">
        <f>ROUND(I201*H201,2)</f>
        <v>0</v>
      </c>
      <c r="BL201" s="18" t="s">
        <v>174</v>
      </c>
      <c r="BM201" s="191" t="s">
        <v>1045</v>
      </c>
    </row>
    <row r="202" spans="1:63" s="12" customFormat="1" ht="22.8" customHeight="1">
      <c r="A202" s="12"/>
      <c r="B202" s="166"/>
      <c r="C202" s="12"/>
      <c r="D202" s="167" t="s">
        <v>83</v>
      </c>
      <c r="E202" s="177" t="s">
        <v>188</v>
      </c>
      <c r="F202" s="177" t="s">
        <v>1046</v>
      </c>
      <c r="G202" s="12"/>
      <c r="H202" s="12"/>
      <c r="I202" s="169"/>
      <c r="J202" s="178">
        <f>BK202</f>
        <v>0</v>
      </c>
      <c r="K202" s="12"/>
      <c r="L202" s="166"/>
      <c r="M202" s="171"/>
      <c r="N202" s="172"/>
      <c r="O202" s="172"/>
      <c r="P202" s="173">
        <f>SUM(P203:P284)</f>
        <v>0</v>
      </c>
      <c r="Q202" s="172"/>
      <c r="R202" s="173">
        <f>SUM(R203:R284)</f>
        <v>6673.75370517</v>
      </c>
      <c r="S202" s="172"/>
      <c r="T202" s="174">
        <f>SUM(T203:T284)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67" t="s">
        <v>91</v>
      </c>
      <c r="AT202" s="175" t="s">
        <v>83</v>
      </c>
      <c r="AU202" s="175" t="s">
        <v>91</v>
      </c>
      <c r="AY202" s="167" t="s">
        <v>167</v>
      </c>
      <c r="BK202" s="176">
        <f>SUM(BK203:BK284)</f>
        <v>0</v>
      </c>
    </row>
    <row r="203" spans="1:65" s="2" customFormat="1" ht="21.75" customHeight="1">
      <c r="A203" s="38"/>
      <c r="B203" s="179"/>
      <c r="C203" s="180" t="s">
        <v>287</v>
      </c>
      <c r="D203" s="180" t="s">
        <v>169</v>
      </c>
      <c r="E203" s="181" t="s">
        <v>1047</v>
      </c>
      <c r="F203" s="182" t="s">
        <v>1048</v>
      </c>
      <c r="G203" s="183" t="s">
        <v>218</v>
      </c>
      <c r="H203" s="184">
        <v>3179.917</v>
      </c>
      <c r="I203" s="185"/>
      <c r="J203" s="186">
        <f>ROUND(I203*H203,2)</f>
        <v>0</v>
      </c>
      <c r="K203" s="182" t="s">
        <v>173</v>
      </c>
      <c r="L203" s="39"/>
      <c r="M203" s="187" t="s">
        <v>1</v>
      </c>
      <c r="N203" s="188" t="s">
        <v>49</v>
      </c>
      <c r="O203" s="77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91" t="s">
        <v>174</v>
      </c>
      <c r="AT203" s="191" t="s">
        <v>169</v>
      </c>
      <c r="AU203" s="191" t="s">
        <v>21</v>
      </c>
      <c r="AY203" s="18" t="s">
        <v>167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8" t="s">
        <v>91</v>
      </c>
      <c r="BK203" s="192">
        <f>ROUND(I203*H203,2)</f>
        <v>0</v>
      </c>
      <c r="BL203" s="18" t="s">
        <v>174</v>
      </c>
      <c r="BM203" s="191" t="s">
        <v>1049</v>
      </c>
    </row>
    <row r="204" spans="1:51" s="13" customFormat="1" ht="12">
      <c r="A204" s="13"/>
      <c r="B204" s="193"/>
      <c r="C204" s="13"/>
      <c r="D204" s="194" t="s">
        <v>193</v>
      </c>
      <c r="E204" s="195" t="s">
        <v>1</v>
      </c>
      <c r="F204" s="196" t="s">
        <v>1050</v>
      </c>
      <c r="G204" s="13"/>
      <c r="H204" s="197">
        <v>2860.169</v>
      </c>
      <c r="I204" s="198"/>
      <c r="J204" s="13"/>
      <c r="K204" s="13"/>
      <c r="L204" s="193"/>
      <c r="M204" s="199"/>
      <c r="N204" s="200"/>
      <c r="O204" s="200"/>
      <c r="P204" s="200"/>
      <c r="Q204" s="200"/>
      <c r="R204" s="200"/>
      <c r="S204" s="200"/>
      <c r="T204" s="20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5" t="s">
        <v>193</v>
      </c>
      <c r="AU204" s="195" t="s">
        <v>21</v>
      </c>
      <c r="AV204" s="13" t="s">
        <v>21</v>
      </c>
      <c r="AW204" s="13" t="s">
        <v>40</v>
      </c>
      <c r="AX204" s="13" t="s">
        <v>84</v>
      </c>
      <c r="AY204" s="195" t="s">
        <v>167</v>
      </c>
    </row>
    <row r="205" spans="1:51" s="13" customFormat="1" ht="12">
      <c r="A205" s="13"/>
      <c r="B205" s="193"/>
      <c r="C205" s="13"/>
      <c r="D205" s="194" t="s">
        <v>193</v>
      </c>
      <c r="E205" s="195" t="s">
        <v>1</v>
      </c>
      <c r="F205" s="196" t="s">
        <v>1051</v>
      </c>
      <c r="G205" s="13"/>
      <c r="H205" s="197">
        <v>319.748</v>
      </c>
      <c r="I205" s="198"/>
      <c r="J205" s="13"/>
      <c r="K205" s="13"/>
      <c r="L205" s="193"/>
      <c r="M205" s="199"/>
      <c r="N205" s="200"/>
      <c r="O205" s="200"/>
      <c r="P205" s="200"/>
      <c r="Q205" s="200"/>
      <c r="R205" s="200"/>
      <c r="S205" s="200"/>
      <c r="T205" s="20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5" t="s">
        <v>193</v>
      </c>
      <c r="AU205" s="195" t="s">
        <v>21</v>
      </c>
      <c r="AV205" s="13" t="s">
        <v>21</v>
      </c>
      <c r="AW205" s="13" t="s">
        <v>40</v>
      </c>
      <c r="AX205" s="13" t="s">
        <v>84</v>
      </c>
      <c r="AY205" s="195" t="s">
        <v>167</v>
      </c>
    </row>
    <row r="206" spans="1:51" s="14" customFormat="1" ht="12">
      <c r="A206" s="14"/>
      <c r="B206" s="202"/>
      <c r="C206" s="14"/>
      <c r="D206" s="194" t="s">
        <v>193</v>
      </c>
      <c r="E206" s="203" t="s">
        <v>1</v>
      </c>
      <c r="F206" s="204" t="s">
        <v>246</v>
      </c>
      <c r="G206" s="14"/>
      <c r="H206" s="205">
        <v>3179.917</v>
      </c>
      <c r="I206" s="206"/>
      <c r="J206" s="14"/>
      <c r="K206" s="14"/>
      <c r="L206" s="202"/>
      <c r="M206" s="207"/>
      <c r="N206" s="208"/>
      <c r="O206" s="208"/>
      <c r="P206" s="208"/>
      <c r="Q206" s="208"/>
      <c r="R206" s="208"/>
      <c r="S206" s="208"/>
      <c r="T206" s="20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03" t="s">
        <v>193</v>
      </c>
      <c r="AU206" s="203" t="s">
        <v>21</v>
      </c>
      <c r="AV206" s="14" t="s">
        <v>174</v>
      </c>
      <c r="AW206" s="14" t="s">
        <v>40</v>
      </c>
      <c r="AX206" s="14" t="s">
        <v>91</v>
      </c>
      <c r="AY206" s="203" t="s">
        <v>167</v>
      </c>
    </row>
    <row r="207" spans="1:65" s="2" customFormat="1" ht="16.5" customHeight="1">
      <c r="A207" s="38"/>
      <c r="B207" s="179"/>
      <c r="C207" s="210" t="s">
        <v>291</v>
      </c>
      <c r="D207" s="210" t="s">
        <v>257</v>
      </c>
      <c r="E207" s="211" t="s">
        <v>1052</v>
      </c>
      <c r="F207" s="212" t="s">
        <v>1053</v>
      </c>
      <c r="G207" s="213" t="s">
        <v>233</v>
      </c>
      <c r="H207" s="214">
        <v>3357.222</v>
      </c>
      <c r="I207" s="215"/>
      <c r="J207" s="216">
        <f>ROUND(I207*H207,2)</f>
        <v>0</v>
      </c>
      <c r="K207" s="212" t="s">
        <v>173</v>
      </c>
      <c r="L207" s="217"/>
      <c r="M207" s="218" t="s">
        <v>1</v>
      </c>
      <c r="N207" s="219" t="s">
        <v>49</v>
      </c>
      <c r="O207" s="77"/>
      <c r="P207" s="189">
        <f>O207*H207</f>
        <v>0</v>
      </c>
      <c r="Q207" s="189">
        <v>1</v>
      </c>
      <c r="R207" s="189">
        <f>Q207*H207</f>
        <v>3357.222</v>
      </c>
      <c r="S207" s="189">
        <v>0</v>
      </c>
      <c r="T207" s="19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91" t="s">
        <v>205</v>
      </c>
      <c r="AT207" s="191" t="s">
        <v>257</v>
      </c>
      <c r="AU207" s="191" t="s">
        <v>21</v>
      </c>
      <c r="AY207" s="18" t="s">
        <v>167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8" t="s">
        <v>91</v>
      </c>
      <c r="BK207" s="192">
        <f>ROUND(I207*H207,2)</f>
        <v>0</v>
      </c>
      <c r="BL207" s="18" t="s">
        <v>174</v>
      </c>
      <c r="BM207" s="191" t="s">
        <v>1054</v>
      </c>
    </row>
    <row r="208" spans="1:51" s="13" customFormat="1" ht="12">
      <c r="A208" s="13"/>
      <c r="B208" s="193"/>
      <c r="C208" s="13"/>
      <c r="D208" s="194" t="s">
        <v>193</v>
      </c>
      <c r="E208" s="195" t="s">
        <v>1</v>
      </c>
      <c r="F208" s="196" t="s">
        <v>1055</v>
      </c>
      <c r="G208" s="13"/>
      <c r="H208" s="197">
        <v>1430.085</v>
      </c>
      <c r="I208" s="198"/>
      <c r="J208" s="13"/>
      <c r="K208" s="13"/>
      <c r="L208" s="193"/>
      <c r="M208" s="199"/>
      <c r="N208" s="200"/>
      <c r="O208" s="200"/>
      <c r="P208" s="200"/>
      <c r="Q208" s="200"/>
      <c r="R208" s="200"/>
      <c r="S208" s="200"/>
      <c r="T208" s="20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5" t="s">
        <v>193</v>
      </c>
      <c r="AU208" s="195" t="s">
        <v>21</v>
      </c>
      <c r="AV208" s="13" t="s">
        <v>21</v>
      </c>
      <c r="AW208" s="13" t="s">
        <v>40</v>
      </c>
      <c r="AX208" s="13" t="s">
        <v>84</v>
      </c>
      <c r="AY208" s="195" t="s">
        <v>167</v>
      </c>
    </row>
    <row r="209" spans="1:51" s="13" customFormat="1" ht="12">
      <c r="A209" s="13"/>
      <c r="B209" s="193"/>
      <c r="C209" s="13"/>
      <c r="D209" s="194" t="s">
        <v>193</v>
      </c>
      <c r="E209" s="195" t="s">
        <v>1</v>
      </c>
      <c r="F209" s="196" t="s">
        <v>1056</v>
      </c>
      <c r="G209" s="13"/>
      <c r="H209" s="197">
        <v>95.925</v>
      </c>
      <c r="I209" s="198"/>
      <c r="J209" s="13"/>
      <c r="K209" s="13"/>
      <c r="L209" s="193"/>
      <c r="M209" s="199"/>
      <c r="N209" s="200"/>
      <c r="O209" s="200"/>
      <c r="P209" s="200"/>
      <c r="Q209" s="200"/>
      <c r="R209" s="200"/>
      <c r="S209" s="200"/>
      <c r="T209" s="20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5" t="s">
        <v>193</v>
      </c>
      <c r="AU209" s="195" t="s">
        <v>21</v>
      </c>
      <c r="AV209" s="13" t="s">
        <v>21</v>
      </c>
      <c r="AW209" s="13" t="s">
        <v>40</v>
      </c>
      <c r="AX209" s="13" t="s">
        <v>84</v>
      </c>
      <c r="AY209" s="195" t="s">
        <v>167</v>
      </c>
    </row>
    <row r="210" spans="1:51" s="14" customFormat="1" ht="12">
      <c r="A210" s="14"/>
      <c r="B210" s="202"/>
      <c r="C210" s="14"/>
      <c r="D210" s="194" t="s">
        <v>193</v>
      </c>
      <c r="E210" s="203" t="s">
        <v>1</v>
      </c>
      <c r="F210" s="204" t="s">
        <v>246</v>
      </c>
      <c r="G210" s="14"/>
      <c r="H210" s="205">
        <v>1526.01</v>
      </c>
      <c r="I210" s="206"/>
      <c r="J210" s="14"/>
      <c r="K210" s="14"/>
      <c r="L210" s="202"/>
      <c r="M210" s="207"/>
      <c r="N210" s="208"/>
      <c r="O210" s="208"/>
      <c r="P210" s="208"/>
      <c r="Q210" s="208"/>
      <c r="R210" s="208"/>
      <c r="S210" s="208"/>
      <c r="T210" s="20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03" t="s">
        <v>193</v>
      </c>
      <c r="AU210" s="203" t="s">
        <v>21</v>
      </c>
      <c r="AV210" s="14" t="s">
        <v>174</v>
      </c>
      <c r="AW210" s="14" t="s">
        <v>40</v>
      </c>
      <c r="AX210" s="14" t="s">
        <v>91</v>
      </c>
      <c r="AY210" s="203" t="s">
        <v>167</v>
      </c>
    </row>
    <row r="211" spans="1:51" s="13" customFormat="1" ht="12">
      <c r="A211" s="13"/>
      <c r="B211" s="193"/>
      <c r="C211" s="13"/>
      <c r="D211" s="194" t="s">
        <v>193</v>
      </c>
      <c r="E211" s="13"/>
      <c r="F211" s="196" t="s">
        <v>1057</v>
      </c>
      <c r="G211" s="13"/>
      <c r="H211" s="197">
        <v>3357.222</v>
      </c>
      <c r="I211" s="198"/>
      <c r="J211" s="13"/>
      <c r="K211" s="13"/>
      <c r="L211" s="193"/>
      <c r="M211" s="199"/>
      <c r="N211" s="200"/>
      <c r="O211" s="200"/>
      <c r="P211" s="200"/>
      <c r="Q211" s="200"/>
      <c r="R211" s="200"/>
      <c r="S211" s="200"/>
      <c r="T211" s="20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5" t="s">
        <v>193</v>
      </c>
      <c r="AU211" s="195" t="s">
        <v>21</v>
      </c>
      <c r="AV211" s="13" t="s">
        <v>21</v>
      </c>
      <c r="AW211" s="13" t="s">
        <v>3</v>
      </c>
      <c r="AX211" s="13" t="s">
        <v>91</v>
      </c>
      <c r="AY211" s="195" t="s">
        <v>167</v>
      </c>
    </row>
    <row r="212" spans="1:65" s="2" customFormat="1" ht="24.15" customHeight="1">
      <c r="A212" s="38"/>
      <c r="B212" s="179"/>
      <c r="C212" s="180" t="s">
        <v>295</v>
      </c>
      <c r="D212" s="180" t="s">
        <v>169</v>
      </c>
      <c r="E212" s="181" t="s">
        <v>1058</v>
      </c>
      <c r="F212" s="182" t="s">
        <v>1059</v>
      </c>
      <c r="G212" s="183" t="s">
        <v>218</v>
      </c>
      <c r="H212" s="184">
        <v>272.401</v>
      </c>
      <c r="I212" s="185"/>
      <c r="J212" s="186">
        <f>ROUND(I212*H212,2)</f>
        <v>0</v>
      </c>
      <c r="K212" s="182" t="s">
        <v>173</v>
      </c>
      <c r="L212" s="39"/>
      <c r="M212" s="187" t="s">
        <v>1</v>
      </c>
      <c r="N212" s="188" t="s">
        <v>49</v>
      </c>
      <c r="O212" s="77"/>
      <c r="P212" s="189">
        <f>O212*H212</f>
        <v>0</v>
      </c>
      <c r="Q212" s="189">
        <v>0.345</v>
      </c>
      <c r="R212" s="189">
        <f>Q212*H212</f>
        <v>93.97834499999999</v>
      </c>
      <c r="S212" s="189">
        <v>0</v>
      </c>
      <c r="T212" s="19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191" t="s">
        <v>174</v>
      </c>
      <c r="AT212" s="191" t="s">
        <v>169</v>
      </c>
      <c r="AU212" s="191" t="s">
        <v>21</v>
      </c>
      <c r="AY212" s="18" t="s">
        <v>167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8" t="s">
        <v>91</v>
      </c>
      <c r="BK212" s="192">
        <f>ROUND(I212*H212,2)</f>
        <v>0</v>
      </c>
      <c r="BL212" s="18" t="s">
        <v>174</v>
      </c>
      <c r="BM212" s="191" t="s">
        <v>1060</v>
      </c>
    </row>
    <row r="213" spans="1:51" s="13" customFormat="1" ht="12">
      <c r="A213" s="13"/>
      <c r="B213" s="193"/>
      <c r="C213" s="13"/>
      <c r="D213" s="194" t="s">
        <v>193</v>
      </c>
      <c r="E213" s="195" t="s">
        <v>1</v>
      </c>
      <c r="F213" s="196" t="s">
        <v>1061</v>
      </c>
      <c r="G213" s="13"/>
      <c r="H213" s="197">
        <v>175.237</v>
      </c>
      <c r="I213" s="198"/>
      <c r="J213" s="13"/>
      <c r="K213" s="13"/>
      <c r="L213" s="193"/>
      <c r="M213" s="199"/>
      <c r="N213" s="200"/>
      <c r="O213" s="200"/>
      <c r="P213" s="200"/>
      <c r="Q213" s="200"/>
      <c r="R213" s="200"/>
      <c r="S213" s="200"/>
      <c r="T213" s="20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5" t="s">
        <v>193</v>
      </c>
      <c r="AU213" s="195" t="s">
        <v>21</v>
      </c>
      <c r="AV213" s="13" t="s">
        <v>21</v>
      </c>
      <c r="AW213" s="13" t="s">
        <v>40</v>
      </c>
      <c r="AX213" s="13" t="s">
        <v>84</v>
      </c>
      <c r="AY213" s="195" t="s">
        <v>167</v>
      </c>
    </row>
    <row r="214" spans="1:51" s="13" customFormat="1" ht="12">
      <c r="A214" s="13"/>
      <c r="B214" s="193"/>
      <c r="C214" s="13"/>
      <c r="D214" s="194" t="s">
        <v>193</v>
      </c>
      <c r="E214" s="195" t="s">
        <v>1</v>
      </c>
      <c r="F214" s="196" t="s">
        <v>1062</v>
      </c>
      <c r="G214" s="13"/>
      <c r="H214" s="197">
        <v>97.164</v>
      </c>
      <c r="I214" s="198"/>
      <c r="J214" s="13"/>
      <c r="K214" s="13"/>
      <c r="L214" s="193"/>
      <c r="M214" s="199"/>
      <c r="N214" s="200"/>
      <c r="O214" s="200"/>
      <c r="P214" s="200"/>
      <c r="Q214" s="200"/>
      <c r="R214" s="200"/>
      <c r="S214" s="200"/>
      <c r="T214" s="20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5" t="s">
        <v>193</v>
      </c>
      <c r="AU214" s="195" t="s">
        <v>21</v>
      </c>
      <c r="AV214" s="13" t="s">
        <v>21</v>
      </c>
      <c r="AW214" s="13" t="s">
        <v>40</v>
      </c>
      <c r="AX214" s="13" t="s">
        <v>84</v>
      </c>
      <c r="AY214" s="195" t="s">
        <v>167</v>
      </c>
    </row>
    <row r="215" spans="1:51" s="14" customFormat="1" ht="12">
      <c r="A215" s="14"/>
      <c r="B215" s="202"/>
      <c r="C215" s="14"/>
      <c r="D215" s="194" t="s">
        <v>193</v>
      </c>
      <c r="E215" s="203" t="s">
        <v>1</v>
      </c>
      <c r="F215" s="204" t="s">
        <v>246</v>
      </c>
      <c r="G215" s="14"/>
      <c r="H215" s="205">
        <v>272.401</v>
      </c>
      <c r="I215" s="206"/>
      <c r="J215" s="14"/>
      <c r="K215" s="14"/>
      <c r="L215" s="202"/>
      <c r="M215" s="207"/>
      <c r="N215" s="208"/>
      <c r="O215" s="208"/>
      <c r="P215" s="208"/>
      <c r="Q215" s="208"/>
      <c r="R215" s="208"/>
      <c r="S215" s="208"/>
      <c r="T215" s="20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03" t="s">
        <v>193</v>
      </c>
      <c r="AU215" s="203" t="s">
        <v>21</v>
      </c>
      <c r="AV215" s="14" t="s">
        <v>174</v>
      </c>
      <c r="AW215" s="14" t="s">
        <v>40</v>
      </c>
      <c r="AX215" s="14" t="s">
        <v>91</v>
      </c>
      <c r="AY215" s="203" t="s">
        <v>167</v>
      </c>
    </row>
    <row r="216" spans="1:65" s="2" customFormat="1" ht="24.15" customHeight="1">
      <c r="A216" s="38"/>
      <c r="B216" s="179"/>
      <c r="C216" s="180" t="s">
        <v>299</v>
      </c>
      <c r="D216" s="180" t="s">
        <v>169</v>
      </c>
      <c r="E216" s="181" t="s">
        <v>1063</v>
      </c>
      <c r="F216" s="182" t="s">
        <v>1064</v>
      </c>
      <c r="G216" s="183" t="s">
        <v>218</v>
      </c>
      <c r="H216" s="184">
        <v>1276.171</v>
      </c>
      <c r="I216" s="185"/>
      <c r="J216" s="186">
        <f>ROUND(I216*H216,2)</f>
        <v>0</v>
      </c>
      <c r="K216" s="182" t="s">
        <v>173</v>
      </c>
      <c r="L216" s="39"/>
      <c r="M216" s="187" t="s">
        <v>1</v>
      </c>
      <c r="N216" s="188" t="s">
        <v>49</v>
      </c>
      <c r="O216" s="77"/>
      <c r="P216" s="189">
        <f>O216*H216</f>
        <v>0</v>
      </c>
      <c r="Q216" s="189">
        <v>0.46</v>
      </c>
      <c r="R216" s="189">
        <f>Q216*H216</f>
        <v>587.03866</v>
      </c>
      <c r="S216" s="189">
        <v>0</v>
      </c>
      <c r="T216" s="19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191" t="s">
        <v>174</v>
      </c>
      <c r="AT216" s="191" t="s">
        <v>169</v>
      </c>
      <c r="AU216" s="191" t="s">
        <v>21</v>
      </c>
      <c r="AY216" s="18" t="s">
        <v>167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8" t="s">
        <v>91</v>
      </c>
      <c r="BK216" s="192">
        <f>ROUND(I216*H216,2)</f>
        <v>0</v>
      </c>
      <c r="BL216" s="18" t="s">
        <v>174</v>
      </c>
      <c r="BM216" s="191" t="s">
        <v>1065</v>
      </c>
    </row>
    <row r="217" spans="1:51" s="13" customFormat="1" ht="12">
      <c r="A217" s="13"/>
      <c r="B217" s="193"/>
      <c r="C217" s="13"/>
      <c r="D217" s="194" t="s">
        <v>193</v>
      </c>
      <c r="E217" s="195" t="s">
        <v>1</v>
      </c>
      <c r="F217" s="196" t="s">
        <v>1019</v>
      </c>
      <c r="G217" s="13"/>
      <c r="H217" s="197">
        <v>246.779</v>
      </c>
      <c r="I217" s="198"/>
      <c r="J217" s="13"/>
      <c r="K217" s="13"/>
      <c r="L217" s="193"/>
      <c r="M217" s="199"/>
      <c r="N217" s="200"/>
      <c r="O217" s="200"/>
      <c r="P217" s="200"/>
      <c r="Q217" s="200"/>
      <c r="R217" s="200"/>
      <c r="S217" s="200"/>
      <c r="T217" s="20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5" t="s">
        <v>193</v>
      </c>
      <c r="AU217" s="195" t="s">
        <v>21</v>
      </c>
      <c r="AV217" s="13" t="s">
        <v>21</v>
      </c>
      <c r="AW217" s="13" t="s">
        <v>40</v>
      </c>
      <c r="AX217" s="13" t="s">
        <v>84</v>
      </c>
      <c r="AY217" s="195" t="s">
        <v>167</v>
      </c>
    </row>
    <row r="218" spans="1:51" s="13" customFormat="1" ht="12">
      <c r="A218" s="13"/>
      <c r="B218" s="193"/>
      <c r="C218" s="13"/>
      <c r="D218" s="194" t="s">
        <v>193</v>
      </c>
      <c r="E218" s="195" t="s">
        <v>1</v>
      </c>
      <c r="F218" s="196" t="s">
        <v>1020</v>
      </c>
      <c r="G218" s="13"/>
      <c r="H218" s="197">
        <v>76.57</v>
      </c>
      <c r="I218" s="198"/>
      <c r="J218" s="13"/>
      <c r="K218" s="13"/>
      <c r="L218" s="193"/>
      <c r="M218" s="199"/>
      <c r="N218" s="200"/>
      <c r="O218" s="200"/>
      <c r="P218" s="200"/>
      <c r="Q218" s="200"/>
      <c r="R218" s="200"/>
      <c r="S218" s="200"/>
      <c r="T218" s="20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5" t="s">
        <v>193</v>
      </c>
      <c r="AU218" s="195" t="s">
        <v>21</v>
      </c>
      <c r="AV218" s="13" t="s">
        <v>21</v>
      </c>
      <c r="AW218" s="13" t="s">
        <v>40</v>
      </c>
      <c r="AX218" s="13" t="s">
        <v>84</v>
      </c>
      <c r="AY218" s="195" t="s">
        <v>167</v>
      </c>
    </row>
    <row r="219" spans="1:51" s="15" customFormat="1" ht="12">
      <c r="A219" s="15"/>
      <c r="B219" s="229"/>
      <c r="C219" s="15"/>
      <c r="D219" s="194" t="s">
        <v>193</v>
      </c>
      <c r="E219" s="230" t="s">
        <v>1</v>
      </c>
      <c r="F219" s="231" t="s">
        <v>1018</v>
      </c>
      <c r="G219" s="15"/>
      <c r="H219" s="232">
        <v>323.349</v>
      </c>
      <c r="I219" s="233"/>
      <c r="J219" s="15"/>
      <c r="K219" s="15"/>
      <c r="L219" s="229"/>
      <c r="M219" s="234"/>
      <c r="N219" s="235"/>
      <c r="O219" s="235"/>
      <c r="P219" s="235"/>
      <c r="Q219" s="235"/>
      <c r="R219" s="235"/>
      <c r="S219" s="235"/>
      <c r="T219" s="23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30" t="s">
        <v>193</v>
      </c>
      <c r="AU219" s="230" t="s">
        <v>21</v>
      </c>
      <c r="AV219" s="15" t="s">
        <v>180</v>
      </c>
      <c r="AW219" s="15" t="s">
        <v>40</v>
      </c>
      <c r="AX219" s="15" t="s">
        <v>84</v>
      </c>
      <c r="AY219" s="230" t="s">
        <v>167</v>
      </c>
    </row>
    <row r="220" spans="1:51" s="13" customFormat="1" ht="12">
      <c r="A220" s="13"/>
      <c r="B220" s="193"/>
      <c r="C220" s="13"/>
      <c r="D220" s="194" t="s">
        <v>193</v>
      </c>
      <c r="E220" s="195" t="s">
        <v>1</v>
      </c>
      <c r="F220" s="196" t="s">
        <v>1021</v>
      </c>
      <c r="G220" s="13"/>
      <c r="H220" s="197">
        <v>143.507</v>
      </c>
      <c r="I220" s="198"/>
      <c r="J220" s="13"/>
      <c r="K220" s="13"/>
      <c r="L220" s="193"/>
      <c r="M220" s="199"/>
      <c r="N220" s="200"/>
      <c r="O220" s="200"/>
      <c r="P220" s="200"/>
      <c r="Q220" s="200"/>
      <c r="R220" s="200"/>
      <c r="S220" s="200"/>
      <c r="T220" s="20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5" t="s">
        <v>193</v>
      </c>
      <c r="AU220" s="195" t="s">
        <v>21</v>
      </c>
      <c r="AV220" s="13" t="s">
        <v>21</v>
      </c>
      <c r="AW220" s="13" t="s">
        <v>40</v>
      </c>
      <c r="AX220" s="13" t="s">
        <v>84</v>
      </c>
      <c r="AY220" s="195" t="s">
        <v>167</v>
      </c>
    </row>
    <row r="221" spans="1:51" s="13" customFormat="1" ht="12">
      <c r="A221" s="13"/>
      <c r="B221" s="193"/>
      <c r="C221" s="13"/>
      <c r="D221" s="194" t="s">
        <v>193</v>
      </c>
      <c r="E221" s="195" t="s">
        <v>1</v>
      </c>
      <c r="F221" s="196" t="s">
        <v>1022</v>
      </c>
      <c r="G221" s="13"/>
      <c r="H221" s="197">
        <v>100.386</v>
      </c>
      <c r="I221" s="198"/>
      <c r="J221" s="13"/>
      <c r="K221" s="13"/>
      <c r="L221" s="193"/>
      <c r="M221" s="199"/>
      <c r="N221" s="200"/>
      <c r="O221" s="200"/>
      <c r="P221" s="200"/>
      <c r="Q221" s="200"/>
      <c r="R221" s="200"/>
      <c r="S221" s="200"/>
      <c r="T221" s="20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5" t="s">
        <v>193</v>
      </c>
      <c r="AU221" s="195" t="s">
        <v>21</v>
      </c>
      <c r="AV221" s="13" t="s">
        <v>21</v>
      </c>
      <c r="AW221" s="13" t="s">
        <v>40</v>
      </c>
      <c r="AX221" s="13" t="s">
        <v>84</v>
      </c>
      <c r="AY221" s="195" t="s">
        <v>167</v>
      </c>
    </row>
    <row r="222" spans="1:51" s="15" customFormat="1" ht="12">
      <c r="A222" s="15"/>
      <c r="B222" s="229"/>
      <c r="C222" s="15"/>
      <c r="D222" s="194" t="s">
        <v>193</v>
      </c>
      <c r="E222" s="230" t="s">
        <v>1</v>
      </c>
      <c r="F222" s="231" t="s">
        <v>1018</v>
      </c>
      <c r="G222" s="15"/>
      <c r="H222" s="232">
        <v>243.893</v>
      </c>
      <c r="I222" s="233"/>
      <c r="J222" s="15"/>
      <c r="K222" s="15"/>
      <c r="L222" s="229"/>
      <c r="M222" s="234"/>
      <c r="N222" s="235"/>
      <c r="O222" s="235"/>
      <c r="P222" s="235"/>
      <c r="Q222" s="235"/>
      <c r="R222" s="235"/>
      <c r="S222" s="235"/>
      <c r="T222" s="23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30" t="s">
        <v>193</v>
      </c>
      <c r="AU222" s="230" t="s">
        <v>21</v>
      </c>
      <c r="AV222" s="15" t="s">
        <v>180</v>
      </c>
      <c r="AW222" s="15" t="s">
        <v>40</v>
      </c>
      <c r="AX222" s="15" t="s">
        <v>84</v>
      </c>
      <c r="AY222" s="230" t="s">
        <v>167</v>
      </c>
    </row>
    <row r="223" spans="1:51" s="13" customFormat="1" ht="12">
      <c r="A223" s="13"/>
      <c r="B223" s="193"/>
      <c r="C223" s="13"/>
      <c r="D223" s="194" t="s">
        <v>193</v>
      </c>
      <c r="E223" s="195" t="s">
        <v>1</v>
      </c>
      <c r="F223" s="196" t="s">
        <v>1023</v>
      </c>
      <c r="G223" s="13"/>
      <c r="H223" s="197">
        <v>708.929</v>
      </c>
      <c r="I223" s="198"/>
      <c r="J223" s="13"/>
      <c r="K223" s="13"/>
      <c r="L223" s="193"/>
      <c r="M223" s="199"/>
      <c r="N223" s="200"/>
      <c r="O223" s="200"/>
      <c r="P223" s="200"/>
      <c r="Q223" s="200"/>
      <c r="R223" s="200"/>
      <c r="S223" s="200"/>
      <c r="T223" s="20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5" t="s">
        <v>193</v>
      </c>
      <c r="AU223" s="195" t="s">
        <v>21</v>
      </c>
      <c r="AV223" s="13" t="s">
        <v>21</v>
      </c>
      <c r="AW223" s="13" t="s">
        <v>40</v>
      </c>
      <c r="AX223" s="13" t="s">
        <v>84</v>
      </c>
      <c r="AY223" s="195" t="s">
        <v>167</v>
      </c>
    </row>
    <row r="224" spans="1:51" s="15" customFormat="1" ht="12">
      <c r="A224" s="15"/>
      <c r="B224" s="229"/>
      <c r="C224" s="15"/>
      <c r="D224" s="194" t="s">
        <v>193</v>
      </c>
      <c r="E224" s="230" t="s">
        <v>1</v>
      </c>
      <c r="F224" s="231" t="s">
        <v>1018</v>
      </c>
      <c r="G224" s="15"/>
      <c r="H224" s="232">
        <v>708.929</v>
      </c>
      <c r="I224" s="233"/>
      <c r="J224" s="15"/>
      <c r="K224" s="15"/>
      <c r="L224" s="229"/>
      <c r="M224" s="234"/>
      <c r="N224" s="235"/>
      <c r="O224" s="235"/>
      <c r="P224" s="235"/>
      <c r="Q224" s="235"/>
      <c r="R224" s="235"/>
      <c r="S224" s="235"/>
      <c r="T224" s="23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30" t="s">
        <v>193</v>
      </c>
      <c r="AU224" s="230" t="s">
        <v>21</v>
      </c>
      <c r="AV224" s="15" t="s">
        <v>180</v>
      </c>
      <c r="AW224" s="15" t="s">
        <v>40</v>
      </c>
      <c r="AX224" s="15" t="s">
        <v>84</v>
      </c>
      <c r="AY224" s="230" t="s">
        <v>167</v>
      </c>
    </row>
    <row r="225" spans="1:51" s="14" customFormat="1" ht="12">
      <c r="A225" s="14"/>
      <c r="B225" s="202"/>
      <c r="C225" s="14"/>
      <c r="D225" s="194" t="s">
        <v>193</v>
      </c>
      <c r="E225" s="203" t="s">
        <v>1</v>
      </c>
      <c r="F225" s="204" t="s">
        <v>246</v>
      </c>
      <c r="G225" s="14"/>
      <c r="H225" s="205">
        <v>1276.1709999999998</v>
      </c>
      <c r="I225" s="206"/>
      <c r="J225" s="14"/>
      <c r="K225" s="14"/>
      <c r="L225" s="202"/>
      <c r="M225" s="207"/>
      <c r="N225" s="208"/>
      <c r="O225" s="208"/>
      <c r="P225" s="208"/>
      <c r="Q225" s="208"/>
      <c r="R225" s="208"/>
      <c r="S225" s="208"/>
      <c r="T225" s="20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03" t="s">
        <v>193</v>
      </c>
      <c r="AU225" s="203" t="s">
        <v>21</v>
      </c>
      <c r="AV225" s="14" t="s">
        <v>174</v>
      </c>
      <c r="AW225" s="14" t="s">
        <v>40</v>
      </c>
      <c r="AX225" s="14" t="s">
        <v>91</v>
      </c>
      <c r="AY225" s="203" t="s">
        <v>167</v>
      </c>
    </row>
    <row r="226" spans="1:65" s="2" customFormat="1" ht="24.15" customHeight="1">
      <c r="A226" s="38"/>
      <c r="B226" s="179"/>
      <c r="C226" s="180" t="s">
        <v>303</v>
      </c>
      <c r="D226" s="180" t="s">
        <v>169</v>
      </c>
      <c r="E226" s="181" t="s">
        <v>1063</v>
      </c>
      <c r="F226" s="182" t="s">
        <v>1064</v>
      </c>
      <c r="G226" s="183" t="s">
        <v>218</v>
      </c>
      <c r="H226" s="184">
        <v>307.931</v>
      </c>
      <c r="I226" s="185"/>
      <c r="J226" s="186">
        <f>ROUND(I226*H226,2)</f>
        <v>0</v>
      </c>
      <c r="K226" s="182" t="s">
        <v>173</v>
      </c>
      <c r="L226" s="39"/>
      <c r="M226" s="187" t="s">
        <v>1</v>
      </c>
      <c r="N226" s="188" t="s">
        <v>49</v>
      </c>
      <c r="O226" s="77"/>
      <c r="P226" s="189">
        <f>O226*H226</f>
        <v>0</v>
      </c>
      <c r="Q226" s="189">
        <v>0.46</v>
      </c>
      <c r="R226" s="189">
        <f>Q226*H226</f>
        <v>141.64826</v>
      </c>
      <c r="S226" s="189">
        <v>0</v>
      </c>
      <c r="T226" s="19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91" t="s">
        <v>174</v>
      </c>
      <c r="AT226" s="191" t="s">
        <v>169</v>
      </c>
      <c r="AU226" s="191" t="s">
        <v>21</v>
      </c>
      <c r="AY226" s="18" t="s">
        <v>167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8" t="s">
        <v>91</v>
      </c>
      <c r="BK226" s="192">
        <f>ROUND(I226*H226,2)</f>
        <v>0</v>
      </c>
      <c r="BL226" s="18" t="s">
        <v>174</v>
      </c>
      <c r="BM226" s="191" t="s">
        <v>1066</v>
      </c>
    </row>
    <row r="227" spans="1:47" s="2" customFormat="1" ht="12">
      <c r="A227" s="38"/>
      <c r="B227" s="39"/>
      <c r="C227" s="38"/>
      <c r="D227" s="194" t="s">
        <v>363</v>
      </c>
      <c r="E227" s="38"/>
      <c r="F227" s="220" t="s">
        <v>1067</v>
      </c>
      <c r="G227" s="38"/>
      <c r="H227" s="38"/>
      <c r="I227" s="221"/>
      <c r="J227" s="38"/>
      <c r="K227" s="38"/>
      <c r="L227" s="39"/>
      <c r="M227" s="222"/>
      <c r="N227" s="223"/>
      <c r="O227" s="77"/>
      <c r="P227" s="77"/>
      <c r="Q227" s="77"/>
      <c r="R227" s="77"/>
      <c r="S227" s="77"/>
      <c r="T227" s="7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8" t="s">
        <v>363</v>
      </c>
      <c r="AU227" s="18" t="s">
        <v>21</v>
      </c>
    </row>
    <row r="228" spans="1:51" s="13" customFormat="1" ht="12">
      <c r="A228" s="13"/>
      <c r="B228" s="193"/>
      <c r="C228" s="13"/>
      <c r="D228" s="194" t="s">
        <v>193</v>
      </c>
      <c r="E228" s="195" t="s">
        <v>1</v>
      </c>
      <c r="F228" s="196" t="s">
        <v>1024</v>
      </c>
      <c r="G228" s="13"/>
      <c r="H228" s="197">
        <v>198.094</v>
      </c>
      <c r="I228" s="198"/>
      <c r="J228" s="13"/>
      <c r="K228" s="13"/>
      <c r="L228" s="193"/>
      <c r="M228" s="199"/>
      <c r="N228" s="200"/>
      <c r="O228" s="200"/>
      <c r="P228" s="200"/>
      <c r="Q228" s="200"/>
      <c r="R228" s="200"/>
      <c r="S228" s="200"/>
      <c r="T228" s="20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5" t="s">
        <v>193</v>
      </c>
      <c r="AU228" s="195" t="s">
        <v>21</v>
      </c>
      <c r="AV228" s="13" t="s">
        <v>21</v>
      </c>
      <c r="AW228" s="13" t="s">
        <v>40</v>
      </c>
      <c r="AX228" s="13" t="s">
        <v>84</v>
      </c>
      <c r="AY228" s="195" t="s">
        <v>167</v>
      </c>
    </row>
    <row r="229" spans="1:51" s="13" customFormat="1" ht="12">
      <c r="A229" s="13"/>
      <c r="B229" s="193"/>
      <c r="C229" s="13"/>
      <c r="D229" s="194" t="s">
        <v>193</v>
      </c>
      <c r="E229" s="195" t="s">
        <v>1</v>
      </c>
      <c r="F229" s="196" t="s">
        <v>1025</v>
      </c>
      <c r="G229" s="13"/>
      <c r="H229" s="197">
        <v>109.837</v>
      </c>
      <c r="I229" s="198"/>
      <c r="J229" s="13"/>
      <c r="K229" s="13"/>
      <c r="L229" s="193"/>
      <c r="M229" s="199"/>
      <c r="N229" s="200"/>
      <c r="O229" s="200"/>
      <c r="P229" s="200"/>
      <c r="Q229" s="200"/>
      <c r="R229" s="200"/>
      <c r="S229" s="200"/>
      <c r="T229" s="20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5" t="s">
        <v>193</v>
      </c>
      <c r="AU229" s="195" t="s">
        <v>21</v>
      </c>
      <c r="AV229" s="13" t="s">
        <v>21</v>
      </c>
      <c r="AW229" s="13" t="s">
        <v>40</v>
      </c>
      <c r="AX229" s="13" t="s">
        <v>84</v>
      </c>
      <c r="AY229" s="195" t="s">
        <v>167</v>
      </c>
    </row>
    <row r="230" spans="1:51" s="14" customFormat="1" ht="12">
      <c r="A230" s="14"/>
      <c r="B230" s="202"/>
      <c r="C230" s="14"/>
      <c r="D230" s="194" t="s">
        <v>193</v>
      </c>
      <c r="E230" s="203" t="s">
        <v>1</v>
      </c>
      <c r="F230" s="204" t="s">
        <v>246</v>
      </c>
      <c r="G230" s="14"/>
      <c r="H230" s="205">
        <v>307.931</v>
      </c>
      <c r="I230" s="206"/>
      <c r="J230" s="14"/>
      <c r="K230" s="14"/>
      <c r="L230" s="202"/>
      <c r="M230" s="207"/>
      <c r="N230" s="208"/>
      <c r="O230" s="208"/>
      <c r="P230" s="208"/>
      <c r="Q230" s="208"/>
      <c r="R230" s="208"/>
      <c r="S230" s="208"/>
      <c r="T230" s="20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03" t="s">
        <v>193</v>
      </c>
      <c r="AU230" s="203" t="s">
        <v>21</v>
      </c>
      <c r="AV230" s="14" t="s">
        <v>174</v>
      </c>
      <c r="AW230" s="14" t="s">
        <v>40</v>
      </c>
      <c r="AX230" s="14" t="s">
        <v>91</v>
      </c>
      <c r="AY230" s="203" t="s">
        <v>167</v>
      </c>
    </row>
    <row r="231" spans="1:65" s="2" customFormat="1" ht="24.15" customHeight="1">
      <c r="A231" s="38"/>
      <c r="B231" s="179"/>
      <c r="C231" s="180" t="s">
        <v>307</v>
      </c>
      <c r="D231" s="180" t="s">
        <v>169</v>
      </c>
      <c r="E231" s="181" t="s">
        <v>1068</v>
      </c>
      <c r="F231" s="182" t="s">
        <v>1069</v>
      </c>
      <c r="G231" s="183" t="s">
        <v>218</v>
      </c>
      <c r="H231" s="184">
        <v>1577.095</v>
      </c>
      <c r="I231" s="185"/>
      <c r="J231" s="186">
        <f>ROUND(I231*H231,2)</f>
        <v>0</v>
      </c>
      <c r="K231" s="182" t="s">
        <v>173</v>
      </c>
      <c r="L231" s="39"/>
      <c r="M231" s="187" t="s">
        <v>1</v>
      </c>
      <c r="N231" s="188" t="s">
        <v>49</v>
      </c>
      <c r="O231" s="77"/>
      <c r="P231" s="189">
        <f>O231*H231</f>
        <v>0</v>
      </c>
      <c r="Q231" s="189">
        <v>0.575</v>
      </c>
      <c r="R231" s="189">
        <f>Q231*H231</f>
        <v>906.829625</v>
      </c>
      <c r="S231" s="189">
        <v>0</v>
      </c>
      <c r="T231" s="19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91" t="s">
        <v>174</v>
      </c>
      <c r="AT231" s="191" t="s">
        <v>169</v>
      </c>
      <c r="AU231" s="191" t="s">
        <v>21</v>
      </c>
      <c r="AY231" s="18" t="s">
        <v>167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8" t="s">
        <v>91</v>
      </c>
      <c r="BK231" s="192">
        <f>ROUND(I231*H231,2)</f>
        <v>0</v>
      </c>
      <c r="BL231" s="18" t="s">
        <v>174</v>
      </c>
      <c r="BM231" s="191" t="s">
        <v>1070</v>
      </c>
    </row>
    <row r="232" spans="1:51" s="13" customFormat="1" ht="12">
      <c r="A232" s="13"/>
      <c r="B232" s="193"/>
      <c r="C232" s="13"/>
      <c r="D232" s="194" t="s">
        <v>193</v>
      </c>
      <c r="E232" s="195" t="s">
        <v>1</v>
      </c>
      <c r="F232" s="196" t="s">
        <v>1017</v>
      </c>
      <c r="G232" s="13"/>
      <c r="H232" s="197">
        <v>1577.095</v>
      </c>
      <c r="I232" s="198"/>
      <c r="J232" s="13"/>
      <c r="K232" s="13"/>
      <c r="L232" s="193"/>
      <c r="M232" s="199"/>
      <c r="N232" s="200"/>
      <c r="O232" s="200"/>
      <c r="P232" s="200"/>
      <c r="Q232" s="200"/>
      <c r="R232" s="200"/>
      <c r="S232" s="200"/>
      <c r="T232" s="20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5" t="s">
        <v>193</v>
      </c>
      <c r="AU232" s="195" t="s">
        <v>21</v>
      </c>
      <c r="AV232" s="13" t="s">
        <v>21</v>
      </c>
      <c r="AW232" s="13" t="s">
        <v>40</v>
      </c>
      <c r="AX232" s="13" t="s">
        <v>91</v>
      </c>
      <c r="AY232" s="195" t="s">
        <v>167</v>
      </c>
    </row>
    <row r="233" spans="1:65" s="2" customFormat="1" ht="24.15" customHeight="1">
      <c r="A233" s="38"/>
      <c r="B233" s="179"/>
      <c r="C233" s="180" t="s">
        <v>311</v>
      </c>
      <c r="D233" s="180" t="s">
        <v>169</v>
      </c>
      <c r="E233" s="181" t="s">
        <v>1071</v>
      </c>
      <c r="F233" s="182" t="s">
        <v>1072</v>
      </c>
      <c r="G233" s="183" t="s">
        <v>218</v>
      </c>
      <c r="H233" s="184">
        <v>1395.123</v>
      </c>
      <c r="I233" s="185"/>
      <c r="J233" s="186">
        <f>ROUND(I233*H233,2)</f>
        <v>0</v>
      </c>
      <c r="K233" s="182" t="s">
        <v>173</v>
      </c>
      <c r="L233" s="39"/>
      <c r="M233" s="187" t="s">
        <v>1</v>
      </c>
      <c r="N233" s="188" t="s">
        <v>49</v>
      </c>
      <c r="O233" s="77"/>
      <c r="P233" s="189">
        <f>O233*H233</f>
        <v>0</v>
      </c>
      <c r="Q233" s="189">
        <v>0.30651</v>
      </c>
      <c r="R233" s="189">
        <f>Q233*H233</f>
        <v>427.61915073</v>
      </c>
      <c r="S233" s="189">
        <v>0</v>
      </c>
      <c r="T233" s="19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91" t="s">
        <v>174</v>
      </c>
      <c r="AT233" s="191" t="s">
        <v>169</v>
      </c>
      <c r="AU233" s="191" t="s">
        <v>21</v>
      </c>
      <c r="AY233" s="18" t="s">
        <v>167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8" t="s">
        <v>91</v>
      </c>
      <c r="BK233" s="192">
        <f>ROUND(I233*H233,2)</f>
        <v>0</v>
      </c>
      <c r="BL233" s="18" t="s">
        <v>174</v>
      </c>
      <c r="BM233" s="191" t="s">
        <v>1073</v>
      </c>
    </row>
    <row r="234" spans="1:51" s="13" customFormat="1" ht="12">
      <c r="A234" s="13"/>
      <c r="B234" s="193"/>
      <c r="C234" s="13"/>
      <c r="D234" s="194" t="s">
        <v>193</v>
      </c>
      <c r="E234" s="195" t="s">
        <v>1</v>
      </c>
      <c r="F234" s="196" t="s">
        <v>1074</v>
      </c>
      <c r="G234" s="13"/>
      <c r="H234" s="197">
        <v>1395.123</v>
      </c>
      <c r="I234" s="198"/>
      <c r="J234" s="13"/>
      <c r="K234" s="13"/>
      <c r="L234" s="193"/>
      <c r="M234" s="199"/>
      <c r="N234" s="200"/>
      <c r="O234" s="200"/>
      <c r="P234" s="200"/>
      <c r="Q234" s="200"/>
      <c r="R234" s="200"/>
      <c r="S234" s="200"/>
      <c r="T234" s="20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5" t="s">
        <v>193</v>
      </c>
      <c r="AU234" s="195" t="s">
        <v>21</v>
      </c>
      <c r="AV234" s="13" t="s">
        <v>21</v>
      </c>
      <c r="AW234" s="13" t="s">
        <v>40</v>
      </c>
      <c r="AX234" s="13" t="s">
        <v>91</v>
      </c>
      <c r="AY234" s="195" t="s">
        <v>167</v>
      </c>
    </row>
    <row r="235" spans="1:65" s="2" customFormat="1" ht="24.15" customHeight="1">
      <c r="A235" s="38"/>
      <c r="B235" s="179"/>
      <c r="C235" s="180" t="s">
        <v>315</v>
      </c>
      <c r="D235" s="180" t="s">
        <v>169</v>
      </c>
      <c r="E235" s="181" t="s">
        <v>1075</v>
      </c>
      <c r="F235" s="182" t="s">
        <v>1076</v>
      </c>
      <c r="G235" s="183" t="s">
        <v>218</v>
      </c>
      <c r="H235" s="184">
        <v>1128.922</v>
      </c>
      <c r="I235" s="185"/>
      <c r="J235" s="186">
        <f>ROUND(I235*H235,2)</f>
        <v>0</v>
      </c>
      <c r="K235" s="182" t="s">
        <v>173</v>
      </c>
      <c r="L235" s="39"/>
      <c r="M235" s="187" t="s">
        <v>1</v>
      </c>
      <c r="N235" s="188" t="s">
        <v>49</v>
      </c>
      <c r="O235" s="77"/>
      <c r="P235" s="189">
        <f>O235*H235</f>
        <v>0</v>
      </c>
      <c r="Q235" s="189">
        <v>0.40869</v>
      </c>
      <c r="R235" s="189">
        <f>Q235*H235</f>
        <v>461.37913218</v>
      </c>
      <c r="S235" s="189">
        <v>0</v>
      </c>
      <c r="T235" s="19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91" t="s">
        <v>174</v>
      </c>
      <c r="AT235" s="191" t="s">
        <v>169</v>
      </c>
      <c r="AU235" s="191" t="s">
        <v>21</v>
      </c>
      <c r="AY235" s="18" t="s">
        <v>167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8" t="s">
        <v>91</v>
      </c>
      <c r="BK235" s="192">
        <f>ROUND(I235*H235,2)</f>
        <v>0</v>
      </c>
      <c r="BL235" s="18" t="s">
        <v>174</v>
      </c>
      <c r="BM235" s="191" t="s">
        <v>1077</v>
      </c>
    </row>
    <row r="236" spans="1:51" s="13" customFormat="1" ht="12">
      <c r="A236" s="13"/>
      <c r="B236" s="193"/>
      <c r="C236" s="13"/>
      <c r="D236" s="194" t="s">
        <v>193</v>
      </c>
      <c r="E236" s="195" t="s">
        <v>1</v>
      </c>
      <c r="F236" s="196" t="s">
        <v>1078</v>
      </c>
      <c r="G236" s="13"/>
      <c r="H236" s="197">
        <v>218.305</v>
      </c>
      <c r="I236" s="198"/>
      <c r="J236" s="13"/>
      <c r="K236" s="13"/>
      <c r="L236" s="193"/>
      <c r="M236" s="199"/>
      <c r="N236" s="200"/>
      <c r="O236" s="200"/>
      <c r="P236" s="200"/>
      <c r="Q236" s="200"/>
      <c r="R236" s="200"/>
      <c r="S236" s="200"/>
      <c r="T236" s="20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5" t="s">
        <v>193</v>
      </c>
      <c r="AU236" s="195" t="s">
        <v>21</v>
      </c>
      <c r="AV236" s="13" t="s">
        <v>21</v>
      </c>
      <c r="AW236" s="13" t="s">
        <v>40</v>
      </c>
      <c r="AX236" s="13" t="s">
        <v>84</v>
      </c>
      <c r="AY236" s="195" t="s">
        <v>167</v>
      </c>
    </row>
    <row r="237" spans="1:51" s="13" customFormat="1" ht="12">
      <c r="A237" s="13"/>
      <c r="B237" s="193"/>
      <c r="C237" s="13"/>
      <c r="D237" s="194" t="s">
        <v>193</v>
      </c>
      <c r="E237" s="195" t="s">
        <v>1</v>
      </c>
      <c r="F237" s="196" t="s">
        <v>1079</v>
      </c>
      <c r="G237" s="13"/>
      <c r="H237" s="197">
        <v>67.735</v>
      </c>
      <c r="I237" s="198"/>
      <c r="J237" s="13"/>
      <c r="K237" s="13"/>
      <c r="L237" s="193"/>
      <c r="M237" s="199"/>
      <c r="N237" s="200"/>
      <c r="O237" s="200"/>
      <c r="P237" s="200"/>
      <c r="Q237" s="200"/>
      <c r="R237" s="200"/>
      <c r="S237" s="200"/>
      <c r="T237" s="20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5" t="s">
        <v>193</v>
      </c>
      <c r="AU237" s="195" t="s">
        <v>21</v>
      </c>
      <c r="AV237" s="13" t="s">
        <v>21</v>
      </c>
      <c r="AW237" s="13" t="s">
        <v>40</v>
      </c>
      <c r="AX237" s="13" t="s">
        <v>84</v>
      </c>
      <c r="AY237" s="195" t="s">
        <v>167</v>
      </c>
    </row>
    <row r="238" spans="1:51" s="15" customFormat="1" ht="12">
      <c r="A238" s="15"/>
      <c r="B238" s="229"/>
      <c r="C238" s="15"/>
      <c r="D238" s="194" t="s">
        <v>193</v>
      </c>
      <c r="E238" s="230" t="s">
        <v>1</v>
      </c>
      <c r="F238" s="231" t="s">
        <v>1018</v>
      </c>
      <c r="G238" s="15"/>
      <c r="H238" s="232">
        <v>286.04</v>
      </c>
      <c r="I238" s="233"/>
      <c r="J238" s="15"/>
      <c r="K238" s="15"/>
      <c r="L238" s="229"/>
      <c r="M238" s="234"/>
      <c r="N238" s="235"/>
      <c r="O238" s="235"/>
      <c r="P238" s="235"/>
      <c r="Q238" s="235"/>
      <c r="R238" s="235"/>
      <c r="S238" s="235"/>
      <c r="T238" s="23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30" t="s">
        <v>193</v>
      </c>
      <c r="AU238" s="230" t="s">
        <v>21</v>
      </c>
      <c r="AV238" s="15" t="s">
        <v>180</v>
      </c>
      <c r="AW238" s="15" t="s">
        <v>40</v>
      </c>
      <c r="AX238" s="15" t="s">
        <v>84</v>
      </c>
      <c r="AY238" s="230" t="s">
        <v>167</v>
      </c>
    </row>
    <row r="239" spans="1:51" s="13" customFormat="1" ht="12">
      <c r="A239" s="13"/>
      <c r="B239" s="193"/>
      <c r="C239" s="13"/>
      <c r="D239" s="194" t="s">
        <v>193</v>
      </c>
      <c r="E239" s="195" t="s">
        <v>1</v>
      </c>
      <c r="F239" s="196" t="s">
        <v>1080</v>
      </c>
      <c r="G239" s="13"/>
      <c r="H239" s="197">
        <v>126.949</v>
      </c>
      <c r="I239" s="198"/>
      <c r="J239" s="13"/>
      <c r="K239" s="13"/>
      <c r="L239" s="193"/>
      <c r="M239" s="199"/>
      <c r="N239" s="200"/>
      <c r="O239" s="200"/>
      <c r="P239" s="200"/>
      <c r="Q239" s="200"/>
      <c r="R239" s="200"/>
      <c r="S239" s="200"/>
      <c r="T239" s="20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5" t="s">
        <v>193</v>
      </c>
      <c r="AU239" s="195" t="s">
        <v>21</v>
      </c>
      <c r="AV239" s="13" t="s">
        <v>21</v>
      </c>
      <c r="AW239" s="13" t="s">
        <v>40</v>
      </c>
      <c r="AX239" s="13" t="s">
        <v>84</v>
      </c>
      <c r="AY239" s="195" t="s">
        <v>167</v>
      </c>
    </row>
    <row r="240" spans="1:51" s="13" customFormat="1" ht="12">
      <c r="A240" s="13"/>
      <c r="B240" s="193"/>
      <c r="C240" s="13"/>
      <c r="D240" s="194" t="s">
        <v>193</v>
      </c>
      <c r="E240" s="195" t="s">
        <v>1</v>
      </c>
      <c r="F240" s="196" t="s">
        <v>1081</v>
      </c>
      <c r="G240" s="13"/>
      <c r="H240" s="197">
        <v>88.803</v>
      </c>
      <c r="I240" s="198"/>
      <c r="J240" s="13"/>
      <c r="K240" s="13"/>
      <c r="L240" s="193"/>
      <c r="M240" s="199"/>
      <c r="N240" s="200"/>
      <c r="O240" s="200"/>
      <c r="P240" s="200"/>
      <c r="Q240" s="200"/>
      <c r="R240" s="200"/>
      <c r="S240" s="200"/>
      <c r="T240" s="20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5" t="s">
        <v>193</v>
      </c>
      <c r="AU240" s="195" t="s">
        <v>21</v>
      </c>
      <c r="AV240" s="13" t="s">
        <v>21</v>
      </c>
      <c r="AW240" s="13" t="s">
        <v>40</v>
      </c>
      <c r="AX240" s="13" t="s">
        <v>84</v>
      </c>
      <c r="AY240" s="195" t="s">
        <v>167</v>
      </c>
    </row>
    <row r="241" spans="1:51" s="15" customFormat="1" ht="12">
      <c r="A241" s="15"/>
      <c r="B241" s="229"/>
      <c r="C241" s="15"/>
      <c r="D241" s="194" t="s">
        <v>193</v>
      </c>
      <c r="E241" s="230" t="s">
        <v>1</v>
      </c>
      <c r="F241" s="231" t="s">
        <v>1018</v>
      </c>
      <c r="G241" s="15"/>
      <c r="H241" s="232">
        <v>215.752</v>
      </c>
      <c r="I241" s="233"/>
      <c r="J241" s="15"/>
      <c r="K241" s="15"/>
      <c r="L241" s="229"/>
      <c r="M241" s="234"/>
      <c r="N241" s="235"/>
      <c r="O241" s="235"/>
      <c r="P241" s="235"/>
      <c r="Q241" s="235"/>
      <c r="R241" s="235"/>
      <c r="S241" s="235"/>
      <c r="T241" s="23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30" t="s">
        <v>193</v>
      </c>
      <c r="AU241" s="230" t="s">
        <v>21</v>
      </c>
      <c r="AV241" s="15" t="s">
        <v>180</v>
      </c>
      <c r="AW241" s="15" t="s">
        <v>40</v>
      </c>
      <c r="AX241" s="15" t="s">
        <v>84</v>
      </c>
      <c r="AY241" s="230" t="s">
        <v>167</v>
      </c>
    </row>
    <row r="242" spans="1:51" s="13" customFormat="1" ht="12">
      <c r="A242" s="13"/>
      <c r="B242" s="193"/>
      <c r="C242" s="13"/>
      <c r="D242" s="194" t="s">
        <v>193</v>
      </c>
      <c r="E242" s="195" t="s">
        <v>1</v>
      </c>
      <c r="F242" s="196" t="s">
        <v>1082</v>
      </c>
      <c r="G242" s="13"/>
      <c r="H242" s="197">
        <v>627.13</v>
      </c>
      <c r="I242" s="198"/>
      <c r="J242" s="13"/>
      <c r="K242" s="13"/>
      <c r="L242" s="193"/>
      <c r="M242" s="199"/>
      <c r="N242" s="200"/>
      <c r="O242" s="200"/>
      <c r="P242" s="200"/>
      <c r="Q242" s="200"/>
      <c r="R242" s="200"/>
      <c r="S242" s="200"/>
      <c r="T242" s="20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5" t="s">
        <v>193</v>
      </c>
      <c r="AU242" s="195" t="s">
        <v>21</v>
      </c>
      <c r="AV242" s="13" t="s">
        <v>21</v>
      </c>
      <c r="AW242" s="13" t="s">
        <v>40</v>
      </c>
      <c r="AX242" s="13" t="s">
        <v>84</v>
      </c>
      <c r="AY242" s="195" t="s">
        <v>167</v>
      </c>
    </row>
    <row r="243" spans="1:51" s="15" customFormat="1" ht="12">
      <c r="A243" s="15"/>
      <c r="B243" s="229"/>
      <c r="C243" s="15"/>
      <c r="D243" s="194" t="s">
        <v>193</v>
      </c>
      <c r="E243" s="230" t="s">
        <v>1</v>
      </c>
      <c r="F243" s="231" t="s">
        <v>1018</v>
      </c>
      <c r="G243" s="15"/>
      <c r="H243" s="232">
        <v>627.13</v>
      </c>
      <c r="I243" s="233"/>
      <c r="J243" s="15"/>
      <c r="K243" s="15"/>
      <c r="L243" s="229"/>
      <c r="M243" s="234"/>
      <c r="N243" s="235"/>
      <c r="O243" s="235"/>
      <c r="P243" s="235"/>
      <c r="Q243" s="235"/>
      <c r="R243" s="235"/>
      <c r="S243" s="235"/>
      <c r="T243" s="23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30" t="s">
        <v>193</v>
      </c>
      <c r="AU243" s="230" t="s">
        <v>21</v>
      </c>
      <c r="AV243" s="15" t="s">
        <v>180</v>
      </c>
      <c r="AW243" s="15" t="s">
        <v>40</v>
      </c>
      <c r="AX243" s="15" t="s">
        <v>84</v>
      </c>
      <c r="AY243" s="230" t="s">
        <v>167</v>
      </c>
    </row>
    <row r="244" spans="1:51" s="14" customFormat="1" ht="12">
      <c r="A244" s="14"/>
      <c r="B244" s="202"/>
      <c r="C244" s="14"/>
      <c r="D244" s="194" t="s">
        <v>193</v>
      </c>
      <c r="E244" s="203" t="s">
        <v>1</v>
      </c>
      <c r="F244" s="204" t="s">
        <v>246</v>
      </c>
      <c r="G244" s="14"/>
      <c r="H244" s="205">
        <v>1128.922</v>
      </c>
      <c r="I244" s="206"/>
      <c r="J244" s="14"/>
      <c r="K244" s="14"/>
      <c r="L244" s="202"/>
      <c r="M244" s="207"/>
      <c r="N244" s="208"/>
      <c r="O244" s="208"/>
      <c r="P244" s="208"/>
      <c r="Q244" s="208"/>
      <c r="R244" s="208"/>
      <c r="S244" s="208"/>
      <c r="T244" s="20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03" t="s">
        <v>193</v>
      </c>
      <c r="AU244" s="203" t="s">
        <v>21</v>
      </c>
      <c r="AV244" s="14" t="s">
        <v>174</v>
      </c>
      <c r="AW244" s="14" t="s">
        <v>40</v>
      </c>
      <c r="AX244" s="14" t="s">
        <v>91</v>
      </c>
      <c r="AY244" s="203" t="s">
        <v>167</v>
      </c>
    </row>
    <row r="245" spans="1:65" s="2" customFormat="1" ht="24.15" customHeight="1">
      <c r="A245" s="38"/>
      <c r="B245" s="179"/>
      <c r="C245" s="180" t="s">
        <v>319</v>
      </c>
      <c r="D245" s="180" t="s">
        <v>169</v>
      </c>
      <c r="E245" s="181" t="s">
        <v>1083</v>
      </c>
      <c r="F245" s="182" t="s">
        <v>1084</v>
      </c>
      <c r="G245" s="183" t="s">
        <v>218</v>
      </c>
      <c r="H245" s="184">
        <v>1395.123</v>
      </c>
      <c r="I245" s="185"/>
      <c r="J245" s="186">
        <f>ROUND(I245*H245,2)</f>
        <v>0</v>
      </c>
      <c r="K245" s="182" t="s">
        <v>173</v>
      </c>
      <c r="L245" s="39"/>
      <c r="M245" s="187" t="s">
        <v>1</v>
      </c>
      <c r="N245" s="188" t="s">
        <v>49</v>
      </c>
      <c r="O245" s="77"/>
      <c r="P245" s="189">
        <f>O245*H245</f>
        <v>0</v>
      </c>
      <c r="Q245" s="189">
        <v>0.00034</v>
      </c>
      <c r="R245" s="189">
        <f>Q245*H245</f>
        <v>0.47434182</v>
      </c>
      <c r="S245" s="189">
        <v>0</v>
      </c>
      <c r="T245" s="19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191" t="s">
        <v>174</v>
      </c>
      <c r="AT245" s="191" t="s">
        <v>169</v>
      </c>
      <c r="AU245" s="191" t="s">
        <v>21</v>
      </c>
      <c r="AY245" s="18" t="s">
        <v>167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8" t="s">
        <v>91</v>
      </c>
      <c r="BK245" s="192">
        <f>ROUND(I245*H245,2)</f>
        <v>0</v>
      </c>
      <c r="BL245" s="18" t="s">
        <v>174</v>
      </c>
      <c r="BM245" s="191" t="s">
        <v>1085</v>
      </c>
    </row>
    <row r="246" spans="1:51" s="13" customFormat="1" ht="12">
      <c r="A246" s="13"/>
      <c r="B246" s="193"/>
      <c r="C246" s="13"/>
      <c r="D246" s="194" t="s">
        <v>193</v>
      </c>
      <c r="E246" s="195" t="s">
        <v>1</v>
      </c>
      <c r="F246" s="196" t="s">
        <v>1074</v>
      </c>
      <c r="G246" s="13"/>
      <c r="H246" s="197">
        <v>1395.123</v>
      </c>
      <c r="I246" s="198"/>
      <c r="J246" s="13"/>
      <c r="K246" s="13"/>
      <c r="L246" s="193"/>
      <c r="M246" s="199"/>
      <c r="N246" s="200"/>
      <c r="O246" s="200"/>
      <c r="P246" s="200"/>
      <c r="Q246" s="200"/>
      <c r="R246" s="200"/>
      <c r="S246" s="200"/>
      <c r="T246" s="20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5" t="s">
        <v>193</v>
      </c>
      <c r="AU246" s="195" t="s">
        <v>21</v>
      </c>
      <c r="AV246" s="13" t="s">
        <v>21</v>
      </c>
      <c r="AW246" s="13" t="s">
        <v>40</v>
      </c>
      <c r="AX246" s="13" t="s">
        <v>91</v>
      </c>
      <c r="AY246" s="195" t="s">
        <v>167</v>
      </c>
    </row>
    <row r="247" spans="1:65" s="2" customFormat="1" ht="33" customHeight="1">
      <c r="A247" s="38"/>
      <c r="B247" s="179"/>
      <c r="C247" s="180" t="s">
        <v>323</v>
      </c>
      <c r="D247" s="180" t="s">
        <v>169</v>
      </c>
      <c r="E247" s="181" t="s">
        <v>1086</v>
      </c>
      <c r="F247" s="182" t="s">
        <v>1087</v>
      </c>
      <c r="G247" s="183" t="s">
        <v>218</v>
      </c>
      <c r="H247" s="184">
        <v>1310.202</v>
      </c>
      <c r="I247" s="185"/>
      <c r="J247" s="186">
        <f>ROUND(I247*H247,2)</f>
        <v>0</v>
      </c>
      <c r="K247" s="182" t="s">
        <v>173</v>
      </c>
      <c r="L247" s="39"/>
      <c r="M247" s="187" t="s">
        <v>1</v>
      </c>
      <c r="N247" s="188" t="s">
        <v>49</v>
      </c>
      <c r="O247" s="77"/>
      <c r="P247" s="189">
        <f>O247*H247</f>
        <v>0</v>
      </c>
      <c r="Q247" s="189">
        <v>0.15826</v>
      </c>
      <c r="R247" s="189">
        <f>Q247*H247</f>
        <v>207.35256852</v>
      </c>
      <c r="S247" s="189">
        <v>0</v>
      </c>
      <c r="T247" s="19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191" t="s">
        <v>174</v>
      </c>
      <c r="AT247" s="191" t="s">
        <v>169</v>
      </c>
      <c r="AU247" s="191" t="s">
        <v>21</v>
      </c>
      <c r="AY247" s="18" t="s">
        <v>167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8" t="s">
        <v>91</v>
      </c>
      <c r="BK247" s="192">
        <f>ROUND(I247*H247,2)</f>
        <v>0</v>
      </c>
      <c r="BL247" s="18" t="s">
        <v>174</v>
      </c>
      <c r="BM247" s="191" t="s">
        <v>1088</v>
      </c>
    </row>
    <row r="248" spans="1:51" s="13" customFormat="1" ht="12">
      <c r="A248" s="13"/>
      <c r="B248" s="193"/>
      <c r="C248" s="13"/>
      <c r="D248" s="194" t="s">
        <v>193</v>
      </c>
      <c r="E248" s="195" t="s">
        <v>1</v>
      </c>
      <c r="F248" s="196" t="s">
        <v>1089</v>
      </c>
      <c r="G248" s="13"/>
      <c r="H248" s="197">
        <v>1310.202</v>
      </c>
      <c r="I248" s="198"/>
      <c r="J248" s="13"/>
      <c r="K248" s="13"/>
      <c r="L248" s="193"/>
      <c r="M248" s="199"/>
      <c r="N248" s="200"/>
      <c r="O248" s="200"/>
      <c r="P248" s="200"/>
      <c r="Q248" s="200"/>
      <c r="R248" s="200"/>
      <c r="S248" s="200"/>
      <c r="T248" s="20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5" t="s">
        <v>193</v>
      </c>
      <c r="AU248" s="195" t="s">
        <v>21</v>
      </c>
      <c r="AV248" s="13" t="s">
        <v>21</v>
      </c>
      <c r="AW248" s="13" t="s">
        <v>40</v>
      </c>
      <c r="AX248" s="13" t="s">
        <v>91</v>
      </c>
      <c r="AY248" s="195" t="s">
        <v>167</v>
      </c>
    </row>
    <row r="249" spans="1:65" s="2" customFormat="1" ht="24.15" customHeight="1">
      <c r="A249" s="38"/>
      <c r="B249" s="179"/>
      <c r="C249" s="180" t="s">
        <v>327</v>
      </c>
      <c r="D249" s="180" t="s">
        <v>169</v>
      </c>
      <c r="E249" s="181" t="s">
        <v>1090</v>
      </c>
      <c r="F249" s="182" t="s">
        <v>1091</v>
      </c>
      <c r="G249" s="183" t="s">
        <v>218</v>
      </c>
      <c r="H249" s="184">
        <v>1310.202</v>
      </c>
      <c r="I249" s="185"/>
      <c r="J249" s="186">
        <f>ROUND(I249*H249,2)</f>
        <v>0</v>
      </c>
      <c r="K249" s="182" t="s">
        <v>173</v>
      </c>
      <c r="L249" s="39"/>
      <c r="M249" s="187" t="s">
        <v>1</v>
      </c>
      <c r="N249" s="188" t="s">
        <v>49</v>
      </c>
      <c r="O249" s="77"/>
      <c r="P249" s="189">
        <f>O249*H249</f>
        <v>0</v>
      </c>
      <c r="Q249" s="189">
        <v>0.00051</v>
      </c>
      <c r="R249" s="189">
        <f>Q249*H249</f>
        <v>0.6682030200000001</v>
      </c>
      <c r="S249" s="189">
        <v>0</v>
      </c>
      <c r="T249" s="19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191" t="s">
        <v>174</v>
      </c>
      <c r="AT249" s="191" t="s">
        <v>169</v>
      </c>
      <c r="AU249" s="191" t="s">
        <v>21</v>
      </c>
      <c r="AY249" s="18" t="s">
        <v>167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8" t="s">
        <v>91</v>
      </c>
      <c r="BK249" s="192">
        <f>ROUND(I249*H249,2)</f>
        <v>0</v>
      </c>
      <c r="BL249" s="18" t="s">
        <v>174</v>
      </c>
      <c r="BM249" s="191" t="s">
        <v>1092</v>
      </c>
    </row>
    <row r="250" spans="1:51" s="13" customFormat="1" ht="12">
      <c r="A250" s="13"/>
      <c r="B250" s="193"/>
      <c r="C250" s="13"/>
      <c r="D250" s="194" t="s">
        <v>193</v>
      </c>
      <c r="E250" s="195" t="s">
        <v>1</v>
      </c>
      <c r="F250" s="196" t="s">
        <v>1089</v>
      </c>
      <c r="G250" s="13"/>
      <c r="H250" s="197">
        <v>1310.202</v>
      </c>
      <c r="I250" s="198"/>
      <c r="J250" s="13"/>
      <c r="K250" s="13"/>
      <c r="L250" s="193"/>
      <c r="M250" s="199"/>
      <c r="N250" s="200"/>
      <c r="O250" s="200"/>
      <c r="P250" s="200"/>
      <c r="Q250" s="200"/>
      <c r="R250" s="200"/>
      <c r="S250" s="200"/>
      <c r="T250" s="20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5" t="s">
        <v>193</v>
      </c>
      <c r="AU250" s="195" t="s">
        <v>21</v>
      </c>
      <c r="AV250" s="13" t="s">
        <v>21</v>
      </c>
      <c r="AW250" s="13" t="s">
        <v>40</v>
      </c>
      <c r="AX250" s="13" t="s">
        <v>91</v>
      </c>
      <c r="AY250" s="195" t="s">
        <v>167</v>
      </c>
    </row>
    <row r="251" spans="1:65" s="2" customFormat="1" ht="33" customHeight="1">
      <c r="A251" s="38"/>
      <c r="B251" s="179"/>
      <c r="C251" s="180" t="s">
        <v>331</v>
      </c>
      <c r="D251" s="180" t="s">
        <v>169</v>
      </c>
      <c r="E251" s="181" t="s">
        <v>1093</v>
      </c>
      <c r="F251" s="182" t="s">
        <v>1094</v>
      </c>
      <c r="G251" s="183" t="s">
        <v>218</v>
      </c>
      <c r="H251" s="184">
        <v>1213.15</v>
      </c>
      <c r="I251" s="185"/>
      <c r="J251" s="186">
        <f>ROUND(I251*H251,2)</f>
        <v>0</v>
      </c>
      <c r="K251" s="182" t="s">
        <v>173</v>
      </c>
      <c r="L251" s="39"/>
      <c r="M251" s="187" t="s">
        <v>1</v>
      </c>
      <c r="N251" s="188" t="s">
        <v>49</v>
      </c>
      <c r="O251" s="77"/>
      <c r="P251" s="189">
        <f>O251*H251</f>
        <v>0</v>
      </c>
      <c r="Q251" s="189">
        <v>0.10373</v>
      </c>
      <c r="R251" s="189">
        <f>Q251*H251</f>
        <v>125.8400495</v>
      </c>
      <c r="S251" s="189">
        <v>0</v>
      </c>
      <c r="T251" s="19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191" t="s">
        <v>174</v>
      </c>
      <c r="AT251" s="191" t="s">
        <v>169</v>
      </c>
      <c r="AU251" s="191" t="s">
        <v>21</v>
      </c>
      <c r="AY251" s="18" t="s">
        <v>167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8" t="s">
        <v>91</v>
      </c>
      <c r="BK251" s="192">
        <f>ROUND(I251*H251,2)</f>
        <v>0</v>
      </c>
      <c r="BL251" s="18" t="s">
        <v>174</v>
      </c>
      <c r="BM251" s="191" t="s">
        <v>1095</v>
      </c>
    </row>
    <row r="252" spans="1:51" s="13" customFormat="1" ht="12">
      <c r="A252" s="13"/>
      <c r="B252" s="193"/>
      <c r="C252" s="13"/>
      <c r="D252" s="194" t="s">
        <v>193</v>
      </c>
      <c r="E252" s="195" t="s">
        <v>1</v>
      </c>
      <c r="F252" s="196" t="s">
        <v>1096</v>
      </c>
      <c r="G252" s="13"/>
      <c r="H252" s="197">
        <v>1213.15</v>
      </c>
      <c r="I252" s="198"/>
      <c r="J252" s="13"/>
      <c r="K252" s="13"/>
      <c r="L252" s="193"/>
      <c r="M252" s="199"/>
      <c r="N252" s="200"/>
      <c r="O252" s="200"/>
      <c r="P252" s="200"/>
      <c r="Q252" s="200"/>
      <c r="R252" s="200"/>
      <c r="S252" s="200"/>
      <c r="T252" s="20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5" t="s">
        <v>193</v>
      </c>
      <c r="AU252" s="195" t="s">
        <v>21</v>
      </c>
      <c r="AV252" s="13" t="s">
        <v>21</v>
      </c>
      <c r="AW252" s="13" t="s">
        <v>40</v>
      </c>
      <c r="AX252" s="13" t="s">
        <v>91</v>
      </c>
      <c r="AY252" s="195" t="s">
        <v>167</v>
      </c>
    </row>
    <row r="253" spans="1:65" s="2" customFormat="1" ht="24.15" customHeight="1">
      <c r="A253" s="38"/>
      <c r="B253" s="179"/>
      <c r="C253" s="180" t="s">
        <v>335</v>
      </c>
      <c r="D253" s="180" t="s">
        <v>169</v>
      </c>
      <c r="E253" s="181" t="s">
        <v>1097</v>
      </c>
      <c r="F253" s="182" t="s">
        <v>1098</v>
      </c>
      <c r="G253" s="183" t="s">
        <v>218</v>
      </c>
      <c r="H253" s="184">
        <v>981.67</v>
      </c>
      <c r="I253" s="185"/>
      <c r="J253" s="186">
        <f>ROUND(I253*H253,2)</f>
        <v>0</v>
      </c>
      <c r="K253" s="182" t="s">
        <v>173</v>
      </c>
      <c r="L253" s="39"/>
      <c r="M253" s="187" t="s">
        <v>1</v>
      </c>
      <c r="N253" s="188" t="s">
        <v>49</v>
      </c>
      <c r="O253" s="77"/>
      <c r="P253" s="189">
        <f>O253*H253</f>
        <v>0</v>
      </c>
      <c r="Q253" s="189">
        <v>0.11162</v>
      </c>
      <c r="R253" s="189">
        <f>Q253*H253</f>
        <v>109.57400539999999</v>
      </c>
      <c r="S253" s="189">
        <v>0</v>
      </c>
      <c r="T253" s="19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191" t="s">
        <v>174</v>
      </c>
      <c r="AT253" s="191" t="s">
        <v>169</v>
      </c>
      <c r="AU253" s="191" t="s">
        <v>21</v>
      </c>
      <c r="AY253" s="18" t="s">
        <v>167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8" t="s">
        <v>91</v>
      </c>
      <c r="BK253" s="192">
        <f>ROUND(I253*H253,2)</f>
        <v>0</v>
      </c>
      <c r="BL253" s="18" t="s">
        <v>174</v>
      </c>
      <c r="BM253" s="191" t="s">
        <v>1099</v>
      </c>
    </row>
    <row r="254" spans="1:51" s="13" customFormat="1" ht="12">
      <c r="A254" s="13"/>
      <c r="B254" s="193"/>
      <c r="C254" s="13"/>
      <c r="D254" s="194" t="s">
        <v>193</v>
      </c>
      <c r="E254" s="195" t="s">
        <v>1</v>
      </c>
      <c r="F254" s="196" t="s">
        <v>1100</v>
      </c>
      <c r="G254" s="13"/>
      <c r="H254" s="197">
        <v>189.83</v>
      </c>
      <c r="I254" s="198"/>
      <c r="J254" s="13"/>
      <c r="K254" s="13"/>
      <c r="L254" s="193"/>
      <c r="M254" s="199"/>
      <c r="N254" s="200"/>
      <c r="O254" s="200"/>
      <c r="P254" s="200"/>
      <c r="Q254" s="200"/>
      <c r="R254" s="200"/>
      <c r="S254" s="200"/>
      <c r="T254" s="20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5" t="s">
        <v>193</v>
      </c>
      <c r="AU254" s="195" t="s">
        <v>21</v>
      </c>
      <c r="AV254" s="13" t="s">
        <v>21</v>
      </c>
      <c r="AW254" s="13" t="s">
        <v>40</v>
      </c>
      <c r="AX254" s="13" t="s">
        <v>84</v>
      </c>
      <c r="AY254" s="195" t="s">
        <v>167</v>
      </c>
    </row>
    <row r="255" spans="1:51" s="13" customFormat="1" ht="12">
      <c r="A255" s="13"/>
      <c r="B255" s="193"/>
      <c r="C255" s="13"/>
      <c r="D255" s="194" t="s">
        <v>193</v>
      </c>
      <c r="E255" s="195" t="s">
        <v>1</v>
      </c>
      <c r="F255" s="196" t="s">
        <v>1101</v>
      </c>
      <c r="G255" s="13"/>
      <c r="H255" s="197">
        <v>58.9</v>
      </c>
      <c r="I255" s="198"/>
      <c r="J255" s="13"/>
      <c r="K255" s="13"/>
      <c r="L255" s="193"/>
      <c r="M255" s="199"/>
      <c r="N255" s="200"/>
      <c r="O255" s="200"/>
      <c r="P255" s="200"/>
      <c r="Q255" s="200"/>
      <c r="R255" s="200"/>
      <c r="S255" s="200"/>
      <c r="T255" s="20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5" t="s">
        <v>193</v>
      </c>
      <c r="AU255" s="195" t="s">
        <v>21</v>
      </c>
      <c r="AV255" s="13" t="s">
        <v>21</v>
      </c>
      <c r="AW255" s="13" t="s">
        <v>40</v>
      </c>
      <c r="AX255" s="13" t="s">
        <v>84</v>
      </c>
      <c r="AY255" s="195" t="s">
        <v>167</v>
      </c>
    </row>
    <row r="256" spans="1:51" s="15" customFormat="1" ht="12">
      <c r="A256" s="15"/>
      <c r="B256" s="229"/>
      <c r="C256" s="15"/>
      <c r="D256" s="194" t="s">
        <v>193</v>
      </c>
      <c r="E256" s="230" t="s">
        <v>1</v>
      </c>
      <c r="F256" s="231" t="s">
        <v>1018</v>
      </c>
      <c r="G256" s="15"/>
      <c r="H256" s="232">
        <v>248.73000000000002</v>
      </c>
      <c r="I256" s="233"/>
      <c r="J256" s="15"/>
      <c r="K256" s="15"/>
      <c r="L256" s="229"/>
      <c r="M256" s="234"/>
      <c r="N256" s="235"/>
      <c r="O256" s="235"/>
      <c r="P256" s="235"/>
      <c r="Q256" s="235"/>
      <c r="R256" s="235"/>
      <c r="S256" s="235"/>
      <c r="T256" s="236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30" t="s">
        <v>193</v>
      </c>
      <c r="AU256" s="230" t="s">
        <v>21</v>
      </c>
      <c r="AV256" s="15" t="s">
        <v>180</v>
      </c>
      <c r="AW256" s="15" t="s">
        <v>40</v>
      </c>
      <c r="AX256" s="15" t="s">
        <v>84</v>
      </c>
      <c r="AY256" s="230" t="s">
        <v>167</v>
      </c>
    </row>
    <row r="257" spans="1:51" s="13" customFormat="1" ht="12">
      <c r="A257" s="13"/>
      <c r="B257" s="193"/>
      <c r="C257" s="13"/>
      <c r="D257" s="194" t="s">
        <v>193</v>
      </c>
      <c r="E257" s="195" t="s">
        <v>1</v>
      </c>
      <c r="F257" s="196" t="s">
        <v>1102</v>
      </c>
      <c r="G257" s="13"/>
      <c r="H257" s="197">
        <v>110.39</v>
      </c>
      <c r="I257" s="198"/>
      <c r="J257" s="13"/>
      <c r="K257" s="13"/>
      <c r="L257" s="193"/>
      <c r="M257" s="199"/>
      <c r="N257" s="200"/>
      <c r="O257" s="200"/>
      <c r="P257" s="200"/>
      <c r="Q257" s="200"/>
      <c r="R257" s="200"/>
      <c r="S257" s="200"/>
      <c r="T257" s="20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5" t="s">
        <v>193</v>
      </c>
      <c r="AU257" s="195" t="s">
        <v>21</v>
      </c>
      <c r="AV257" s="13" t="s">
        <v>21</v>
      </c>
      <c r="AW257" s="13" t="s">
        <v>40</v>
      </c>
      <c r="AX257" s="13" t="s">
        <v>84</v>
      </c>
      <c r="AY257" s="195" t="s">
        <v>167</v>
      </c>
    </row>
    <row r="258" spans="1:51" s="13" customFormat="1" ht="12">
      <c r="A258" s="13"/>
      <c r="B258" s="193"/>
      <c r="C258" s="13"/>
      <c r="D258" s="194" t="s">
        <v>193</v>
      </c>
      <c r="E258" s="195" t="s">
        <v>1</v>
      </c>
      <c r="F258" s="196" t="s">
        <v>1103</v>
      </c>
      <c r="G258" s="13"/>
      <c r="H258" s="197">
        <v>77.22</v>
      </c>
      <c r="I258" s="198"/>
      <c r="J258" s="13"/>
      <c r="K258" s="13"/>
      <c r="L258" s="193"/>
      <c r="M258" s="199"/>
      <c r="N258" s="200"/>
      <c r="O258" s="200"/>
      <c r="P258" s="200"/>
      <c r="Q258" s="200"/>
      <c r="R258" s="200"/>
      <c r="S258" s="200"/>
      <c r="T258" s="20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5" t="s">
        <v>193</v>
      </c>
      <c r="AU258" s="195" t="s">
        <v>21</v>
      </c>
      <c r="AV258" s="13" t="s">
        <v>21</v>
      </c>
      <c r="AW258" s="13" t="s">
        <v>40</v>
      </c>
      <c r="AX258" s="13" t="s">
        <v>84</v>
      </c>
      <c r="AY258" s="195" t="s">
        <v>167</v>
      </c>
    </row>
    <row r="259" spans="1:51" s="15" customFormat="1" ht="12">
      <c r="A259" s="15"/>
      <c r="B259" s="229"/>
      <c r="C259" s="15"/>
      <c r="D259" s="194" t="s">
        <v>193</v>
      </c>
      <c r="E259" s="230" t="s">
        <v>1</v>
      </c>
      <c r="F259" s="231" t="s">
        <v>1018</v>
      </c>
      <c r="G259" s="15"/>
      <c r="H259" s="232">
        <v>187.61</v>
      </c>
      <c r="I259" s="233"/>
      <c r="J259" s="15"/>
      <c r="K259" s="15"/>
      <c r="L259" s="229"/>
      <c r="M259" s="234"/>
      <c r="N259" s="235"/>
      <c r="O259" s="235"/>
      <c r="P259" s="235"/>
      <c r="Q259" s="235"/>
      <c r="R259" s="235"/>
      <c r="S259" s="235"/>
      <c r="T259" s="236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30" t="s">
        <v>193</v>
      </c>
      <c r="AU259" s="230" t="s">
        <v>21</v>
      </c>
      <c r="AV259" s="15" t="s">
        <v>180</v>
      </c>
      <c r="AW259" s="15" t="s">
        <v>40</v>
      </c>
      <c r="AX259" s="15" t="s">
        <v>84</v>
      </c>
      <c r="AY259" s="230" t="s">
        <v>167</v>
      </c>
    </row>
    <row r="260" spans="1:51" s="13" customFormat="1" ht="12">
      <c r="A260" s="13"/>
      <c r="B260" s="193"/>
      <c r="C260" s="13"/>
      <c r="D260" s="194" t="s">
        <v>193</v>
      </c>
      <c r="E260" s="195" t="s">
        <v>1</v>
      </c>
      <c r="F260" s="196" t="s">
        <v>1104</v>
      </c>
      <c r="G260" s="13"/>
      <c r="H260" s="197">
        <v>545.33</v>
      </c>
      <c r="I260" s="198"/>
      <c r="J260" s="13"/>
      <c r="K260" s="13"/>
      <c r="L260" s="193"/>
      <c r="M260" s="199"/>
      <c r="N260" s="200"/>
      <c r="O260" s="200"/>
      <c r="P260" s="200"/>
      <c r="Q260" s="200"/>
      <c r="R260" s="200"/>
      <c r="S260" s="200"/>
      <c r="T260" s="20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5" t="s">
        <v>193</v>
      </c>
      <c r="AU260" s="195" t="s">
        <v>21</v>
      </c>
      <c r="AV260" s="13" t="s">
        <v>21</v>
      </c>
      <c r="AW260" s="13" t="s">
        <v>40</v>
      </c>
      <c r="AX260" s="13" t="s">
        <v>84</v>
      </c>
      <c r="AY260" s="195" t="s">
        <v>167</v>
      </c>
    </row>
    <row r="261" spans="1:51" s="15" customFormat="1" ht="12">
      <c r="A261" s="15"/>
      <c r="B261" s="229"/>
      <c r="C261" s="15"/>
      <c r="D261" s="194" t="s">
        <v>193</v>
      </c>
      <c r="E261" s="230" t="s">
        <v>1</v>
      </c>
      <c r="F261" s="231" t="s">
        <v>1018</v>
      </c>
      <c r="G261" s="15"/>
      <c r="H261" s="232">
        <v>545.33</v>
      </c>
      <c r="I261" s="233"/>
      <c r="J261" s="15"/>
      <c r="K261" s="15"/>
      <c r="L261" s="229"/>
      <c r="M261" s="234"/>
      <c r="N261" s="235"/>
      <c r="O261" s="235"/>
      <c r="P261" s="235"/>
      <c r="Q261" s="235"/>
      <c r="R261" s="235"/>
      <c r="S261" s="235"/>
      <c r="T261" s="23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30" t="s">
        <v>193</v>
      </c>
      <c r="AU261" s="230" t="s">
        <v>21</v>
      </c>
      <c r="AV261" s="15" t="s">
        <v>180</v>
      </c>
      <c r="AW261" s="15" t="s">
        <v>40</v>
      </c>
      <c r="AX261" s="15" t="s">
        <v>84</v>
      </c>
      <c r="AY261" s="230" t="s">
        <v>167</v>
      </c>
    </row>
    <row r="262" spans="1:51" s="14" customFormat="1" ht="12">
      <c r="A262" s="14"/>
      <c r="B262" s="202"/>
      <c r="C262" s="14"/>
      <c r="D262" s="194" t="s">
        <v>193</v>
      </c>
      <c r="E262" s="203" t="s">
        <v>1</v>
      </c>
      <c r="F262" s="204" t="s">
        <v>246</v>
      </c>
      <c r="G262" s="14"/>
      <c r="H262" s="205">
        <v>981.6700000000001</v>
      </c>
      <c r="I262" s="206"/>
      <c r="J262" s="14"/>
      <c r="K262" s="14"/>
      <c r="L262" s="202"/>
      <c r="M262" s="207"/>
      <c r="N262" s="208"/>
      <c r="O262" s="208"/>
      <c r="P262" s="208"/>
      <c r="Q262" s="208"/>
      <c r="R262" s="208"/>
      <c r="S262" s="208"/>
      <c r="T262" s="20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03" t="s">
        <v>193</v>
      </c>
      <c r="AU262" s="203" t="s">
        <v>21</v>
      </c>
      <c r="AV262" s="14" t="s">
        <v>174</v>
      </c>
      <c r="AW262" s="14" t="s">
        <v>40</v>
      </c>
      <c r="AX262" s="14" t="s">
        <v>91</v>
      </c>
      <c r="AY262" s="203" t="s">
        <v>167</v>
      </c>
    </row>
    <row r="263" spans="1:65" s="2" customFormat="1" ht="16.5" customHeight="1">
      <c r="A263" s="38"/>
      <c r="B263" s="179"/>
      <c r="C263" s="210" t="s">
        <v>339</v>
      </c>
      <c r="D263" s="210" t="s">
        <v>257</v>
      </c>
      <c r="E263" s="211" t="s">
        <v>1105</v>
      </c>
      <c r="F263" s="212" t="s">
        <v>1106</v>
      </c>
      <c r="G263" s="213" t="s">
        <v>218</v>
      </c>
      <c r="H263" s="214">
        <v>440.703</v>
      </c>
      <c r="I263" s="215"/>
      <c r="J263" s="216">
        <f>ROUND(I263*H263,2)</f>
        <v>0</v>
      </c>
      <c r="K263" s="212" t="s">
        <v>173</v>
      </c>
      <c r="L263" s="217"/>
      <c r="M263" s="218" t="s">
        <v>1</v>
      </c>
      <c r="N263" s="219" t="s">
        <v>49</v>
      </c>
      <c r="O263" s="77"/>
      <c r="P263" s="189">
        <f>O263*H263</f>
        <v>0</v>
      </c>
      <c r="Q263" s="189">
        <v>0.176</v>
      </c>
      <c r="R263" s="189">
        <f>Q263*H263</f>
        <v>77.563728</v>
      </c>
      <c r="S263" s="189">
        <v>0</v>
      </c>
      <c r="T263" s="19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191" t="s">
        <v>205</v>
      </c>
      <c r="AT263" s="191" t="s">
        <v>257</v>
      </c>
      <c r="AU263" s="191" t="s">
        <v>21</v>
      </c>
      <c r="AY263" s="18" t="s">
        <v>167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18" t="s">
        <v>91</v>
      </c>
      <c r="BK263" s="192">
        <f>ROUND(I263*H263,2)</f>
        <v>0</v>
      </c>
      <c r="BL263" s="18" t="s">
        <v>174</v>
      </c>
      <c r="BM263" s="191" t="s">
        <v>1107</v>
      </c>
    </row>
    <row r="264" spans="1:47" s="2" customFormat="1" ht="12">
      <c r="A264" s="38"/>
      <c r="B264" s="39"/>
      <c r="C264" s="38"/>
      <c r="D264" s="194" t="s">
        <v>363</v>
      </c>
      <c r="E264" s="38"/>
      <c r="F264" s="220" t="s">
        <v>1108</v>
      </c>
      <c r="G264" s="38"/>
      <c r="H264" s="38"/>
      <c r="I264" s="221"/>
      <c r="J264" s="38"/>
      <c r="K264" s="38"/>
      <c r="L264" s="39"/>
      <c r="M264" s="222"/>
      <c r="N264" s="223"/>
      <c r="O264" s="77"/>
      <c r="P264" s="77"/>
      <c r="Q264" s="77"/>
      <c r="R264" s="77"/>
      <c r="S264" s="77"/>
      <c r="T264" s="7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8" t="s">
        <v>363</v>
      </c>
      <c r="AU264" s="18" t="s">
        <v>21</v>
      </c>
    </row>
    <row r="265" spans="1:51" s="13" customFormat="1" ht="12">
      <c r="A265" s="13"/>
      <c r="B265" s="193"/>
      <c r="C265" s="13"/>
      <c r="D265" s="194" t="s">
        <v>193</v>
      </c>
      <c r="E265" s="195" t="s">
        <v>1</v>
      </c>
      <c r="F265" s="196" t="s">
        <v>1100</v>
      </c>
      <c r="G265" s="13"/>
      <c r="H265" s="197">
        <v>189.83</v>
      </c>
      <c r="I265" s="198"/>
      <c r="J265" s="13"/>
      <c r="K265" s="13"/>
      <c r="L265" s="193"/>
      <c r="M265" s="199"/>
      <c r="N265" s="200"/>
      <c r="O265" s="200"/>
      <c r="P265" s="200"/>
      <c r="Q265" s="200"/>
      <c r="R265" s="200"/>
      <c r="S265" s="200"/>
      <c r="T265" s="20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5" t="s">
        <v>193</v>
      </c>
      <c r="AU265" s="195" t="s">
        <v>21</v>
      </c>
      <c r="AV265" s="13" t="s">
        <v>21</v>
      </c>
      <c r="AW265" s="13" t="s">
        <v>40</v>
      </c>
      <c r="AX265" s="13" t="s">
        <v>84</v>
      </c>
      <c r="AY265" s="195" t="s">
        <v>167</v>
      </c>
    </row>
    <row r="266" spans="1:51" s="13" customFormat="1" ht="12">
      <c r="A266" s="13"/>
      <c r="B266" s="193"/>
      <c r="C266" s="13"/>
      <c r="D266" s="194" t="s">
        <v>193</v>
      </c>
      <c r="E266" s="195" t="s">
        <v>1</v>
      </c>
      <c r="F266" s="196" t="s">
        <v>1101</v>
      </c>
      <c r="G266" s="13"/>
      <c r="H266" s="197">
        <v>58.9</v>
      </c>
      <c r="I266" s="198"/>
      <c r="J266" s="13"/>
      <c r="K266" s="13"/>
      <c r="L266" s="193"/>
      <c r="M266" s="199"/>
      <c r="N266" s="200"/>
      <c r="O266" s="200"/>
      <c r="P266" s="200"/>
      <c r="Q266" s="200"/>
      <c r="R266" s="200"/>
      <c r="S266" s="200"/>
      <c r="T266" s="20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5" t="s">
        <v>193</v>
      </c>
      <c r="AU266" s="195" t="s">
        <v>21</v>
      </c>
      <c r="AV266" s="13" t="s">
        <v>21</v>
      </c>
      <c r="AW266" s="13" t="s">
        <v>40</v>
      </c>
      <c r="AX266" s="13" t="s">
        <v>84</v>
      </c>
      <c r="AY266" s="195" t="s">
        <v>167</v>
      </c>
    </row>
    <row r="267" spans="1:51" s="15" customFormat="1" ht="12">
      <c r="A267" s="15"/>
      <c r="B267" s="229"/>
      <c r="C267" s="15"/>
      <c r="D267" s="194" t="s">
        <v>193</v>
      </c>
      <c r="E267" s="230" t="s">
        <v>1</v>
      </c>
      <c r="F267" s="231" t="s">
        <v>1018</v>
      </c>
      <c r="G267" s="15"/>
      <c r="H267" s="232">
        <v>248.73000000000002</v>
      </c>
      <c r="I267" s="233"/>
      <c r="J267" s="15"/>
      <c r="K267" s="15"/>
      <c r="L267" s="229"/>
      <c r="M267" s="234"/>
      <c r="N267" s="235"/>
      <c r="O267" s="235"/>
      <c r="P267" s="235"/>
      <c r="Q267" s="235"/>
      <c r="R267" s="235"/>
      <c r="S267" s="235"/>
      <c r="T267" s="23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30" t="s">
        <v>193</v>
      </c>
      <c r="AU267" s="230" t="s">
        <v>21</v>
      </c>
      <c r="AV267" s="15" t="s">
        <v>180</v>
      </c>
      <c r="AW267" s="15" t="s">
        <v>40</v>
      </c>
      <c r="AX267" s="15" t="s">
        <v>84</v>
      </c>
      <c r="AY267" s="230" t="s">
        <v>167</v>
      </c>
    </row>
    <row r="268" spans="1:51" s="13" customFormat="1" ht="12">
      <c r="A268" s="13"/>
      <c r="B268" s="193"/>
      <c r="C268" s="13"/>
      <c r="D268" s="194" t="s">
        <v>193</v>
      </c>
      <c r="E268" s="195" t="s">
        <v>1</v>
      </c>
      <c r="F268" s="196" t="s">
        <v>1102</v>
      </c>
      <c r="G268" s="13"/>
      <c r="H268" s="197">
        <v>110.39</v>
      </c>
      <c r="I268" s="198"/>
      <c r="J268" s="13"/>
      <c r="K268" s="13"/>
      <c r="L268" s="193"/>
      <c r="M268" s="199"/>
      <c r="N268" s="200"/>
      <c r="O268" s="200"/>
      <c r="P268" s="200"/>
      <c r="Q268" s="200"/>
      <c r="R268" s="200"/>
      <c r="S268" s="200"/>
      <c r="T268" s="20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5" t="s">
        <v>193</v>
      </c>
      <c r="AU268" s="195" t="s">
        <v>21</v>
      </c>
      <c r="AV268" s="13" t="s">
        <v>21</v>
      </c>
      <c r="AW268" s="13" t="s">
        <v>40</v>
      </c>
      <c r="AX268" s="13" t="s">
        <v>84</v>
      </c>
      <c r="AY268" s="195" t="s">
        <v>167</v>
      </c>
    </row>
    <row r="269" spans="1:51" s="13" customFormat="1" ht="12">
      <c r="A269" s="13"/>
      <c r="B269" s="193"/>
      <c r="C269" s="13"/>
      <c r="D269" s="194" t="s">
        <v>193</v>
      </c>
      <c r="E269" s="195" t="s">
        <v>1</v>
      </c>
      <c r="F269" s="196" t="s">
        <v>1103</v>
      </c>
      <c r="G269" s="13"/>
      <c r="H269" s="197">
        <v>77.22</v>
      </c>
      <c r="I269" s="198"/>
      <c r="J269" s="13"/>
      <c r="K269" s="13"/>
      <c r="L269" s="193"/>
      <c r="M269" s="199"/>
      <c r="N269" s="200"/>
      <c r="O269" s="200"/>
      <c r="P269" s="200"/>
      <c r="Q269" s="200"/>
      <c r="R269" s="200"/>
      <c r="S269" s="200"/>
      <c r="T269" s="20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5" t="s">
        <v>193</v>
      </c>
      <c r="AU269" s="195" t="s">
        <v>21</v>
      </c>
      <c r="AV269" s="13" t="s">
        <v>21</v>
      </c>
      <c r="AW269" s="13" t="s">
        <v>40</v>
      </c>
      <c r="AX269" s="13" t="s">
        <v>84</v>
      </c>
      <c r="AY269" s="195" t="s">
        <v>167</v>
      </c>
    </row>
    <row r="270" spans="1:51" s="15" customFormat="1" ht="12">
      <c r="A270" s="15"/>
      <c r="B270" s="229"/>
      <c r="C270" s="15"/>
      <c r="D270" s="194" t="s">
        <v>193</v>
      </c>
      <c r="E270" s="230" t="s">
        <v>1</v>
      </c>
      <c r="F270" s="231" t="s">
        <v>1018</v>
      </c>
      <c r="G270" s="15"/>
      <c r="H270" s="232">
        <v>187.61</v>
      </c>
      <c r="I270" s="233"/>
      <c r="J270" s="15"/>
      <c r="K270" s="15"/>
      <c r="L270" s="229"/>
      <c r="M270" s="234"/>
      <c r="N270" s="235"/>
      <c r="O270" s="235"/>
      <c r="P270" s="235"/>
      <c r="Q270" s="235"/>
      <c r="R270" s="235"/>
      <c r="S270" s="235"/>
      <c r="T270" s="23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30" t="s">
        <v>193</v>
      </c>
      <c r="AU270" s="230" t="s">
        <v>21</v>
      </c>
      <c r="AV270" s="15" t="s">
        <v>180</v>
      </c>
      <c r="AW270" s="15" t="s">
        <v>40</v>
      </c>
      <c r="AX270" s="15" t="s">
        <v>84</v>
      </c>
      <c r="AY270" s="230" t="s">
        <v>167</v>
      </c>
    </row>
    <row r="271" spans="1:51" s="14" customFormat="1" ht="12">
      <c r="A271" s="14"/>
      <c r="B271" s="202"/>
      <c r="C271" s="14"/>
      <c r="D271" s="194" t="s">
        <v>193</v>
      </c>
      <c r="E271" s="203" t="s">
        <v>1</v>
      </c>
      <c r="F271" s="204" t="s">
        <v>246</v>
      </c>
      <c r="G271" s="14"/>
      <c r="H271" s="205">
        <v>436.34000000000003</v>
      </c>
      <c r="I271" s="206"/>
      <c r="J271" s="14"/>
      <c r="K271" s="14"/>
      <c r="L271" s="202"/>
      <c r="M271" s="207"/>
      <c r="N271" s="208"/>
      <c r="O271" s="208"/>
      <c r="P271" s="208"/>
      <c r="Q271" s="208"/>
      <c r="R271" s="208"/>
      <c r="S271" s="208"/>
      <c r="T271" s="20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03" t="s">
        <v>193</v>
      </c>
      <c r="AU271" s="203" t="s">
        <v>21</v>
      </c>
      <c r="AV271" s="14" t="s">
        <v>174</v>
      </c>
      <c r="AW271" s="14" t="s">
        <v>40</v>
      </c>
      <c r="AX271" s="14" t="s">
        <v>91</v>
      </c>
      <c r="AY271" s="203" t="s">
        <v>167</v>
      </c>
    </row>
    <row r="272" spans="1:51" s="13" customFormat="1" ht="12">
      <c r="A272" s="13"/>
      <c r="B272" s="193"/>
      <c r="C272" s="13"/>
      <c r="D272" s="194" t="s">
        <v>193</v>
      </c>
      <c r="E272" s="13"/>
      <c r="F272" s="196" t="s">
        <v>1109</v>
      </c>
      <c r="G272" s="13"/>
      <c r="H272" s="197">
        <v>440.703</v>
      </c>
      <c r="I272" s="198"/>
      <c r="J272" s="13"/>
      <c r="K272" s="13"/>
      <c r="L272" s="193"/>
      <c r="M272" s="199"/>
      <c r="N272" s="200"/>
      <c r="O272" s="200"/>
      <c r="P272" s="200"/>
      <c r="Q272" s="200"/>
      <c r="R272" s="200"/>
      <c r="S272" s="200"/>
      <c r="T272" s="20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5" t="s">
        <v>193</v>
      </c>
      <c r="AU272" s="195" t="s">
        <v>21</v>
      </c>
      <c r="AV272" s="13" t="s">
        <v>21</v>
      </c>
      <c r="AW272" s="13" t="s">
        <v>3</v>
      </c>
      <c r="AX272" s="13" t="s">
        <v>91</v>
      </c>
      <c r="AY272" s="195" t="s">
        <v>167</v>
      </c>
    </row>
    <row r="273" spans="1:65" s="2" customFormat="1" ht="21.75" customHeight="1">
      <c r="A273" s="38"/>
      <c r="B273" s="179"/>
      <c r="C273" s="210" t="s">
        <v>343</v>
      </c>
      <c r="D273" s="210" t="s">
        <v>257</v>
      </c>
      <c r="E273" s="211" t="s">
        <v>1110</v>
      </c>
      <c r="F273" s="212" t="s">
        <v>1111</v>
      </c>
      <c r="G273" s="213" t="s">
        <v>218</v>
      </c>
      <c r="H273" s="214">
        <v>550.783</v>
      </c>
      <c r="I273" s="215"/>
      <c r="J273" s="216">
        <f>ROUND(I273*H273,2)</f>
        <v>0</v>
      </c>
      <c r="K273" s="212" t="s">
        <v>173</v>
      </c>
      <c r="L273" s="217"/>
      <c r="M273" s="218" t="s">
        <v>1</v>
      </c>
      <c r="N273" s="219" t="s">
        <v>49</v>
      </c>
      <c r="O273" s="77"/>
      <c r="P273" s="189">
        <f>O273*H273</f>
        <v>0</v>
      </c>
      <c r="Q273" s="189">
        <v>0.176</v>
      </c>
      <c r="R273" s="189">
        <f>Q273*H273</f>
        <v>96.937808</v>
      </c>
      <c r="S273" s="189">
        <v>0</v>
      </c>
      <c r="T273" s="19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191" t="s">
        <v>205</v>
      </c>
      <c r="AT273" s="191" t="s">
        <v>257</v>
      </c>
      <c r="AU273" s="191" t="s">
        <v>21</v>
      </c>
      <c r="AY273" s="18" t="s">
        <v>167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8" t="s">
        <v>91</v>
      </c>
      <c r="BK273" s="192">
        <f>ROUND(I273*H273,2)</f>
        <v>0</v>
      </c>
      <c r="BL273" s="18" t="s">
        <v>174</v>
      </c>
      <c r="BM273" s="191" t="s">
        <v>1112</v>
      </c>
    </row>
    <row r="274" spans="1:51" s="13" customFormat="1" ht="12">
      <c r="A274" s="13"/>
      <c r="B274" s="193"/>
      <c r="C274" s="13"/>
      <c r="D274" s="194" t="s">
        <v>193</v>
      </c>
      <c r="E274" s="195" t="s">
        <v>1</v>
      </c>
      <c r="F274" s="196" t="s">
        <v>1104</v>
      </c>
      <c r="G274" s="13"/>
      <c r="H274" s="197">
        <v>545.33</v>
      </c>
      <c r="I274" s="198"/>
      <c r="J274" s="13"/>
      <c r="K274" s="13"/>
      <c r="L274" s="193"/>
      <c r="M274" s="199"/>
      <c r="N274" s="200"/>
      <c r="O274" s="200"/>
      <c r="P274" s="200"/>
      <c r="Q274" s="200"/>
      <c r="R274" s="200"/>
      <c r="S274" s="200"/>
      <c r="T274" s="20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95" t="s">
        <v>193</v>
      </c>
      <c r="AU274" s="195" t="s">
        <v>21</v>
      </c>
      <c r="AV274" s="13" t="s">
        <v>21</v>
      </c>
      <c r="AW274" s="13" t="s">
        <v>40</v>
      </c>
      <c r="AX274" s="13" t="s">
        <v>91</v>
      </c>
      <c r="AY274" s="195" t="s">
        <v>167</v>
      </c>
    </row>
    <row r="275" spans="1:51" s="13" customFormat="1" ht="12">
      <c r="A275" s="13"/>
      <c r="B275" s="193"/>
      <c r="C275" s="13"/>
      <c r="D275" s="194" t="s">
        <v>193</v>
      </c>
      <c r="E275" s="13"/>
      <c r="F275" s="196" t="s">
        <v>1113</v>
      </c>
      <c r="G275" s="13"/>
      <c r="H275" s="197">
        <v>550.783</v>
      </c>
      <c r="I275" s="198"/>
      <c r="J275" s="13"/>
      <c r="K275" s="13"/>
      <c r="L275" s="193"/>
      <c r="M275" s="199"/>
      <c r="N275" s="200"/>
      <c r="O275" s="200"/>
      <c r="P275" s="200"/>
      <c r="Q275" s="200"/>
      <c r="R275" s="200"/>
      <c r="S275" s="200"/>
      <c r="T275" s="20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95" t="s">
        <v>193</v>
      </c>
      <c r="AU275" s="195" t="s">
        <v>21</v>
      </c>
      <c r="AV275" s="13" t="s">
        <v>21</v>
      </c>
      <c r="AW275" s="13" t="s">
        <v>3</v>
      </c>
      <c r="AX275" s="13" t="s">
        <v>91</v>
      </c>
      <c r="AY275" s="195" t="s">
        <v>167</v>
      </c>
    </row>
    <row r="276" spans="1:65" s="2" customFormat="1" ht="24.15" customHeight="1">
      <c r="A276" s="38"/>
      <c r="B276" s="179"/>
      <c r="C276" s="180" t="s">
        <v>349</v>
      </c>
      <c r="D276" s="180" t="s">
        <v>169</v>
      </c>
      <c r="E276" s="181" t="s">
        <v>1114</v>
      </c>
      <c r="F276" s="182" t="s">
        <v>1115</v>
      </c>
      <c r="G276" s="183" t="s">
        <v>218</v>
      </c>
      <c r="H276" s="184">
        <v>307.931</v>
      </c>
      <c r="I276" s="185"/>
      <c r="J276" s="186">
        <f>ROUND(I276*H276,2)</f>
        <v>0</v>
      </c>
      <c r="K276" s="182" t="s">
        <v>173</v>
      </c>
      <c r="L276" s="39"/>
      <c r="M276" s="187" t="s">
        <v>1</v>
      </c>
      <c r="N276" s="188" t="s">
        <v>49</v>
      </c>
      <c r="O276" s="77"/>
      <c r="P276" s="189">
        <f>O276*H276</f>
        <v>0</v>
      </c>
      <c r="Q276" s="189">
        <v>0.098</v>
      </c>
      <c r="R276" s="189">
        <f>Q276*H276</f>
        <v>30.177238</v>
      </c>
      <c r="S276" s="189">
        <v>0</v>
      </c>
      <c r="T276" s="19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191" t="s">
        <v>174</v>
      </c>
      <c r="AT276" s="191" t="s">
        <v>169</v>
      </c>
      <c r="AU276" s="191" t="s">
        <v>21</v>
      </c>
      <c r="AY276" s="18" t="s">
        <v>167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8" t="s">
        <v>91</v>
      </c>
      <c r="BK276" s="192">
        <f>ROUND(I276*H276,2)</f>
        <v>0</v>
      </c>
      <c r="BL276" s="18" t="s">
        <v>174</v>
      </c>
      <c r="BM276" s="191" t="s">
        <v>1116</v>
      </c>
    </row>
    <row r="277" spans="1:51" s="13" customFormat="1" ht="12">
      <c r="A277" s="13"/>
      <c r="B277" s="193"/>
      <c r="C277" s="13"/>
      <c r="D277" s="194" t="s">
        <v>193</v>
      </c>
      <c r="E277" s="195" t="s">
        <v>1</v>
      </c>
      <c r="F277" s="196" t="s">
        <v>1024</v>
      </c>
      <c r="G277" s="13"/>
      <c r="H277" s="197">
        <v>198.094</v>
      </c>
      <c r="I277" s="198"/>
      <c r="J277" s="13"/>
      <c r="K277" s="13"/>
      <c r="L277" s="193"/>
      <c r="M277" s="199"/>
      <c r="N277" s="200"/>
      <c r="O277" s="200"/>
      <c r="P277" s="200"/>
      <c r="Q277" s="200"/>
      <c r="R277" s="200"/>
      <c r="S277" s="200"/>
      <c r="T277" s="20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5" t="s">
        <v>193</v>
      </c>
      <c r="AU277" s="195" t="s">
        <v>21</v>
      </c>
      <c r="AV277" s="13" t="s">
        <v>21</v>
      </c>
      <c r="AW277" s="13" t="s">
        <v>40</v>
      </c>
      <c r="AX277" s="13" t="s">
        <v>84</v>
      </c>
      <c r="AY277" s="195" t="s">
        <v>167</v>
      </c>
    </row>
    <row r="278" spans="1:51" s="13" customFormat="1" ht="12">
      <c r="A278" s="13"/>
      <c r="B278" s="193"/>
      <c r="C278" s="13"/>
      <c r="D278" s="194" t="s">
        <v>193</v>
      </c>
      <c r="E278" s="195" t="s">
        <v>1</v>
      </c>
      <c r="F278" s="196" t="s">
        <v>1025</v>
      </c>
      <c r="G278" s="13"/>
      <c r="H278" s="197">
        <v>109.837</v>
      </c>
      <c r="I278" s="198"/>
      <c r="J278" s="13"/>
      <c r="K278" s="13"/>
      <c r="L278" s="193"/>
      <c r="M278" s="199"/>
      <c r="N278" s="200"/>
      <c r="O278" s="200"/>
      <c r="P278" s="200"/>
      <c r="Q278" s="200"/>
      <c r="R278" s="200"/>
      <c r="S278" s="200"/>
      <c r="T278" s="20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95" t="s">
        <v>193</v>
      </c>
      <c r="AU278" s="195" t="s">
        <v>21</v>
      </c>
      <c r="AV278" s="13" t="s">
        <v>21</v>
      </c>
      <c r="AW278" s="13" t="s">
        <v>40</v>
      </c>
      <c r="AX278" s="13" t="s">
        <v>84</v>
      </c>
      <c r="AY278" s="195" t="s">
        <v>167</v>
      </c>
    </row>
    <row r="279" spans="1:51" s="14" customFormat="1" ht="12">
      <c r="A279" s="14"/>
      <c r="B279" s="202"/>
      <c r="C279" s="14"/>
      <c r="D279" s="194" t="s">
        <v>193</v>
      </c>
      <c r="E279" s="203" t="s">
        <v>1</v>
      </c>
      <c r="F279" s="204" t="s">
        <v>246</v>
      </c>
      <c r="G279" s="14"/>
      <c r="H279" s="205">
        <v>307.931</v>
      </c>
      <c r="I279" s="206"/>
      <c r="J279" s="14"/>
      <c r="K279" s="14"/>
      <c r="L279" s="202"/>
      <c r="M279" s="207"/>
      <c r="N279" s="208"/>
      <c r="O279" s="208"/>
      <c r="P279" s="208"/>
      <c r="Q279" s="208"/>
      <c r="R279" s="208"/>
      <c r="S279" s="208"/>
      <c r="T279" s="20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03" t="s">
        <v>193</v>
      </c>
      <c r="AU279" s="203" t="s">
        <v>21</v>
      </c>
      <c r="AV279" s="14" t="s">
        <v>174</v>
      </c>
      <c r="AW279" s="14" t="s">
        <v>40</v>
      </c>
      <c r="AX279" s="14" t="s">
        <v>91</v>
      </c>
      <c r="AY279" s="203" t="s">
        <v>167</v>
      </c>
    </row>
    <row r="280" spans="1:65" s="2" customFormat="1" ht="24.15" customHeight="1">
      <c r="A280" s="38"/>
      <c r="B280" s="179"/>
      <c r="C280" s="210" t="s">
        <v>357</v>
      </c>
      <c r="D280" s="210" t="s">
        <v>257</v>
      </c>
      <c r="E280" s="211" t="s">
        <v>1117</v>
      </c>
      <c r="F280" s="212" t="s">
        <v>1118</v>
      </c>
      <c r="G280" s="213" t="s">
        <v>218</v>
      </c>
      <c r="H280" s="214">
        <v>311.01</v>
      </c>
      <c r="I280" s="215"/>
      <c r="J280" s="216">
        <f>ROUND(I280*H280,2)</f>
        <v>0</v>
      </c>
      <c r="K280" s="212" t="s">
        <v>173</v>
      </c>
      <c r="L280" s="217"/>
      <c r="M280" s="218" t="s">
        <v>1</v>
      </c>
      <c r="N280" s="219" t="s">
        <v>49</v>
      </c>
      <c r="O280" s="77"/>
      <c r="P280" s="189">
        <f>O280*H280</f>
        <v>0</v>
      </c>
      <c r="Q280" s="189">
        <v>0.159</v>
      </c>
      <c r="R280" s="189">
        <f>Q280*H280</f>
        <v>49.45059</v>
      </c>
      <c r="S280" s="189">
        <v>0</v>
      </c>
      <c r="T280" s="19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191" t="s">
        <v>205</v>
      </c>
      <c r="AT280" s="191" t="s">
        <v>257</v>
      </c>
      <c r="AU280" s="191" t="s">
        <v>21</v>
      </c>
      <c r="AY280" s="18" t="s">
        <v>167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8" t="s">
        <v>91</v>
      </c>
      <c r="BK280" s="192">
        <f>ROUND(I280*H280,2)</f>
        <v>0</v>
      </c>
      <c r="BL280" s="18" t="s">
        <v>174</v>
      </c>
      <c r="BM280" s="191" t="s">
        <v>1119</v>
      </c>
    </row>
    <row r="281" spans="1:51" s="13" customFormat="1" ht="12">
      <c r="A281" s="13"/>
      <c r="B281" s="193"/>
      <c r="C281" s="13"/>
      <c r="D281" s="194" t="s">
        <v>193</v>
      </c>
      <c r="E281" s="195" t="s">
        <v>1</v>
      </c>
      <c r="F281" s="196" t="s">
        <v>1024</v>
      </c>
      <c r="G281" s="13"/>
      <c r="H281" s="197">
        <v>198.094</v>
      </c>
      <c r="I281" s="198"/>
      <c r="J281" s="13"/>
      <c r="K281" s="13"/>
      <c r="L281" s="193"/>
      <c r="M281" s="199"/>
      <c r="N281" s="200"/>
      <c r="O281" s="200"/>
      <c r="P281" s="200"/>
      <c r="Q281" s="200"/>
      <c r="R281" s="200"/>
      <c r="S281" s="200"/>
      <c r="T281" s="20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95" t="s">
        <v>193</v>
      </c>
      <c r="AU281" s="195" t="s">
        <v>21</v>
      </c>
      <c r="AV281" s="13" t="s">
        <v>21</v>
      </c>
      <c r="AW281" s="13" t="s">
        <v>40</v>
      </c>
      <c r="AX281" s="13" t="s">
        <v>84</v>
      </c>
      <c r="AY281" s="195" t="s">
        <v>167</v>
      </c>
    </row>
    <row r="282" spans="1:51" s="13" customFormat="1" ht="12">
      <c r="A282" s="13"/>
      <c r="B282" s="193"/>
      <c r="C282" s="13"/>
      <c r="D282" s="194" t="s">
        <v>193</v>
      </c>
      <c r="E282" s="195" t="s">
        <v>1</v>
      </c>
      <c r="F282" s="196" t="s">
        <v>1025</v>
      </c>
      <c r="G282" s="13"/>
      <c r="H282" s="197">
        <v>109.837</v>
      </c>
      <c r="I282" s="198"/>
      <c r="J282" s="13"/>
      <c r="K282" s="13"/>
      <c r="L282" s="193"/>
      <c r="M282" s="199"/>
      <c r="N282" s="200"/>
      <c r="O282" s="200"/>
      <c r="P282" s="200"/>
      <c r="Q282" s="200"/>
      <c r="R282" s="200"/>
      <c r="S282" s="200"/>
      <c r="T282" s="20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95" t="s">
        <v>193</v>
      </c>
      <c r="AU282" s="195" t="s">
        <v>21</v>
      </c>
      <c r="AV282" s="13" t="s">
        <v>21</v>
      </c>
      <c r="AW282" s="13" t="s">
        <v>40</v>
      </c>
      <c r="AX282" s="13" t="s">
        <v>84</v>
      </c>
      <c r="AY282" s="195" t="s">
        <v>167</v>
      </c>
    </row>
    <row r="283" spans="1:51" s="14" customFormat="1" ht="12">
      <c r="A283" s="14"/>
      <c r="B283" s="202"/>
      <c r="C283" s="14"/>
      <c r="D283" s="194" t="s">
        <v>193</v>
      </c>
      <c r="E283" s="203" t="s">
        <v>1</v>
      </c>
      <c r="F283" s="204" t="s">
        <v>246</v>
      </c>
      <c r="G283" s="14"/>
      <c r="H283" s="205">
        <v>307.931</v>
      </c>
      <c r="I283" s="206"/>
      <c r="J283" s="14"/>
      <c r="K283" s="14"/>
      <c r="L283" s="202"/>
      <c r="M283" s="207"/>
      <c r="N283" s="208"/>
      <c r="O283" s="208"/>
      <c r="P283" s="208"/>
      <c r="Q283" s="208"/>
      <c r="R283" s="208"/>
      <c r="S283" s="208"/>
      <c r="T283" s="20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03" t="s">
        <v>193</v>
      </c>
      <c r="AU283" s="203" t="s">
        <v>21</v>
      </c>
      <c r="AV283" s="14" t="s">
        <v>174</v>
      </c>
      <c r="AW283" s="14" t="s">
        <v>40</v>
      </c>
      <c r="AX283" s="14" t="s">
        <v>91</v>
      </c>
      <c r="AY283" s="203" t="s">
        <v>167</v>
      </c>
    </row>
    <row r="284" spans="1:51" s="13" customFormat="1" ht="12">
      <c r="A284" s="13"/>
      <c r="B284" s="193"/>
      <c r="C284" s="13"/>
      <c r="D284" s="194" t="s">
        <v>193</v>
      </c>
      <c r="E284" s="13"/>
      <c r="F284" s="196" t="s">
        <v>1120</v>
      </c>
      <c r="G284" s="13"/>
      <c r="H284" s="197">
        <v>311.01</v>
      </c>
      <c r="I284" s="198"/>
      <c r="J284" s="13"/>
      <c r="K284" s="13"/>
      <c r="L284" s="193"/>
      <c r="M284" s="199"/>
      <c r="N284" s="200"/>
      <c r="O284" s="200"/>
      <c r="P284" s="200"/>
      <c r="Q284" s="200"/>
      <c r="R284" s="200"/>
      <c r="S284" s="200"/>
      <c r="T284" s="20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95" t="s">
        <v>193</v>
      </c>
      <c r="AU284" s="195" t="s">
        <v>21</v>
      </c>
      <c r="AV284" s="13" t="s">
        <v>21</v>
      </c>
      <c r="AW284" s="13" t="s">
        <v>3</v>
      </c>
      <c r="AX284" s="13" t="s">
        <v>91</v>
      </c>
      <c r="AY284" s="195" t="s">
        <v>167</v>
      </c>
    </row>
    <row r="285" spans="1:63" s="12" customFormat="1" ht="22.8" customHeight="1">
      <c r="A285" s="12"/>
      <c r="B285" s="166"/>
      <c r="C285" s="12"/>
      <c r="D285" s="167" t="s">
        <v>83</v>
      </c>
      <c r="E285" s="177" t="s">
        <v>210</v>
      </c>
      <c r="F285" s="177" t="s">
        <v>851</v>
      </c>
      <c r="G285" s="12"/>
      <c r="H285" s="12"/>
      <c r="I285" s="169"/>
      <c r="J285" s="178">
        <f>BK285</f>
        <v>0</v>
      </c>
      <c r="K285" s="12"/>
      <c r="L285" s="166"/>
      <c r="M285" s="171"/>
      <c r="N285" s="172"/>
      <c r="O285" s="172"/>
      <c r="P285" s="173">
        <f>SUM(P286:P339)</f>
        <v>0</v>
      </c>
      <c r="Q285" s="172"/>
      <c r="R285" s="173">
        <f>SUM(R286:R339)</f>
        <v>257.76114425</v>
      </c>
      <c r="S285" s="172"/>
      <c r="T285" s="174">
        <f>SUM(T286:T339)</f>
        <v>2.516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167" t="s">
        <v>91</v>
      </c>
      <c r="AT285" s="175" t="s">
        <v>83</v>
      </c>
      <c r="AU285" s="175" t="s">
        <v>91</v>
      </c>
      <c r="AY285" s="167" t="s">
        <v>167</v>
      </c>
      <c r="BK285" s="176">
        <f>SUM(BK286:BK339)</f>
        <v>0</v>
      </c>
    </row>
    <row r="286" spans="1:65" s="2" customFormat="1" ht="24.15" customHeight="1">
      <c r="A286" s="38"/>
      <c r="B286" s="179"/>
      <c r="C286" s="180" t="s">
        <v>365</v>
      </c>
      <c r="D286" s="180" t="s">
        <v>169</v>
      </c>
      <c r="E286" s="181" t="s">
        <v>1121</v>
      </c>
      <c r="F286" s="182" t="s">
        <v>1122</v>
      </c>
      <c r="G286" s="183" t="s">
        <v>285</v>
      </c>
      <c r="H286" s="184">
        <v>2</v>
      </c>
      <c r="I286" s="185"/>
      <c r="J286" s="186">
        <f>ROUND(I286*H286,2)</f>
        <v>0</v>
      </c>
      <c r="K286" s="182" t="s">
        <v>173</v>
      </c>
      <c r="L286" s="39"/>
      <c r="M286" s="187" t="s">
        <v>1</v>
      </c>
      <c r="N286" s="188" t="s">
        <v>49</v>
      </c>
      <c r="O286" s="77"/>
      <c r="P286" s="189">
        <f>O286*H286</f>
        <v>0</v>
      </c>
      <c r="Q286" s="189">
        <v>0.0007</v>
      </c>
      <c r="R286" s="189">
        <f>Q286*H286</f>
        <v>0.0014</v>
      </c>
      <c r="S286" s="189">
        <v>0</v>
      </c>
      <c r="T286" s="19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191" t="s">
        <v>174</v>
      </c>
      <c r="AT286" s="191" t="s">
        <v>169</v>
      </c>
      <c r="AU286" s="191" t="s">
        <v>21</v>
      </c>
      <c r="AY286" s="18" t="s">
        <v>167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18" t="s">
        <v>91</v>
      </c>
      <c r="BK286" s="192">
        <f>ROUND(I286*H286,2)</f>
        <v>0</v>
      </c>
      <c r="BL286" s="18" t="s">
        <v>174</v>
      </c>
      <c r="BM286" s="191" t="s">
        <v>1123</v>
      </c>
    </row>
    <row r="287" spans="1:51" s="13" customFormat="1" ht="12">
      <c r="A287" s="13"/>
      <c r="B287" s="193"/>
      <c r="C287" s="13"/>
      <c r="D287" s="194" t="s">
        <v>193</v>
      </c>
      <c r="E287" s="195" t="s">
        <v>1</v>
      </c>
      <c r="F287" s="196" t="s">
        <v>1124</v>
      </c>
      <c r="G287" s="13"/>
      <c r="H287" s="197">
        <v>2</v>
      </c>
      <c r="I287" s="198"/>
      <c r="J287" s="13"/>
      <c r="K287" s="13"/>
      <c r="L287" s="193"/>
      <c r="M287" s="199"/>
      <c r="N287" s="200"/>
      <c r="O287" s="200"/>
      <c r="P287" s="200"/>
      <c r="Q287" s="200"/>
      <c r="R287" s="200"/>
      <c r="S287" s="200"/>
      <c r="T287" s="20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95" t="s">
        <v>193</v>
      </c>
      <c r="AU287" s="195" t="s">
        <v>21</v>
      </c>
      <c r="AV287" s="13" t="s">
        <v>21</v>
      </c>
      <c r="AW287" s="13" t="s">
        <v>40</v>
      </c>
      <c r="AX287" s="13" t="s">
        <v>91</v>
      </c>
      <c r="AY287" s="195" t="s">
        <v>167</v>
      </c>
    </row>
    <row r="288" spans="1:65" s="2" customFormat="1" ht="24.15" customHeight="1">
      <c r="A288" s="38"/>
      <c r="B288" s="179"/>
      <c r="C288" s="210" t="s">
        <v>371</v>
      </c>
      <c r="D288" s="210" t="s">
        <v>257</v>
      </c>
      <c r="E288" s="211" t="s">
        <v>1125</v>
      </c>
      <c r="F288" s="212" t="s">
        <v>1126</v>
      </c>
      <c r="G288" s="213" t="s">
        <v>285</v>
      </c>
      <c r="H288" s="214">
        <v>1</v>
      </c>
      <c r="I288" s="215"/>
      <c r="J288" s="216">
        <f>ROUND(I288*H288,2)</f>
        <v>0</v>
      </c>
      <c r="K288" s="212" t="s">
        <v>173</v>
      </c>
      <c r="L288" s="217"/>
      <c r="M288" s="218" t="s">
        <v>1</v>
      </c>
      <c r="N288" s="219" t="s">
        <v>49</v>
      </c>
      <c r="O288" s="77"/>
      <c r="P288" s="189">
        <f>O288*H288</f>
        <v>0</v>
      </c>
      <c r="Q288" s="189">
        <v>0.0025</v>
      </c>
      <c r="R288" s="189">
        <f>Q288*H288</f>
        <v>0.0025</v>
      </c>
      <c r="S288" s="189">
        <v>0</v>
      </c>
      <c r="T288" s="19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191" t="s">
        <v>205</v>
      </c>
      <c r="AT288" s="191" t="s">
        <v>257</v>
      </c>
      <c r="AU288" s="191" t="s">
        <v>21</v>
      </c>
      <c r="AY288" s="18" t="s">
        <v>167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18" t="s">
        <v>91</v>
      </c>
      <c r="BK288" s="192">
        <f>ROUND(I288*H288,2)</f>
        <v>0</v>
      </c>
      <c r="BL288" s="18" t="s">
        <v>174</v>
      </c>
      <c r="BM288" s="191" t="s">
        <v>1127</v>
      </c>
    </row>
    <row r="289" spans="1:51" s="13" customFormat="1" ht="12">
      <c r="A289" s="13"/>
      <c r="B289" s="193"/>
      <c r="C289" s="13"/>
      <c r="D289" s="194" t="s">
        <v>193</v>
      </c>
      <c r="E289" s="195" t="s">
        <v>1</v>
      </c>
      <c r="F289" s="196" t="s">
        <v>1128</v>
      </c>
      <c r="G289" s="13"/>
      <c r="H289" s="197">
        <v>1</v>
      </c>
      <c r="I289" s="198"/>
      <c r="J289" s="13"/>
      <c r="K289" s="13"/>
      <c r="L289" s="193"/>
      <c r="M289" s="199"/>
      <c r="N289" s="200"/>
      <c r="O289" s="200"/>
      <c r="P289" s="200"/>
      <c r="Q289" s="200"/>
      <c r="R289" s="200"/>
      <c r="S289" s="200"/>
      <c r="T289" s="20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95" t="s">
        <v>193</v>
      </c>
      <c r="AU289" s="195" t="s">
        <v>21</v>
      </c>
      <c r="AV289" s="13" t="s">
        <v>21</v>
      </c>
      <c r="AW289" s="13" t="s">
        <v>40</v>
      </c>
      <c r="AX289" s="13" t="s">
        <v>91</v>
      </c>
      <c r="AY289" s="195" t="s">
        <v>167</v>
      </c>
    </row>
    <row r="290" spans="1:65" s="2" customFormat="1" ht="24.15" customHeight="1">
      <c r="A290" s="38"/>
      <c r="B290" s="179"/>
      <c r="C290" s="210" t="s">
        <v>29</v>
      </c>
      <c r="D290" s="210" t="s">
        <v>257</v>
      </c>
      <c r="E290" s="211" t="s">
        <v>1129</v>
      </c>
      <c r="F290" s="212" t="s">
        <v>1130</v>
      </c>
      <c r="G290" s="213" t="s">
        <v>285</v>
      </c>
      <c r="H290" s="214">
        <v>1</v>
      </c>
      <c r="I290" s="215"/>
      <c r="J290" s="216">
        <f>ROUND(I290*H290,2)</f>
        <v>0</v>
      </c>
      <c r="K290" s="212" t="s">
        <v>173</v>
      </c>
      <c r="L290" s="217"/>
      <c r="M290" s="218" t="s">
        <v>1</v>
      </c>
      <c r="N290" s="219" t="s">
        <v>49</v>
      </c>
      <c r="O290" s="77"/>
      <c r="P290" s="189">
        <f>O290*H290</f>
        <v>0</v>
      </c>
      <c r="Q290" s="189">
        <v>0.0035</v>
      </c>
      <c r="R290" s="189">
        <f>Q290*H290</f>
        <v>0.0035</v>
      </c>
      <c r="S290" s="189">
        <v>0</v>
      </c>
      <c r="T290" s="19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191" t="s">
        <v>205</v>
      </c>
      <c r="AT290" s="191" t="s">
        <v>257</v>
      </c>
      <c r="AU290" s="191" t="s">
        <v>21</v>
      </c>
      <c r="AY290" s="18" t="s">
        <v>167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8" t="s">
        <v>91</v>
      </c>
      <c r="BK290" s="192">
        <f>ROUND(I290*H290,2)</f>
        <v>0</v>
      </c>
      <c r="BL290" s="18" t="s">
        <v>174</v>
      </c>
      <c r="BM290" s="191" t="s">
        <v>1131</v>
      </c>
    </row>
    <row r="291" spans="1:65" s="2" customFormat="1" ht="24.15" customHeight="1">
      <c r="A291" s="38"/>
      <c r="B291" s="179"/>
      <c r="C291" s="180" t="s">
        <v>497</v>
      </c>
      <c r="D291" s="180" t="s">
        <v>169</v>
      </c>
      <c r="E291" s="181" t="s">
        <v>1132</v>
      </c>
      <c r="F291" s="182" t="s">
        <v>1133</v>
      </c>
      <c r="G291" s="183" t="s">
        <v>285</v>
      </c>
      <c r="H291" s="184">
        <v>1</v>
      </c>
      <c r="I291" s="185"/>
      <c r="J291" s="186">
        <f>ROUND(I291*H291,2)</f>
        <v>0</v>
      </c>
      <c r="K291" s="182" t="s">
        <v>173</v>
      </c>
      <c r="L291" s="39"/>
      <c r="M291" s="187" t="s">
        <v>1</v>
      </c>
      <c r="N291" s="188" t="s">
        <v>49</v>
      </c>
      <c r="O291" s="77"/>
      <c r="P291" s="189">
        <f>O291*H291</f>
        <v>0</v>
      </c>
      <c r="Q291" s="189">
        <v>0.11241</v>
      </c>
      <c r="R291" s="189">
        <f>Q291*H291</f>
        <v>0.11241</v>
      </c>
      <c r="S291" s="189">
        <v>0</v>
      </c>
      <c r="T291" s="19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191" t="s">
        <v>174</v>
      </c>
      <c r="AT291" s="191" t="s">
        <v>169</v>
      </c>
      <c r="AU291" s="191" t="s">
        <v>21</v>
      </c>
      <c r="AY291" s="18" t="s">
        <v>167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18" t="s">
        <v>91</v>
      </c>
      <c r="BK291" s="192">
        <f>ROUND(I291*H291,2)</f>
        <v>0</v>
      </c>
      <c r="BL291" s="18" t="s">
        <v>174</v>
      </c>
      <c r="BM291" s="191" t="s">
        <v>1134</v>
      </c>
    </row>
    <row r="292" spans="1:65" s="2" customFormat="1" ht="21.75" customHeight="1">
      <c r="A292" s="38"/>
      <c r="B292" s="179"/>
      <c r="C292" s="210" t="s">
        <v>501</v>
      </c>
      <c r="D292" s="210" t="s">
        <v>257</v>
      </c>
      <c r="E292" s="211" t="s">
        <v>1135</v>
      </c>
      <c r="F292" s="212" t="s">
        <v>1136</v>
      </c>
      <c r="G292" s="213" t="s">
        <v>285</v>
      </c>
      <c r="H292" s="214">
        <v>1</v>
      </c>
      <c r="I292" s="215"/>
      <c r="J292" s="216">
        <f>ROUND(I292*H292,2)</f>
        <v>0</v>
      </c>
      <c r="K292" s="212" t="s">
        <v>173</v>
      </c>
      <c r="L292" s="217"/>
      <c r="M292" s="218" t="s">
        <v>1</v>
      </c>
      <c r="N292" s="219" t="s">
        <v>49</v>
      </c>
      <c r="O292" s="77"/>
      <c r="P292" s="189">
        <f>O292*H292</f>
        <v>0</v>
      </c>
      <c r="Q292" s="189">
        <v>0.0061</v>
      </c>
      <c r="R292" s="189">
        <f>Q292*H292</f>
        <v>0.0061</v>
      </c>
      <c r="S292" s="189">
        <v>0</v>
      </c>
      <c r="T292" s="19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191" t="s">
        <v>205</v>
      </c>
      <c r="AT292" s="191" t="s">
        <v>257</v>
      </c>
      <c r="AU292" s="191" t="s">
        <v>21</v>
      </c>
      <c r="AY292" s="18" t="s">
        <v>167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18" t="s">
        <v>91</v>
      </c>
      <c r="BK292" s="192">
        <f>ROUND(I292*H292,2)</f>
        <v>0</v>
      </c>
      <c r="BL292" s="18" t="s">
        <v>174</v>
      </c>
      <c r="BM292" s="191" t="s">
        <v>1137</v>
      </c>
    </row>
    <row r="293" spans="1:65" s="2" customFormat="1" ht="16.5" customHeight="1">
      <c r="A293" s="38"/>
      <c r="B293" s="179"/>
      <c r="C293" s="210" t="s">
        <v>505</v>
      </c>
      <c r="D293" s="210" t="s">
        <v>257</v>
      </c>
      <c r="E293" s="211" t="s">
        <v>1138</v>
      </c>
      <c r="F293" s="212" t="s">
        <v>1139</v>
      </c>
      <c r="G293" s="213" t="s">
        <v>285</v>
      </c>
      <c r="H293" s="214">
        <v>1</v>
      </c>
      <c r="I293" s="215"/>
      <c r="J293" s="216">
        <f>ROUND(I293*H293,2)</f>
        <v>0</v>
      </c>
      <c r="K293" s="212" t="s">
        <v>173</v>
      </c>
      <c r="L293" s="217"/>
      <c r="M293" s="218" t="s">
        <v>1</v>
      </c>
      <c r="N293" s="219" t="s">
        <v>49</v>
      </c>
      <c r="O293" s="77"/>
      <c r="P293" s="189">
        <f>O293*H293</f>
        <v>0</v>
      </c>
      <c r="Q293" s="189">
        <v>0.003</v>
      </c>
      <c r="R293" s="189">
        <f>Q293*H293</f>
        <v>0.003</v>
      </c>
      <c r="S293" s="189">
        <v>0</v>
      </c>
      <c r="T293" s="19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191" t="s">
        <v>205</v>
      </c>
      <c r="AT293" s="191" t="s">
        <v>257</v>
      </c>
      <c r="AU293" s="191" t="s">
        <v>21</v>
      </c>
      <c r="AY293" s="18" t="s">
        <v>167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18" t="s">
        <v>91</v>
      </c>
      <c r="BK293" s="192">
        <f>ROUND(I293*H293,2)</f>
        <v>0</v>
      </c>
      <c r="BL293" s="18" t="s">
        <v>174</v>
      </c>
      <c r="BM293" s="191" t="s">
        <v>1140</v>
      </c>
    </row>
    <row r="294" spans="1:65" s="2" customFormat="1" ht="24.15" customHeight="1">
      <c r="A294" s="38"/>
      <c r="B294" s="179"/>
      <c r="C294" s="180" t="s">
        <v>509</v>
      </c>
      <c r="D294" s="180" t="s">
        <v>169</v>
      </c>
      <c r="E294" s="181" t="s">
        <v>1141</v>
      </c>
      <c r="F294" s="182" t="s">
        <v>1142</v>
      </c>
      <c r="G294" s="183" t="s">
        <v>183</v>
      </c>
      <c r="H294" s="184">
        <v>68</v>
      </c>
      <c r="I294" s="185"/>
      <c r="J294" s="186">
        <f>ROUND(I294*H294,2)</f>
        <v>0</v>
      </c>
      <c r="K294" s="182" t="s">
        <v>173</v>
      </c>
      <c r="L294" s="39"/>
      <c r="M294" s="187" t="s">
        <v>1</v>
      </c>
      <c r="N294" s="188" t="s">
        <v>49</v>
      </c>
      <c r="O294" s="77"/>
      <c r="P294" s="189">
        <f>O294*H294</f>
        <v>0</v>
      </c>
      <c r="Q294" s="189">
        <v>0.00033</v>
      </c>
      <c r="R294" s="189">
        <f>Q294*H294</f>
        <v>0.02244</v>
      </c>
      <c r="S294" s="189">
        <v>0</v>
      </c>
      <c r="T294" s="19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191" t="s">
        <v>174</v>
      </c>
      <c r="AT294" s="191" t="s">
        <v>169</v>
      </c>
      <c r="AU294" s="191" t="s">
        <v>21</v>
      </c>
      <c r="AY294" s="18" t="s">
        <v>167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8" t="s">
        <v>91</v>
      </c>
      <c r="BK294" s="192">
        <f>ROUND(I294*H294,2)</f>
        <v>0</v>
      </c>
      <c r="BL294" s="18" t="s">
        <v>174</v>
      </c>
      <c r="BM294" s="191" t="s">
        <v>1143</v>
      </c>
    </row>
    <row r="295" spans="1:51" s="13" customFormat="1" ht="12">
      <c r="A295" s="13"/>
      <c r="B295" s="193"/>
      <c r="C295" s="13"/>
      <c r="D295" s="194" t="s">
        <v>193</v>
      </c>
      <c r="E295" s="195" t="s">
        <v>1</v>
      </c>
      <c r="F295" s="196" t="s">
        <v>1144</v>
      </c>
      <c r="G295" s="13"/>
      <c r="H295" s="197">
        <v>68</v>
      </c>
      <c r="I295" s="198"/>
      <c r="J295" s="13"/>
      <c r="K295" s="13"/>
      <c r="L295" s="193"/>
      <c r="M295" s="199"/>
      <c r="N295" s="200"/>
      <c r="O295" s="200"/>
      <c r="P295" s="200"/>
      <c r="Q295" s="200"/>
      <c r="R295" s="200"/>
      <c r="S295" s="200"/>
      <c r="T295" s="20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5" t="s">
        <v>193</v>
      </c>
      <c r="AU295" s="195" t="s">
        <v>21</v>
      </c>
      <c r="AV295" s="13" t="s">
        <v>21</v>
      </c>
      <c r="AW295" s="13" t="s">
        <v>40</v>
      </c>
      <c r="AX295" s="13" t="s">
        <v>91</v>
      </c>
      <c r="AY295" s="195" t="s">
        <v>167</v>
      </c>
    </row>
    <row r="296" spans="1:65" s="2" customFormat="1" ht="24.15" customHeight="1">
      <c r="A296" s="38"/>
      <c r="B296" s="179"/>
      <c r="C296" s="180" t="s">
        <v>515</v>
      </c>
      <c r="D296" s="180" t="s">
        <v>169</v>
      </c>
      <c r="E296" s="181" t="s">
        <v>1145</v>
      </c>
      <c r="F296" s="182" t="s">
        <v>1146</v>
      </c>
      <c r="G296" s="183" t="s">
        <v>218</v>
      </c>
      <c r="H296" s="184">
        <v>0.8</v>
      </c>
      <c r="I296" s="185"/>
      <c r="J296" s="186">
        <f>ROUND(I296*H296,2)</f>
        <v>0</v>
      </c>
      <c r="K296" s="182" t="s">
        <v>173</v>
      </c>
      <c r="L296" s="39"/>
      <c r="M296" s="187" t="s">
        <v>1</v>
      </c>
      <c r="N296" s="188" t="s">
        <v>49</v>
      </c>
      <c r="O296" s="77"/>
      <c r="P296" s="189">
        <f>O296*H296</f>
        <v>0</v>
      </c>
      <c r="Q296" s="189">
        <v>0.0026</v>
      </c>
      <c r="R296" s="189">
        <f>Q296*H296</f>
        <v>0.00208</v>
      </c>
      <c r="S296" s="189">
        <v>0</v>
      </c>
      <c r="T296" s="19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191" t="s">
        <v>174</v>
      </c>
      <c r="AT296" s="191" t="s">
        <v>169</v>
      </c>
      <c r="AU296" s="191" t="s">
        <v>21</v>
      </c>
      <c r="AY296" s="18" t="s">
        <v>167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18" t="s">
        <v>91</v>
      </c>
      <c r="BK296" s="192">
        <f>ROUND(I296*H296,2)</f>
        <v>0</v>
      </c>
      <c r="BL296" s="18" t="s">
        <v>174</v>
      </c>
      <c r="BM296" s="191" t="s">
        <v>1147</v>
      </c>
    </row>
    <row r="297" spans="1:51" s="13" customFormat="1" ht="12">
      <c r="A297" s="13"/>
      <c r="B297" s="193"/>
      <c r="C297" s="13"/>
      <c r="D297" s="194" t="s">
        <v>193</v>
      </c>
      <c r="E297" s="195" t="s">
        <v>1</v>
      </c>
      <c r="F297" s="196" t="s">
        <v>1148</v>
      </c>
      <c r="G297" s="13"/>
      <c r="H297" s="197">
        <v>0.8</v>
      </c>
      <c r="I297" s="198"/>
      <c r="J297" s="13"/>
      <c r="K297" s="13"/>
      <c r="L297" s="193"/>
      <c r="M297" s="199"/>
      <c r="N297" s="200"/>
      <c r="O297" s="200"/>
      <c r="P297" s="200"/>
      <c r="Q297" s="200"/>
      <c r="R297" s="200"/>
      <c r="S297" s="200"/>
      <c r="T297" s="20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5" t="s">
        <v>193</v>
      </c>
      <c r="AU297" s="195" t="s">
        <v>21</v>
      </c>
      <c r="AV297" s="13" t="s">
        <v>21</v>
      </c>
      <c r="AW297" s="13" t="s">
        <v>40</v>
      </c>
      <c r="AX297" s="13" t="s">
        <v>91</v>
      </c>
      <c r="AY297" s="195" t="s">
        <v>167</v>
      </c>
    </row>
    <row r="298" spans="1:65" s="2" customFormat="1" ht="33" customHeight="1">
      <c r="A298" s="38"/>
      <c r="B298" s="179"/>
      <c r="C298" s="180" t="s">
        <v>519</v>
      </c>
      <c r="D298" s="180" t="s">
        <v>169</v>
      </c>
      <c r="E298" s="181" t="s">
        <v>1149</v>
      </c>
      <c r="F298" s="182" t="s">
        <v>1150</v>
      </c>
      <c r="G298" s="183" t="s">
        <v>183</v>
      </c>
      <c r="H298" s="184">
        <v>972.9</v>
      </c>
      <c r="I298" s="185"/>
      <c r="J298" s="186">
        <f>ROUND(I298*H298,2)</f>
        <v>0</v>
      </c>
      <c r="K298" s="182" t="s">
        <v>173</v>
      </c>
      <c r="L298" s="39"/>
      <c r="M298" s="187" t="s">
        <v>1</v>
      </c>
      <c r="N298" s="188" t="s">
        <v>49</v>
      </c>
      <c r="O298" s="77"/>
      <c r="P298" s="189">
        <f>O298*H298</f>
        <v>0</v>
      </c>
      <c r="Q298" s="189">
        <v>0.1554</v>
      </c>
      <c r="R298" s="189">
        <f>Q298*H298</f>
        <v>151.18866</v>
      </c>
      <c r="S298" s="189">
        <v>0</v>
      </c>
      <c r="T298" s="19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191" t="s">
        <v>174</v>
      </c>
      <c r="AT298" s="191" t="s">
        <v>169</v>
      </c>
      <c r="AU298" s="191" t="s">
        <v>21</v>
      </c>
      <c r="AY298" s="18" t="s">
        <v>167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18" t="s">
        <v>91</v>
      </c>
      <c r="BK298" s="192">
        <f>ROUND(I298*H298,2)</f>
        <v>0</v>
      </c>
      <c r="BL298" s="18" t="s">
        <v>174</v>
      </c>
      <c r="BM298" s="191" t="s">
        <v>1151</v>
      </c>
    </row>
    <row r="299" spans="1:51" s="13" customFormat="1" ht="12">
      <c r="A299" s="13"/>
      <c r="B299" s="193"/>
      <c r="C299" s="13"/>
      <c r="D299" s="194" t="s">
        <v>193</v>
      </c>
      <c r="E299" s="195" t="s">
        <v>1</v>
      </c>
      <c r="F299" s="196" t="s">
        <v>1152</v>
      </c>
      <c r="G299" s="13"/>
      <c r="H299" s="197">
        <v>972.9</v>
      </c>
      <c r="I299" s="198"/>
      <c r="J299" s="13"/>
      <c r="K299" s="13"/>
      <c r="L299" s="193"/>
      <c r="M299" s="199"/>
      <c r="N299" s="200"/>
      <c r="O299" s="200"/>
      <c r="P299" s="200"/>
      <c r="Q299" s="200"/>
      <c r="R299" s="200"/>
      <c r="S299" s="200"/>
      <c r="T299" s="20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5" t="s">
        <v>193</v>
      </c>
      <c r="AU299" s="195" t="s">
        <v>21</v>
      </c>
      <c r="AV299" s="13" t="s">
        <v>21</v>
      </c>
      <c r="AW299" s="13" t="s">
        <v>40</v>
      </c>
      <c r="AX299" s="13" t="s">
        <v>91</v>
      </c>
      <c r="AY299" s="195" t="s">
        <v>167</v>
      </c>
    </row>
    <row r="300" spans="1:65" s="2" customFormat="1" ht="16.5" customHeight="1">
      <c r="A300" s="38"/>
      <c r="B300" s="179"/>
      <c r="C300" s="210" t="s">
        <v>523</v>
      </c>
      <c r="D300" s="210" t="s">
        <v>257</v>
      </c>
      <c r="E300" s="211" t="s">
        <v>1153</v>
      </c>
      <c r="F300" s="212" t="s">
        <v>1154</v>
      </c>
      <c r="G300" s="213" t="s">
        <v>183</v>
      </c>
      <c r="H300" s="214">
        <v>561.49</v>
      </c>
      <c r="I300" s="215"/>
      <c r="J300" s="216">
        <f>ROUND(I300*H300,2)</f>
        <v>0</v>
      </c>
      <c r="K300" s="212" t="s">
        <v>173</v>
      </c>
      <c r="L300" s="217"/>
      <c r="M300" s="218" t="s">
        <v>1</v>
      </c>
      <c r="N300" s="219" t="s">
        <v>49</v>
      </c>
      <c r="O300" s="77"/>
      <c r="P300" s="189">
        <f>O300*H300</f>
        <v>0</v>
      </c>
      <c r="Q300" s="189">
        <v>0.08</v>
      </c>
      <c r="R300" s="189">
        <f>Q300*H300</f>
        <v>44.919200000000004</v>
      </c>
      <c r="S300" s="189">
        <v>0</v>
      </c>
      <c r="T300" s="19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191" t="s">
        <v>205</v>
      </c>
      <c r="AT300" s="191" t="s">
        <v>257</v>
      </c>
      <c r="AU300" s="191" t="s">
        <v>21</v>
      </c>
      <c r="AY300" s="18" t="s">
        <v>167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18" t="s">
        <v>91</v>
      </c>
      <c r="BK300" s="192">
        <f>ROUND(I300*H300,2)</f>
        <v>0</v>
      </c>
      <c r="BL300" s="18" t="s">
        <v>174</v>
      </c>
      <c r="BM300" s="191" t="s">
        <v>1155</v>
      </c>
    </row>
    <row r="301" spans="1:51" s="13" customFormat="1" ht="12">
      <c r="A301" s="13"/>
      <c r="B301" s="193"/>
      <c r="C301" s="13"/>
      <c r="D301" s="194" t="s">
        <v>193</v>
      </c>
      <c r="E301" s="195" t="s">
        <v>1</v>
      </c>
      <c r="F301" s="196" t="s">
        <v>1156</v>
      </c>
      <c r="G301" s="13"/>
      <c r="H301" s="197">
        <v>550.48</v>
      </c>
      <c r="I301" s="198"/>
      <c r="J301" s="13"/>
      <c r="K301" s="13"/>
      <c r="L301" s="193"/>
      <c r="M301" s="199"/>
      <c r="N301" s="200"/>
      <c r="O301" s="200"/>
      <c r="P301" s="200"/>
      <c r="Q301" s="200"/>
      <c r="R301" s="200"/>
      <c r="S301" s="200"/>
      <c r="T301" s="20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95" t="s">
        <v>193</v>
      </c>
      <c r="AU301" s="195" t="s">
        <v>21</v>
      </c>
      <c r="AV301" s="13" t="s">
        <v>21</v>
      </c>
      <c r="AW301" s="13" t="s">
        <v>40</v>
      </c>
      <c r="AX301" s="13" t="s">
        <v>91</v>
      </c>
      <c r="AY301" s="195" t="s">
        <v>167</v>
      </c>
    </row>
    <row r="302" spans="1:51" s="13" customFormat="1" ht="12">
      <c r="A302" s="13"/>
      <c r="B302" s="193"/>
      <c r="C302" s="13"/>
      <c r="D302" s="194" t="s">
        <v>193</v>
      </c>
      <c r="E302" s="13"/>
      <c r="F302" s="196" t="s">
        <v>1157</v>
      </c>
      <c r="G302" s="13"/>
      <c r="H302" s="197">
        <v>561.49</v>
      </c>
      <c r="I302" s="198"/>
      <c r="J302" s="13"/>
      <c r="K302" s="13"/>
      <c r="L302" s="193"/>
      <c r="M302" s="199"/>
      <c r="N302" s="200"/>
      <c r="O302" s="200"/>
      <c r="P302" s="200"/>
      <c r="Q302" s="200"/>
      <c r="R302" s="200"/>
      <c r="S302" s="200"/>
      <c r="T302" s="20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5" t="s">
        <v>193</v>
      </c>
      <c r="AU302" s="195" t="s">
        <v>21</v>
      </c>
      <c r="AV302" s="13" t="s">
        <v>21</v>
      </c>
      <c r="AW302" s="13" t="s">
        <v>3</v>
      </c>
      <c r="AX302" s="13" t="s">
        <v>91</v>
      </c>
      <c r="AY302" s="195" t="s">
        <v>167</v>
      </c>
    </row>
    <row r="303" spans="1:65" s="2" customFormat="1" ht="24.15" customHeight="1">
      <c r="A303" s="38"/>
      <c r="B303" s="179"/>
      <c r="C303" s="210" t="s">
        <v>529</v>
      </c>
      <c r="D303" s="210" t="s">
        <v>257</v>
      </c>
      <c r="E303" s="211" t="s">
        <v>1158</v>
      </c>
      <c r="F303" s="212" t="s">
        <v>1159</v>
      </c>
      <c r="G303" s="213" t="s">
        <v>183</v>
      </c>
      <c r="H303" s="214">
        <v>51</v>
      </c>
      <c r="I303" s="215"/>
      <c r="J303" s="216">
        <f>ROUND(I303*H303,2)</f>
        <v>0</v>
      </c>
      <c r="K303" s="212" t="s">
        <v>173</v>
      </c>
      <c r="L303" s="217"/>
      <c r="M303" s="218" t="s">
        <v>1</v>
      </c>
      <c r="N303" s="219" t="s">
        <v>49</v>
      </c>
      <c r="O303" s="77"/>
      <c r="P303" s="189">
        <f>O303*H303</f>
        <v>0</v>
      </c>
      <c r="Q303" s="189">
        <v>0.06567</v>
      </c>
      <c r="R303" s="189">
        <f>Q303*H303</f>
        <v>3.3491700000000004</v>
      </c>
      <c r="S303" s="189">
        <v>0</v>
      </c>
      <c r="T303" s="19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191" t="s">
        <v>205</v>
      </c>
      <c r="AT303" s="191" t="s">
        <v>257</v>
      </c>
      <c r="AU303" s="191" t="s">
        <v>21</v>
      </c>
      <c r="AY303" s="18" t="s">
        <v>167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18" t="s">
        <v>91</v>
      </c>
      <c r="BK303" s="192">
        <f>ROUND(I303*H303,2)</f>
        <v>0</v>
      </c>
      <c r="BL303" s="18" t="s">
        <v>174</v>
      </c>
      <c r="BM303" s="191" t="s">
        <v>1160</v>
      </c>
    </row>
    <row r="304" spans="1:51" s="13" customFormat="1" ht="12">
      <c r="A304" s="13"/>
      <c r="B304" s="193"/>
      <c r="C304" s="13"/>
      <c r="D304" s="194" t="s">
        <v>193</v>
      </c>
      <c r="E304" s="195" t="s">
        <v>1</v>
      </c>
      <c r="F304" s="196" t="s">
        <v>1161</v>
      </c>
      <c r="G304" s="13"/>
      <c r="H304" s="197">
        <v>50</v>
      </c>
      <c r="I304" s="198"/>
      <c r="J304" s="13"/>
      <c r="K304" s="13"/>
      <c r="L304" s="193"/>
      <c r="M304" s="199"/>
      <c r="N304" s="200"/>
      <c r="O304" s="200"/>
      <c r="P304" s="200"/>
      <c r="Q304" s="200"/>
      <c r="R304" s="200"/>
      <c r="S304" s="200"/>
      <c r="T304" s="20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95" t="s">
        <v>193</v>
      </c>
      <c r="AU304" s="195" t="s">
        <v>21</v>
      </c>
      <c r="AV304" s="13" t="s">
        <v>21</v>
      </c>
      <c r="AW304" s="13" t="s">
        <v>40</v>
      </c>
      <c r="AX304" s="13" t="s">
        <v>91</v>
      </c>
      <c r="AY304" s="195" t="s">
        <v>167</v>
      </c>
    </row>
    <row r="305" spans="1:51" s="13" customFormat="1" ht="12">
      <c r="A305" s="13"/>
      <c r="B305" s="193"/>
      <c r="C305" s="13"/>
      <c r="D305" s="194" t="s">
        <v>193</v>
      </c>
      <c r="E305" s="13"/>
      <c r="F305" s="196" t="s">
        <v>1162</v>
      </c>
      <c r="G305" s="13"/>
      <c r="H305" s="197">
        <v>51</v>
      </c>
      <c r="I305" s="198"/>
      <c r="J305" s="13"/>
      <c r="K305" s="13"/>
      <c r="L305" s="193"/>
      <c r="M305" s="199"/>
      <c r="N305" s="200"/>
      <c r="O305" s="200"/>
      <c r="P305" s="200"/>
      <c r="Q305" s="200"/>
      <c r="R305" s="200"/>
      <c r="S305" s="200"/>
      <c r="T305" s="20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95" t="s">
        <v>193</v>
      </c>
      <c r="AU305" s="195" t="s">
        <v>21</v>
      </c>
      <c r="AV305" s="13" t="s">
        <v>21</v>
      </c>
      <c r="AW305" s="13" t="s">
        <v>3</v>
      </c>
      <c r="AX305" s="13" t="s">
        <v>91</v>
      </c>
      <c r="AY305" s="195" t="s">
        <v>167</v>
      </c>
    </row>
    <row r="306" spans="1:65" s="2" customFormat="1" ht="24.15" customHeight="1">
      <c r="A306" s="38"/>
      <c r="B306" s="179"/>
      <c r="C306" s="210" t="s">
        <v>534</v>
      </c>
      <c r="D306" s="210" t="s">
        <v>257</v>
      </c>
      <c r="E306" s="211" t="s">
        <v>1163</v>
      </c>
      <c r="F306" s="212" t="s">
        <v>1164</v>
      </c>
      <c r="G306" s="213" t="s">
        <v>183</v>
      </c>
      <c r="H306" s="214">
        <v>328.868</v>
      </c>
      <c r="I306" s="215"/>
      <c r="J306" s="216">
        <f>ROUND(I306*H306,2)</f>
        <v>0</v>
      </c>
      <c r="K306" s="212" t="s">
        <v>173</v>
      </c>
      <c r="L306" s="217"/>
      <c r="M306" s="218" t="s">
        <v>1</v>
      </c>
      <c r="N306" s="219" t="s">
        <v>49</v>
      </c>
      <c r="O306" s="77"/>
      <c r="P306" s="189">
        <f>O306*H306</f>
        <v>0</v>
      </c>
      <c r="Q306" s="189">
        <v>0.0483</v>
      </c>
      <c r="R306" s="189">
        <f>Q306*H306</f>
        <v>15.8843244</v>
      </c>
      <c r="S306" s="189">
        <v>0</v>
      </c>
      <c r="T306" s="19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191" t="s">
        <v>205</v>
      </c>
      <c r="AT306" s="191" t="s">
        <v>257</v>
      </c>
      <c r="AU306" s="191" t="s">
        <v>21</v>
      </c>
      <c r="AY306" s="18" t="s">
        <v>167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18" t="s">
        <v>91</v>
      </c>
      <c r="BK306" s="192">
        <f>ROUND(I306*H306,2)</f>
        <v>0</v>
      </c>
      <c r="BL306" s="18" t="s">
        <v>174</v>
      </c>
      <c r="BM306" s="191" t="s">
        <v>1165</v>
      </c>
    </row>
    <row r="307" spans="1:51" s="13" customFormat="1" ht="12">
      <c r="A307" s="13"/>
      <c r="B307" s="193"/>
      <c r="C307" s="13"/>
      <c r="D307" s="194" t="s">
        <v>193</v>
      </c>
      <c r="E307" s="195" t="s">
        <v>1</v>
      </c>
      <c r="F307" s="196" t="s">
        <v>1166</v>
      </c>
      <c r="G307" s="13"/>
      <c r="H307" s="197">
        <v>322.42</v>
      </c>
      <c r="I307" s="198"/>
      <c r="J307" s="13"/>
      <c r="K307" s="13"/>
      <c r="L307" s="193"/>
      <c r="M307" s="199"/>
      <c r="N307" s="200"/>
      <c r="O307" s="200"/>
      <c r="P307" s="200"/>
      <c r="Q307" s="200"/>
      <c r="R307" s="200"/>
      <c r="S307" s="200"/>
      <c r="T307" s="20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5" t="s">
        <v>193</v>
      </c>
      <c r="AU307" s="195" t="s">
        <v>21</v>
      </c>
      <c r="AV307" s="13" t="s">
        <v>21</v>
      </c>
      <c r="AW307" s="13" t="s">
        <v>40</v>
      </c>
      <c r="AX307" s="13" t="s">
        <v>91</v>
      </c>
      <c r="AY307" s="195" t="s">
        <v>167</v>
      </c>
    </row>
    <row r="308" spans="1:51" s="13" customFormat="1" ht="12">
      <c r="A308" s="13"/>
      <c r="B308" s="193"/>
      <c r="C308" s="13"/>
      <c r="D308" s="194" t="s">
        <v>193</v>
      </c>
      <c r="E308" s="13"/>
      <c r="F308" s="196" t="s">
        <v>1167</v>
      </c>
      <c r="G308" s="13"/>
      <c r="H308" s="197">
        <v>328.868</v>
      </c>
      <c r="I308" s="198"/>
      <c r="J308" s="13"/>
      <c r="K308" s="13"/>
      <c r="L308" s="193"/>
      <c r="M308" s="199"/>
      <c r="N308" s="200"/>
      <c r="O308" s="200"/>
      <c r="P308" s="200"/>
      <c r="Q308" s="200"/>
      <c r="R308" s="200"/>
      <c r="S308" s="200"/>
      <c r="T308" s="20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95" t="s">
        <v>193</v>
      </c>
      <c r="AU308" s="195" t="s">
        <v>21</v>
      </c>
      <c r="AV308" s="13" t="s">
        <v>21</v>
      </c>
      <c r="AW308" s="13" t="s">
        <v>3</v>
      </c>
      <c r="AX308" s="13" t="s">
        <v>91</v>
      </c>
      <c r="AY308" s="195" t="s">
        <v>167</v>
      </c>
    </row>
    <row r="309" spans="1:65" s="2" customFormat="1" ht="33" customHeight="1">
      <c r="A309" s="38"/>
      <c r="B309" s="179"/>
      <c r="C309" s="180" t="s">
        <v>538</v>
      </c>
      <c r="D309" s="180" t="s">
        <v>169</v>
      </c>
      <c r="E309" s="181" t="s">
        <v>1168</v>
      </c>
      <c r="F309" s="182" t="s">
        <v>1169</v>
      </c>
      <c r="G309" s="183" t="s">
        <v>183</v>
      </c>
      <c r="H309" s="184">
        <v>243.07</v>
      </c>
      <c r="I309" s="185"/>
      <c r="J309" s="186">
        <f>ROUND(I309*H309,2)</f>
        <v>0</v>
      </c>
      <c r="K309" s="182" t="s">
        <v>173</v>
      </c>
      <c r="L309" s="39"/>
      <c r="M309" s="187" t="s">
        <v>1</v>
      </c>
      <c r="N309" s="188" t="s">
        <v>49</v>
      </c>
      <c r="O309" s="77"/>
      <c r="P309" s="189">
        <f>O309*H309</f>
        <v>0</v>
      </c>
      <c r="Q309" s="189">
        <v>0.1295</v>
      </c>
      <c r="R309" s="189">
        <f>Q309*H309</f>
        <v>31.477565</v>
      </c>
      <c r="S309" s="189">
        <v>0</v>
      </c>
      <c r="T309" s="190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191" t="s">
        <v>174</v>
      </c>
      <c r="AT309" s="191" t="s">
        <v>169</v>
      </c>
      <c r="AU309" s="191" t="s">
        <v>21</v>
      </c>
      <c r="AY309" s="18" t="s">
        <v>167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8" t="s">
        <v>91</v>
      </c>
      <c r="BK309" s="192">
        <f>ROUND(I309*H309,2)</f>
        <v>0</v>
      </c>
      <c r="BL309" s="18" t="s">
        <v>174</v>
      </c>
      <c r="BM309" s="191" t="s">
        <v>1170</v>
      </c>
    </row>
    <row r="310" spans="1:51" s="13" customFormat="1" ht="12">
      <c r="A310" s="13"/>
      <c r="B310" s="193"/>
      <c r="C310" s="13"/>
      <c r="D310" s="194" t="s">
        <v>193</v>
      </c>
      <c r="E310" s="195" t="s">
        <v>1</v>
      </c>
      <c r="F310" s="196" t="s">
        <v>1171</v>
      </c>
      <c r="G310" s="13"/>
      <c r="H310" s="197">
        <v>243.07</v>
      </c>
      <c r="I310" s="198"/>
      <c r="J310" s="13"/>
      <c r="K310" s="13"/>
      <c r="L310" s="193"/>
      <c r="M310" s="199"/>
      <c r="N310" s="200"/>
      <c r="O310" s="200"/>
      <c r="P310" s="200"/>
      <c r="Q310" s="200"/>
      <c r="R310" s="200"/>
      <c r="S310" s="200"/>
      <c r="T310" s="20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95" t="s">
        <v>193</v>
      </c>
      <c r="AU310" s="195" t="s">
        <v>21</v>
      </c>
      <c r="AV310" s="13" t="s">
        <v>21</v>
      </c>
      <c r="AW310" s="13" t="s">
        <v>40</v>
      </c>
      <c r="AX310" s="13" t="s">
        <v>91</v>
      </c>
      <c r="AY310" s="195" t="s">
        <v>167</v>
      </c>
    </row>
    <row r="311" spans="1:65" s="2" customFormat="1" ht="16.5" customHeight="1">
      <c r="A311" s="38"/>
      <c r="B311" s="179"/>
      <c r="C311" s="210" t="s">
        <v>542</v>
      </c>
      <c r="D311" s="210" t="s">
        <v>257</v>
      </c>
      <c r="E311" s="211" t="s">
        <v>1172</v>
      </c>
      <c r="F311" s="212" t="s">
        <v>1173</v>
      </c>
      <c r="G311" s="213" t="s">
        <v>183</v>
      </c>
      <c r="H311" s="214">
        <v>247.931</v>
      </c>
      <c r="I311" s="215"/>
      <c r="J311" s="216">
        <f>ROUND(I311*H311,2)</f>
        <v>0</v>
      </c>
      <c r="K311" s="212" t="s">
        <v>173</v>
      </c>
      <c r="L311" s="217"/>
      <c r="M311" s="218" t="s">
        <v>1</v>
      </c>
      <c r="N311" s="219" t="s">
        <v>49</v>
      </c>
      <c r="O311" s="77"/>
      <c r="P311" s="189">
        <f>O311*H311</f>
        <v>0</v>
      </c>
      <c r="Q311" s="189">
        <v>0.036</v>
      </c>
      <c r="R311" s="189">
        <f>Q311*H311</f>
        <v>8.925516</v>
      </c>
      <c r="S311" s="189">
        <v>0</v>
      </c>
      <c r="T311" s="190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191" t="s">
        <v>205</v>
      </c>
      <c r="AT311" s="191" t="s">
        <v>257</v>
      </c>
      <c r="AU311" s="191" t="s">
        <v>21</v>
      </c>
      <c r="AY311" s="18" t="s">
        <v>167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18" t="s">
        <v>91</v>
      </c>
      <c r="BK311" s="192">
        <f>ROUND(I311*H311,2)</f>
        <v>0</v>
      </c>
      <c r="BL311" s="18" t="s">
        <v>174</v>
      </c>
      <c r="BM311" s="191" t="s">
        <v>1174</v>
      </c>
    </row>
    <row r="312" spans="1:51" s="13" customFormat="1" ht="12">
      <c r="A312" s="13"/>
      <c r="B312" s="193"/>
      <c r="C312" s="13"/>
      <c r="D312" s="194" t="s">
        <v>193</v>
      </c>
      <c r="E312" s="13"/>
      <c r="F312" s="196" t="s">
        <v>1175</v>
      </c>
      <c r="G312" s="13"/>
      <c r="H312" s="197">
        <v>247.931</v>
      </c>
      <c r="I312" s="198"/>
      <c r="J312" s="13"/>
      <c r="K312" s="13"/>
      <c r="L312" s="193"/>
      <c r="M312" s="199"/>
      <c r="N312" s="200"/>
      <c r="O312" s="200"/>
      <c r="P312" s="200"/>
      <c r="Q312" s="200"/>
      <c r="R312" s="200"/>
      <c r="S312" s="200"/>
      <c r="T312" s="20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95" t="s">
        <v>193</v>
      </c>
      <c r="AU312" s="195" t="s">
        <v>21</v>
      </c>
      <c r="AV312" s="13" t="s">
        <v>21</v>
      </c>
      <c r="AW312" s="13" t="s">
        <v>3</v>
      </c>
      <c r="AX312" s="13" t="s">
        <v>91</v>
      </c>
      <c r="AY312" s="195" t="s">
        <v>167</v>
      </c>
    </row>
    <row r="313" spans="1:65" s="2" customFormat="1" ht="24.15" customHeight="1">
      <c r="A313" s="38"/>
      <c r="B313" s="179"/>
      <c r="C313" s="180" t="s">
        <v>546</v>
      </c>
      <c r="D313" s="180" t="s">
        <v>169</v>
      </c>
      <c r="E313" s="181" t="s">
        <v>1176</v>
      </c>
      <c r="F313" s="182" t="s">
        <v>1177</v>
      </c>
      <c r="G313" s="183" t="s">
        <v>218</v>
      </c>
      <c r="H313" s="184">
        <v>281.401</v>
      </c>
      <c r="I313" s="185"/>
      <c r="J313" s="186">
        <f>ROUND(I313*H313,2)</f>
        <v>0</v>
      </c>
      <c r="K313" s="182" t="s">
        <v>173</v>
      </c>
      <c r="L313" s="39"/>
      <c r="M313" s="187" t="s">
        <v>1</v>
      </c>
      <c r="N313" s="188" t="s">
        <v>49</v>
      </c>
      <c r="O313" s="77"/>
      <c r="P313" s="189">
        <f>O313*H313</f>
        <v>0</v>
      </c>
      <c r="Q313" s="189">
        <v>0.00069</v>
      </c>
      <c r="R313" s="189">
        <f>Q313*H313</f>
        <v>0.19416669</v>
      </c>
      <c r="S313" s="189">
        <v>0</v>
      </c>
      <c r="T313" s="190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191" t="s">
        <v>174</v>
      </c>
      <c r="AT313" s="191" t="s">
        <v>169</v>
      </c>
      <c r="AU313" s="191" t="s">
        <v>21</v>
      </c>
      <c r="AY313" s="18" t="s">
        <v>167</v>
      </c>
      <c r="BE313" s="192">
        <f>IF(N313="základní",J313,0)</f>
        <v>0</v>
      </c>
      <c r="BF313" s="192">
        <f>IF(N313="snížená",J313,0)</f>
        <v>0</v>
      </c>
      <c r="BG313" s="192">
        <f>IF(N313="zákl. přenesená",J313,0)</f>
        <v>0</v>
      </c>
      <c r="BH313" s="192">
        <f>IF(N313="sníž. přenesená",J313,0)</f>
        <v>0</v>
      </c>
      <c r="BI313" s="192">
        <f>IF(N313="nulová",J313,0)</f>
        <v>0</v>
      </c>
      <c r="BJ313" s="18" t="s">
        <v>91</v>
      </c>
      <c r="BK313" s="192">
        <f>ROUND(I313*H313,2)</f>
        <v>0</v>
      </c>
      <c r="BL313" s="18" t="s">
        <v>174</v>
      </c>
      <c r="BM313" s="191" t="s">
        <v>1178</v>
      </c>
    </row>
    <row r="314" spans="1:51" s="13" customFormat="1" ht="12">
      <c r="A314" s="13"/>
      <c r="B314" s="193"/>
      <c r="C314" s="13"/>
      <c r="D314" s="194" t="s">
        <v>193</v>
      </c>
      <c r="E314" s="195" t="s">
        <v>1</v>
      </c>
      <c r="F314" s="196" t="s">
        <v>1179</v>
      </c>
      <c r="G314" s="13"/>
      <c r="H314" s="197">
        <v>164.57</v>
      </c>
      <c r="I314" s="198"/>
      <c r="J314" s="13"/>
      <c r="K314" s="13"/>
      <c r="L314" s="193"/>
      <c r="M314" s="199"/>
      <c r="N314" s="200"/>
      <c r="O314" s="200"/>
      <c r="P314" s="200"/>
      <c r="Q314" s="200"/>
      <c r="R314" s="200"/>
      <c r="S314" s="200"/>
      <c r="T314" s="20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95" t="s">
        <v>193</v>
      </c>
      <c r="AU314" s="195" t="s">
        <v>21</v>
      </c>
      <c r="AV314" s="13" t="s">
        <v>21</v>
      </c>
      <c r="AW314" s="13" t="s">
        <v>40</v>
      </c>
      <c r="AX314" s="13" t="s">
        <v>84</v>
      </c>
      <c r="AY314" s="195" t="s">
        <v>167</v>
      </c>
    </row>
    <row r="315" spans="1:51" s="13" customFormat="1" ht="12">
      <c r="A315" s="13"/>
      <c r="B315" s="193"/>
      <c r="C315" s="13"/>
      <c r="D315" s="194" t="s">
        <v>193</v>
      </c>
      <c r="E315" s="195" t="s">
        <v>1</v>
      </c>
      <c r="F315" s="196" t="s">
        <v>1180</v>
      </c>
      <c r="G315" s="13"/>
      <c r="H315" s="197">
        <v>91.249</v>
      </c>
      <c r="I315" s="198"/>
      <c r="J315" s="13"/>
      <c r="K315" s="13"/>
      <c r="L315" s="193"/>
      <c r="M315" s="199"/>
      <c r="N315" s="200"/>
      <c r="O315" s="200"/>
      <c r="P315" s="200"/>
      <c r="Q315" s="200"/>
      <c r="R315" s="200"/>
      <c r="S315" s="200"/>
      <c r="T315" s="20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95" t="s">
        <v>193</v>
      </c>
      <c r="AU315" s="195" t="s">
        <v>21</v>
      </c>
      <c r="AV315" s="13" t="s">
        <v>21</v>
      </c>
      <c r="AW315" s="13" t="s">
        <v>40</v>
      </c>
      <c r="AX315" s="13" t="s">
        <v>84</v>
      </c>
      <c r="AY315" s="195" t="s">
        <v>167</v>
      </c>
    </row>
    <row r="316" spans="1:51" s="14" customFormat="1" ht="12">
      <c r="A316" s="14"/>
      <c r="B316" s="202"/>
      <c r="C316" s="14"/>
      <c r="D316" s="194" t="s">
        <v>193</v>
      </c>
      <c r="E316" s="203" t="s">
        <v>1</v>
      </c>
      <c r="F316" s="204" t="s">
        <v>246</v>
      </c>
      <c r="G316" s="14"/>
      <c r="H316" s="205">
        <v>255.819</v>
      </c>
      <c r="I316" s="206"/>
      <c r="J316" s="14"/>
      <c r="K316" s="14"/>
      <c r="L316" s="202"/>
      <c r="M316" s="207"/>
      <c r="N316" s="208"/>
      <c r="O316" s="208"/>
      <c r="P316" s="208"/>
      <c r="Q316" s="208"/>
      <c r="R316" s="208"/>
      <c r="S316" s="208"/>
      <c r="T316" s="20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03" t="s">
        <v>193</v>
      </c>
      <c r="AU316" s="203" t="s">
        <v>21</v>
      </c>
      <c r="AV316" s="14" t="s">
        <v>174</v>
      </c>
      <c r="AW316" s="14" t="s">
        <v>40</v>
      </c>
      <c r="AX316" s="14" t="s">
        <v>84</v>
      </c>
      <c r="AY316" s="203" t="s">
        <v>167</v>
      </c>
    </row>
    <row r="317" spans="1:51" s="13" customFormat="1" ht="12">
      <c r="A317" s="13"/>
      <c r="B317" s="193"/>
      <c r="C317" s="13"/>
      <c r="D317" s="194" t="s">
        <v>193</v>
      </c>
      <c r="E317" s="195" t="s">
        <v>1</v>
      </c>
      <c r="F317" s="196" t="s">
        <v>1181</v>
      </c>
      <c r="G317" s="13"/>
      <c r="H317" s="197">
        <v>281.401</v>
      </c>
      <c r="I317" s="198"/>
      <c r="J317" s="13"/>
      <c r="K317" s="13"/>
      <c r="L317" s="193"/>
      <c r="M317" s="199"/>
      <c r="N317" s="200"/>
      <c r="O317" s="200"/>
      <c r="P317" s="200"/>
      <c r="Q317" s="200"/>
      <c r="R317" s="200"/>
      <c r="S317" s="200"/>
      <c r="T317" s="20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95" t="s">
        <v>193</v>
      </c>
      <c r="AU317" s="195" t="s">
        <v>21</v>
      </c>
      <c r="AV317" s="13" t="s">
        <v>21</v>
      </c>
      <c r="AW317" s="13" t="s">
        <v>40</v>
      </c>
      <c r="AX317" s="13" t="s">
        <v>91</v>
      </c>
      <c r="AY317" s="195" t="s">
        <v>167</v>
      </c>
    </row>
    <row r="318" spans="1:65" s="2" customFormat="1" ht="33" customHeight="1">
      <c r="A318" s="38"/>
      <c r="B318" s="179"/>
      <c r="C318" s="180" t="s">
        <v>550</v>
      </c>
      <c r="D318" s="180" t="s">
        <v>169</v>
      </c>
      <c r="E318" s="181" t="s">
        <v>1182</v>
      </c>
      <c r="F318" s="182" t="s">
        <v>1183</v>
      </c>
      <c r="G318" s="183" t="s">
        <v>218</v>
      </c>
      <c r="H318" s="184">
        <v>3477.317</v>
      </c>
      <c r="I318" s="185"/>
      <c r="J318" s="186">
        <f>ROUND(I318*H318,2)</f>
        <v>0</v>
      </c>
      <c r="K318" s="182" t="s">
        <v>173</v>
      </c>
      <c r="L318" s="39"/>
      <c r="M318" s="187" t="s">
        <v>1</v>
      </c>
      <c r="N318" s="188" t="s">
        <v>49</v>
      </c>
      <c r="O318" s="77"/>
      <c r="P318" s="189">
        <f>O318*H318</f>
        <v>0</v>
      </c>
      <c r="Q318" s="189">
        <v>0.00048</v>
      </c>
      <c r="R318" s="189">
        <f>Q318*H318</f>
        <v>1.66911216</v>
      </c>
      <c r="S318" s="189">
        <v>0</v>
      </c>
      <c r="T318" s="19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191" t="s">
        <v>174</v>
      </c>
      <c r="AT318" s="191" t="s">
        <v>169</v>
      </c>
      <c r="AU318" s="191" t="s">
        <v>21</v>
      </c>
      <c r="AY318" s="18" t="s">
        <v>167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18" t="s">
        <v>91</v>
      </c>
      <c r="BK318" s="192">
        <f>ROUND(I318*H318,2)</f>
        <v>0</v>
      </c>
      <c r="BL318" s="18" t="s">
        <v>174</v>
      </c>
      <c r="BM318" s="191" t="s">
        <v>1184</v>
      </c>
    </row>
    <row r="319" spans="1:51" s="13" customFormat="1" ht="12">
      <c r="A319" s="13"/>
      <c r="B319" s="193"/>
      <c r="C319" s="13"/>
      <c r="D319" s="194" t="s">
        <v>193</v>
      </c>
      <c r="E319" s="195" t="s">
        <v>1</v>
      </c>
      <c r="F319" s="196" t="s">
        <v>1017</v>
      </c>
      <c r="G319" s="13"/>
      <c r="H319" s="197">
        <v>1577.095</v>
      </c>
      <c r="I319" s="198"/>
      <c r="J319" s="13"/>
      <c r="K319" s="13"/>
      <c r="L319" s="193"/>
      <c r="M319" s="199"/>
      <c r="N319" s="200"/>
      <c r="O319" s="200"/>
      <c r="P319" s="200"/>
      <c r="Q319" s="200"/>
      <c r="R319" s="200"/>
      <c r="S319" s="200"/>
      <c r="T319" s="20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95" t="s">
        <v>193</v>
      </c>
      <c r="AU319" s="195" t="s">
        <v>21</v>
      </c>
      <c r="AV319" s="13" t="s">
        <v>21</v>
      </c>
      <c r="AW319" s="13" t="s">
        <v>40</v>
      </c>
      <c r="AX319" s="13" t="s">
        <v>84</v>
      </c>
      <c r="AY319" s="195" t="s">
        <v>167</v>
      </c>
    </row>
    <row r="320" spans="1:51" s="15" customFormat="1" ht="12">
      <c r="A320" s="15"/>
      <c r="B320" s="229"/>
      <c r="C320" s="15"/>
      <c r="D320" s="194" t="s">
        <v>193</v>
      </c>
      <c r="E320" s="230" t="s">
        <v>1</v>
      </c>
      <c r="F320" s="231" t="s">
        <v>1018</v>
      </c>
      <c r="G320" s="15"/>
      <c r="H320" s="232">
        <v>1577.095</v>
      </c>
      <c r="I320" s="233"/>
      <c r="J320" s="15"/>
      <c r="K320" s="15"/>
      <c r="L320" s="229"/>
      <c r="M320" s="234"/>
      <c r="N320" s="235"/>
      <c r="O320" s="235"/>
      <c r="P320" s="235"/>
      <c r="Q320" s="235"/>
      <c r="R320" s="235"/>
      <c r="S320" s="235"/>
      <c r="T320" s="236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30" t="s">
        <v>193</v>
      </c>
      <c r="AU320" s="230" t="s">
        <v>21</v>
      </c>
      <c r="AV320" s="15" t="s">
        <v>180</v>
      </c>
      <c r="AW320" s="15" t="s">
        <v>40</v>
      </c>
      <c r="AX320" s="15" t="s">
        <v>84</v>
      </c>
      <c r="AY320" s="230" t="s">
        <v>167</v>
      </c>
    </row>
    <row r="321" spans="1:51" s="13" customFormat="1" ht="12">
      <c r="A321" s="13"/>
      <c r="B321" s="193"/>
      <c r="C321" s="13"/>
      <c r="D321" s="194" t="s">
        <v>193</v>
      </c>
      <c r="E321" s="195" t="s">
        <v>1</v>
      </c>
      <c r="F321" s="196" t="s">
        <v>1019</v>
      </c>
      <c r="G321" s="13"/>
      <c r="H321" s="197">
        <v>246.779</v>
      </c>
      <c r="I321" s="198"/>
      <c r="J321" s="13"/>
      <c r="K321" s="13"/>
      <c r="L321" s="193"/>
      <c r="M321" s="199"/>
      <c r="N321" s="200"/>
      <c r="O321" s="200"/>
      <c r="P321" s="200"/>
      <c r="Q321" s="200"/>
      <c r="R321" s="200"/>
      <c r="S321" s="200"/>
      <c r="T321" s="20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95" t="s">
        <v>193</v>
      </c>
      <c r="AU321" s="195" t="s">
        <v>21</v>
      </c>
      <c r="AV321" s="13" t="s">
        <v>21</v>
      </c>
      <c r="AW321" s="13" t="s">
        <v>40</v>
      </c>
      <c r="AX321" s="13" t="s">
        <v>84</v>
      </c>
      <c r="AY321" s="195" t="s">
        <v>167</v>
      </c>
    </row>
    <row r="322" spans="1:51" s="13" customFormat="1" ht="12">
      <c r="A322" s="13"/>
      <c r="B322" s="193"/>
      <c r="C322" s="13"/>
      <c r="D322" s="194" t="s">
        <v>193</v>
      </c>
      <c r="E322" s="195" t="s">
        <v>1</v>
      </c>
      <c r="F322" s="196" t="s">
        <v>1020</v>
      </c>
      <c r="G322" s="13"/>
      <c r="H322" s="197">
        <v>76.57</v>
      </c>
      <c r="I322" s="198"/>
      <c r="J322" s="13"/>
      <c r="K322" s="13"/>
      <c r="L322" s="193"/>
      <c r="M322" s="199"/>
      <c r="N322" s="200"/>
      <c r="O322" s="200"/>
      <c r="P322" s="200"/>
      <c r="Q322" s="200"/>
      <c r="R322" s="200"/>
      <c r="S322" s="200"/>
      <c r="T322" s="20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95" t="s">
        <v>193</v>
      </c>
      <c r="AU322" s="195" t="s">
        <v>21</v>
      </c>
      <c r="AV322" s="13" t="s">
        <v>21</v>
      </c>
      <c r="AW322" s="13" t="s">
        <v>40</v>
      </c>
      <c r="AX322" s="13" t="s">
        <v>84</v>
      </c>
      <c r="AY322" s="195" t="s">
        <v>167</v>
      </c>
    </row>
    <row r="323" spans="1:51" s="15" customFormat="1" ht="12">
      <c r="A323" s="15"/>
      <c r="B323" s="229"/>
      <c r="C323" s="15"/>
      <c r="D323" s="194" t="s">
        <v>193</v>
      </c>
      <c r="E323" s="230" t="s">
        <v>1</v>
      </c>
      <c r="F323" s="231" t="s">
        <v>1018</v>
      </c>
      <c r="G323" s="15"/>
      <c r="H323" s="232">
        <v>323.349</v>
      </c>
      <c r="I323" s="233"/>
      <c r="J323" s="15"/>
      <c r="K323" s="15"/>
      <c r="L323" s="229"/>
      <c r="M323" s="234"/>
      <c r="N323" s="235"/>
      <c r="O323" s="235"/>
      <c r="P323" s="235"/>
      <c r="Q323" s="235"/>
      <c r="R323" s="235"/>
      <c r="S323" s="235"/>
      <c r="T323" s="236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30" t="s">
        <v>193</v>
      </c>
      <c r="AU323" s="230" t="s">
        <v>21</v>
      </c>
      <c r="AV323" s="15" t="s">
        <v>180</v>
      </c>
      <c r="AW323" s="15" t="s">
        <v>40</v>
      </c>
      <c r="AX323" s="15" t="s">
        <v>84</v>
      </c>
      <c r="AY323" s="230" t="s">
        <v>167</v>
      </c>
    </row>
    <row r="324" spans="1:51" s="13" customFormat="1" ht="12">
      <c r="A324" s="13"/>
      <c r="B324" s="193"/>
      <c r="C324" s="13"/>
      <c r="D324" s="194" t="s">
        <v>193</v>
      </c>
      <c r="E324" s="195" t="s">
        <v>1</v>
      </c>
      <c r="F324" s="196" t="s">
        <v>1021</v>
      </c>
      <c r="G324" s="13"/>
      <c r="H324" s="197">
        <v>143.507</v>
      </c>
      <c r="I324" s="198"/>
      <c r="J324" s="13"/>
      <c r="K324" s="13"/>
      <c r="L324" s="193"/>
      <c r="M324" s="199"/>
      <c r="N324" s="200"/>
      <c r="O324" s="200"/>
      <c r="P324" s="200"/>
      <c r="Q324" s="200"/>
      <c r="R324" s="200"/>
      <c r="S324" s="200"/>
      <c r="T324" s="20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95" t="s">
        <v>193</v>
      </c>
      <c r="AU324" s="195" t="s">
        <v>21</v>
      </c>
      <c r="AV324" s="13" t="s">
        <v>21</v>
      </c>
      <c r="AW324" s="13" t="s">
        <v>40</v>
      </c>
      <c r="AX324" s="13" t="s">
        <v>84</v>
      </c>
      <c r="AY324" s="195" t="s">
        <v>167</v>
      </c>
    </row>
    <row r="325" spans="1:51" s="13" customFormat="1" ht="12">
      <c r="A325" s="13"/>
      <c r="B325" s="193"/>
      <c r="C325" s="13"/>
      <c r="D325" s="194" t="s">
        <v>193</v>
      </c>
      <c r="E325" s="195" t="s">
        <v>1</v>
      </c>
      <c r="F325" s="196" t="s">
        <v>1022</v>
      </c>
      <c r="G325" s="13"/>
      <c r="H325" s="197">
        <v>100.386</v>
      </c>
      <c r="I325" s="198"/>
      <c r="J325" s="13"/>
      <c r="K325" s="13"/>
      <c r="L325" s="193"/>
      <c r="M325" s="199"/>
      <c r="N325" s="200"/>
      <c r="O325" s="200"/>
      <c r="P325" s="200"/>
      <c r="Q325" s="200"/>
      <c r="R325" s="200"/>
      <c r="S325" s="200"/>
      <c r="T325" s="20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95" t="s">
        <v>193</v>
      </c>
      <c r="AU325" s="195" t="s">
        <v>21</v>
      </c>
      <c r="AV325" s="13" t="s">
        <v>21</v>
      </c>
      <c r="AW325" s="13" t="s">
        <v>40</v>
      </c>
      <c r="AX325" s="13" t="s">
        <v>84</v>
      </c>
      <c r="AY325" s="195" t="s">
        <v>167</v>
      </c>
    </row>
    <row r="326" spans="1:51" s="15" customFormat="1" ht="12">
      <c r="A326" s="15"/>
      <c r="B326" s="229"/>
      <c r="C326" s="15"/>
      <c r="D326" s="194" t="s">
        <v>193</v>
      </c>
      <c r="E326" s="230" t="s">
        <v>1</v>
      </c>
      <c r="F326" s="231" t="s">
        <v>1018</v>
      </c>
      <c r="G326" s="15"/>
      <c r="H326" s="232">
        <v>243.893</v>
      </c>
      <c r="I326" s="233"/>
      <c r="J326" s="15"/>
      <c r="K326" s="15"/>
      <c r="L326" s="229"/>
      <c r="M326" s="234"/>
      <c r="N326" s="235"/>
      <c r="O326" s="235"/>
      <c r="P326" s="235"/>
      <c r="Q326" s="235"/>
      <c r="R326" s="235"/>
      <c r="S326" s="235"/>
      <c r="T326" s="236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30" t="s">
        <v>193</v>
      </c>
      <c r="AU326" s="230" t="s">
        <v>21</v>
      </c>
      <c r="AV326" s="15" t="s">
        <v>180</v>
      </c>
      <c r="AW326" s="15" t="s">
        <v>40</v>
      </c>
      <c r="AX326" s="15" t="s">
        <v>84</v>
      </c>
      <c r="AY326" s="230" t="s">
        <v>167</v>
      </c>
    </row>
    <row r="327" spans="1:51" s="13" customFormat="1" ht="12">
      <c r="A327" s="13"/>
      <c r="B327" s="193"/>
      <c r="C327" s="13"/>
      <c r="D327" s="194" t="s">
        <v>193</v>
      </c>
      <c r="E327" s="195" t="s">
        <v>1</v>
      </c>
      <c r="F327" s="196" t="s">
        <v>1023</v>
      </c>
      <c r="G327" s="13"/>
      <c r="H327" s="197">
        <v>708.929</v>
      </c>
      <c r="I327" s="198"/>
      <c r="J327" s="13"/>
      <c r="K327" s="13"/>
      <c r="L327" s="193"/>
      <c r="M327" s="199"/>
      <c r="N327" s="200"/>
      <c r="O327" s="200"/>
      <c r="P327" s="200"/>
      <c r="Q327" s="200"/>
      <c r="R327" s="200"/>
      <c r="S327" s="200"/>
      <c r="T327" s="20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95" t="s">
        <v>193</v>
      </c>
      <c r="AU327" s="195" t="s">
        <v>21</v>
      </c>
      <c r="AV327" s="13" t="s">
        <v>21</v>
      </c>
      <c r="AW327" s="13" t="s">
        <v>40</v>
      </c>
      <c r="AX327" s="13" t="s">
        <v>84</v>
      </c>
      <c r="AY327" s="195" t="s">
        <v>167</v>
      </c>
    </row>
    <row r="328" spans="1:51" s="15" customFormat="1" ht="12">
      <c r="A328" s="15"/>
      <c r="B328" s="229"/>
      <c r="C328" s="15"/>
      <c r="D328" s="194" t="s">
        <v>193</v>
      </c>
      <c r="E328" s="230" t="s">
        <v>1</v>
      </c>
      <c r="F328" s="231" t="s">
        <v>1018</v>
      </c>
      <c r="G328" s="15"/>
      <c r="H328" s="232">
        <v>708.929</v>
      </c>
      <c r="I328" s="233"/>
      <c r="J328" s="15"/>
      <c r="K328" s="15"/>
      <c r="L328" s="229"/>
      <c r="M328" s="234"/>
      <c r="N328" s="235"/>
      <c r="O328" s="235"/>
      <c r="P328" s="235"/>
      <c r="Q328" s="235"/>
      <c r="R328" s="235"/>
      <c r="S328" s="235"/>
      <c r="T328" s="236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30" t="s">
        <v>193</v>
      </c>
      <c r="AU328" s="230" t="s">
        <v>21</v>
      </c>
      <c r="AV328" s="15" t="s">
        <v>180</v>
      </c>
      <c r="AW328" s="15" t="s">
        <v>40</v>
      </c>
      <c r="AX328" s="15" t="s">
        <v>84</v>
      </c>
      <c r="AY328" s="230" t="s">
        <v>167</v>
      </c>
    </row>
    <row r="329" spans="1:51" s="13" customFormat="1" ht="12">
      <c r="A329" s="13"/>
      <c r="B329" s="193"/>
      <c r="C329" s="13"/>
      <c r="D329" s="194" t="s">
        <v>193</v>
      </c>
      <c r="E329" s="195" t="s">
        <v>1</v>
      </c>
      <c r="F329" s="196" t="s">
        <v>1024</v>
      </c>
      <c r="G329" s="13"/>
      <c r="H329" s="197">
        <v>198.094</v>
      </c>
      <c r="I329" s="198"/>
      <c r="J329" s="13"/>
      <c r="K329" s="13"/>
      <c r="L329" s="193"/>
      <c r="M329" s="199"/>
      <c r="N329" s="200"/>
      <c r="O329" s="200"/>
      <c r="P329" s="200"/>
      <c r="Q329" s="200"/>
      <c r="R329" s="200"/>
      <c r="S329" s="200"/>
      <c r="T329" s="20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95" t="s">
        <v>193</v>
      </c>
      <c r="AU329" s="195" t="s">
        <v>21</v>
      </c>
      <c r="AV329" s="13" t="s">
        <v>21</v>
      </c>
      <c r="AW329" s="13" t="s">
        <v>40</v>
      </c>
      <c r="AX329" s="13" t="s">
        <v>84</v>
      </c>
      <c r="AY329" s="195" t="s">
        <v>167</v>
      </c>
    </row>
    <row r="330" spans="1:51" s="13" customFormat="1" ht="12">
      <c r="A330" s="13"/>
      <c r="B330" s="193"/>
      <c r="C330" s="13"/>
      <c r="D330" s="194" t="s">
        <v>193</v>
      </c>
      <c r="E330" s="195" t="s">
        <v>1</v>
      </c>
      <c r="F330" s="196" t="s">
        <v>1025</v>
      </c>
      <c r="G330" s="13"/>
      <c r="H330" s="197">
        <v>109.837</v>
      </c>
      <c r="I330" s="198"/>
      <c r="J330" s="13"/>
      <c r="K330" s="13"/>
      <c r="L330" s="193"/>
      <c r="M330" s="199"/>
      <c r="N330" s="200"/>
      <c r="O330" s="200"/>
      <c r="P330" s="200"/>
      <c r="Q330" s="200"/>
      <c r="R330" s="200"/>
      <c r="S330" s="200"/>
      <c r="T330" s="20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95" t="s">
        <v>193</v>
      </c>
      <c r="AU330" s="195" t="s">
        <v>21</v>
      </c>
      <c r="AV330" s="13" t="s">
        <v>21</v>
      </c>
      <c r="AW330" s="13" t="s">
        <v>40</v>
      </c>
      <c r="AX330" s="13" t="s">
        <v>84</v>
      </c>
      <c r="AY330" s="195" t="s">
        <v>167</v>
      </c>
    </row>
    <row r="331" spans="1:51" s="15" customFormat="1" ht="12">
      <c r="A331" s="15"/>
      <c r="B331" s="229"/>
      <c r="C331" s="15"/>
      <c r="D331" s="194" t="s">
        <v>193</v>
      </c>
      <c r="E331" s="230" t="s">
        <v>1</v>
      </c>
      <c r="F331" s="231" t="s">
        <v>1018</v>
      </c>
      <c r="G331" s="15"/>
      <c r="H331" s="232">
        <v>307.931</v>
      </c>
      <c r="I331" s="233"/>
      <c r="J331" s="15"/>
      <c r="K331" s="15"/>
      <c r="L331" s="229"/>
      <c r="M331" s="234"/>
      <c r="N331" s="235"/>
      <c r="O331" s="235"/>
      <c r="P331" s="235"/>
      <c r="Q331" s="235"/>
      <c r="R331" s="235"/>
      <c r="S331" s="235"/>
      <c r="T331" s="236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30" t="s">
        <v>193</v>
      </c>
      <c r="AU331" s="230" t="s">
        <v>21</v>
      </c>
      <c r="AV331" s="15" t="s">
        <v>180</v>
      </c>
      <c r="AW331" s="15" t="s">
        <v>40</v>
      </c>
      <c r="AX331" s="15" t="s">
        <v>84</v>
      </c>
      <c r="AY331" s="230" t="s">
        <v>167</v>
      </c>
    </row>
    <row r="332" spans="1:51" s="14" customFormat="1" ht="12">
      <c r="A332" s="14"/>
      <c r="B332" s="202"/>
      <c r="C332" s="14"/>
      <c r="D332" s="194" t="s">
        <v>193</v>
      </c>
      <c r="E332" s="203" t="s">
        <v>1</v>
      </c>
      <c r="F332" s="204" t="s">
        <v>246</v>
      </c>
      <c r="G332" s="14"/>
      <c r="H332" s="205">
        <v>3161.197</v>
      </c>
      <c r="I332" s="206"/>
      <c r="J332" s="14"/>
      <c r="K332" s="14"/>
      <c r="L332" s="202"/>
      <c r="M332" s="207"/>
      <c r="N332" s="208"/>
      <c r="O332" s="208"/>
      <c r="P332" s="208"/>
      <c r="Q332" s="208"/>
      <c r="R332" s="208"/>
      <c r="S332" s="208"/>
      <c r="T332" s="20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03" t="s">
        <v>193</v>
      </c>
      <c r="AU332" s="203" t="s">
        <v>21</v>
      </c>
      <c r="AV332" s="14" t="s">
        <v>174</v>
      </c>
      <c r="AW332" s="14" t="s">
        <v>40</v>
      </c>
      <c r="AX332" s="14" t="s">
        <v>84</v>
      </c>
      <c r="AY332" s="203" t="s">
        <v>167</v>
      </c>
    </row>
    <row r="333" spans="1:51" s="13" customFormat="1" ht="12">
      <c r="A333" s="13"/>
      <c r="B333" s="193"/>
      <c r="C333" s="13"/>
      <c r="D333" s="194" t="s">
        <v>193</v>
      </c>
      <c r="E333" s="195" t="s">
        <v>1</v>
      </c>
      <c r="F333" s="196" t="s">
        <v>1185</v>
      </c>
      <c r="G333" s="13"/>
      <c r="H333" s="197">
        <v>3477.317</v>
      </c>
      <c r="I333" s="198"/>
      <c r="J333" s="13"/>
      <c r="K333" s="13"/>
      <c r="L333" s="193"/>
      <c r="M333" s="199"/>
      <c r="N333" s="200"/>
      <c r="O333" s="200"/>
      <c r="P333" s="200"/>
      <c r="Q333" s="200"/>
      <c r="R333" s="200"/>
      <c r="S333" s="200"/>
      <c r="T333" s="20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95" t="s">
        <v>193</v>
      </c>
      <c r="AU333" s="195" t="s">
        <v>21</v>
      </c>
      <c r="AV333" s="13" t="s">
        <v>21</v>
      </c>
      <c r="AW333" s="13" t="s">
        <v>40</v>
      </c>
      <c r="AX333" s="13" t="s">
        <v>91</v>
      </c>
      <c r="AY333" s="195" t="s">
        <v>167</v>
      </c>
    </row>
    <row r="334" spans="1:65" s="2" customFormat="1" ht="16.5" customHeight="1">
      <c r="A334" s="38"/>
      <c r="B334" s="179"/>
      <c r="C334" s="180" t="s">
        <v>554</v>
      </c>
      <c r="D334" s="180" t="s">
        <v>169</v>
      </c>
      <c r="E334" s="181" t="s">
        <v>1186</v>
      </c>
      <c r="F334" s="182" t="s">
        <v>1187</v>
      </c>
      <c r="G334" s="183" t="s">
        <v>191</v>
      </c>
      <c r="H334" s="184">
        <v>1</v>
      </c>
      <c r="I334" s="185"/>
      <c r="J334" s="186">
        <f>ROUND(I334*H334,2)</f>
        <v>0</v>
      </c>
      <c r="K334" s="182" t="s">
        <v>173</v>
      </c>
      <c r="L334" s="39"/>
      <c r="M334" s="187" t="s">
        <v>1</v>
      </c>
      <c r="N334" s="188" t="s">
        <v>49</v>
      </c>
      <c r="O334" s="77"/>
      <c r="P334" s="189">
        <f>O334*H334</f>
        <v>0</v>
      </c>
      <c r="Q334" s="189">
        <v>0</v>
      </c>
      <c r="R334" s="189">
        <f>Q334*H334</f>
        <v>0</v>
      </c>
      <c r="S334" s="189">
        <v>2.27</v>
      </c>
      <c r="T334" s="190">
        <f>S334*H334</f>
        <v>2.27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191" t="s">
        <v>174</v>
      </c>
      <c r="AT334" s="191" t="s">
        <v>169</v>
      </c>
      <c r="AU334" s="191" t="s">
        <v>21</v>
      </c>
      <c r="AY334" s="18" t="s">
        <v>167</v>
      </c>
      <c r="BE334" s="192">
        <f>IF(N334="základní",J334,0)</f>
        <v>0</v>
      </c>
      <c r="BF334" s="192">
        <f>IF(N334="snížená",J334,0)</f>
        <v>0</v>
      </c>
      <c r="BG334" s="192">
        <f>IF(N334="zákl. přenesená",J334,0)</f>
        <v>0</v>
      </c>
      <c r="BH334" s="192">
        <f>IF(N334="sníž. přenesená",J334,0)</f>
        <v>0</v>
      </c>
      <c r="BI334" s="192">
        <f>IF(N334="nulová",J334,0)</f>
        <v>0</v>
      </c>
      <c r="BJ334" s="18" t="s">
        <v>91</v>
      </c>
      <c r="BK334" s="192">
        <f>ROUND(I334*H334,2)</f>
        <v>0</v>
      </c>
      <c r="BL334" s="18" t="s">
        <v>174</v>
      </c>
      <c r="BM334" s="191" t="s">
        <v>1188</v>
      </c>
    </row>
    <row r="335" spans="1:65" s="2" customFormat="1" ht="24.15" customHeight="1">
      <c r="A335" s="38"/>
      <c r="B335" s="179"/>
      <c r="C335" s="180" t="s">
        <v>558</v>
      </c>
      <c r="D335" s="180" t="s">
        <v>169</v>
      </c>
      <c r="E335" s="181" t="s">
        <v>1189</v>
      </c>
      <c r="F335" s="182" t="s">
        <v>1190</v>
      </c>
      <c r="G335" s="183" t="s">
        <v>285</v>
      </c>
      <c r="H335" s="184">
        <v>3</v>
      </c>
      <c r="I335" s="185"/>
      <c r="J335" s="186">
        <f>ROUND(I335*H335,2)</f>
        <v>0</v>
      </c>
      <c r="K335" s="182" t="s">
        <v>173</v>
      </c>
      <c r="L335" s="39"/>
      <c r="M335" s="187" t="s">
        <v>1</v>
      </c>
      <c r="N335" s="188" t="s">
        <v>49</v>
      </c>
      <c r="O335" s="77"/>
      <c r="P335" s="189">
        <f>O335*H335</f>
        <v>0</v>
      </c>
      <c r="Q335" s="189">
        <v>0</v>
      </c>
      <c r="R335" s="189">
        <f>Q335*H335</f>
        <v>0</v>
      </c>
      <c r="S335" s="189">
        <v>0.082</v>
      </c>
      <c r="T335" s="190">
        <f>S335*H335</f>
        <v>0.246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191" t="s">
        <v>174</v>
      </c>
      <c r="AT335" s="191" t="s">
        <v>169</v>
      </c>
      <c r="AU335" s="191" t="s">
        <v>21</v>
      </c>
      <c r="AY335" s="18" t="s">
        <v>167</v>
      </c>
      <c r="BE335" s="192">
        <f>IF(N335="základní",J335,0)</f>
        <v>0</v>
      </c>
      <c r="BF335" s="192">
        <f>IF(N335="snížená",J335,0)</f>
        <v>0</v>
      </c>
      <c r="BG335" s="192">
        <f>IF(N335="zákl. přenesená",J335,0)</f>
        <v>0</v>
      </c>
      <c r="BH335" s="192">
        <f>IF(N335="sníž. přenesená",J335,0)</f>
        <v>0</v>
      </c>
      <c r="BI335" s="192">
        <f>IF(N335="nulová",J335,0)</f>
        <v>0</v>
      </c>
      <c r="BJ335" s="18" t="s">
        <v>91</v>
      </c>
      <c r="BK335" s="192">
        <f>ROUND(I335*H335,2)</f>
        <v>0</v>
      </c>
      <c r="BL335" s="18" t="s">
        <v>174</v>
      </c>
      <c r="BM335" s="191" t="s">
        <v>1191</v>
      </c>
    </row>
    <row r="336" spans="1:51" s="13" customFormat="1" ht="12">
      <c r="A336" s="13"/>
      <c r="B336" s="193"/>
      <c r="C336" s="13"/>
      <c r="D336" s="194" t="s">
        <v>193</v>
      </c>
      <c r="E336" s="195" t="s">
        <v>1</v>
      </c>
      <c r="F336" s="196" t="s">
        <v>1192</v>
      </c>
      <c r="G336" s="13"/>
      <c r="H336" s="197">
        <v>1</v>
      </c>
      <c r="I336" s="198"/>
      <c r="J336" s="13"/>
      <c r="K336" s="13"/>
      <c r="L336" s="193"/>
      <c r="M336" s="199"/>
      <c r="N336" s="200"/>
      <c r="O336" s="200"/>
      <c r="P336" s="200"/>
      <c r="Q336" s="200"/>
      <c r="R336" s="200"/>
      <c r="S336" s="200"/>
      <c r="T336" s="201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195" t="s">
        <v>193</v>
      </c>
      <c r="AU336" s="195" t="s">
        <v>21</v>
      </c>
      <c r="AV336" s="13" t="s">
        <v>21</v>
      </c>
      <c r="AW336" s="13" t="s">
        <v>40</v>
      </c>
      <c r="AX336" s="13" t="s">
        <v>84</v>
      </c>
      <c r="AY336" s="195" t="s">
        <v>167</v>
      </c>
    </row>
    <row r="337" spans="1:51" s="13" customFormat="1" ht="12">
      <c r="A337" s="13"/>
      <c r="B337" s="193"/>
      <c r="C337" s="13"/>
      <c r="D337" s="194" t="s">
        <v>193</v>
      </c>
      <c r="E337" s="195" t="s">
        <v>1</v>
      </c>
      <c r="F337" s="196" t="s">
        <v>1193</v>
      </c>
      <c r="G337" s="13"/>
      <c r="H337" s="197">
        <v>1</v>
      </c>
      <c r="I337" s="198"/>
      <c r="J337" s="13"/>
      <c r="K337" s="13"/>
      <c r="L337" s="193"/>
      <c r="M337" s="199"/>
      <c r="N337" s="200"/>
      <c r="O337" s="200"/>
      <c r="P337" s="200"/>
      <c r="Q337" s="200"/>
      <c r="R337" s="200"/>
      <c r="S337" s="200"/>
      <c r="T337" s="20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95" t="s">
        <v>193</v>
      </c>
      <c r="AU337" s="195" t="s">
        <v>21</v>
      </c>
      <c r="AV337" s="13" t="s">
        <v>21</v>
      </c>
      <c r="AW337" s="13" t="s">
        <v>40</v>
      </c>
      <c r="AX337" s="13" t="s">
        <v>84</v>
      </c>
      <c r="AY337" s="195" t="s">
        <v>167</v>
      </c>
    </row>
    <row r="338" spans="1:51" s="13" customFormat="1" ht="12">
      <c r="A338" s="13"/>
      <c r="B338" s="193"/>
      <c r="C338" s="13"/>
      <c r="D338" s="194" t="s">
        <v>193</v>
      </c>
      <c r="E338" s="195" t="s">
        <v>1</v>
      </c>
      <c r="F338" s="196" t="s">
        <v>1194</v>
      </c>
      <c r="G338" s="13"/>
      <c r="H338" s="197">
        <v>1</v>
      </c>
      <c r="I338" s="198"/>
      <c r="J338" s="13"/>
      <c r="K338" s="13"/>
      <c r="L338" s="193"/>
      <c r="M338" s="199"/>
      <c r="N338" s="200"/>
      <c r="O338" s="200"/>
      <c r="P338" s="200"/>
      <c r="Q338" s="200"/>
      <c r="R338" s="200"/>
      <c r="S338" s="200"/>
      <c r="T338" s="20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95" t="s">
        <v>193</v>
      </c>
      <c r="AU338" s="195" t="s">
        <v>21</v>
      </c>
      <c r="AV338" s="13" t="s">
        <v>21</v>
      </c>
      <c r="AW338" s="13" t="s">
        <v>40</v>
      </c>
      <c r="AX338" s="13" t="s">
        <v>84</v>
      </c>
      <c r="AY338" s="195" t="s">
        <v>167</v>
      </c>
    </row>
    <row r="339" spans="1:51" s="14" customFormat="1" ht="12">
      <c r="A339" s="14"/>
      <c r="B339" s="202"/>
      <c r="C339" s="14"/>
      <c r="D339" s="194" t="s">
        <v>193</v>
      </c>
      <c r="E339" s="203" t="s">
        <v>1</v>
      </c>
      <c r="F339" s="204" t="s">
        <v>246</v>
      </c>
      <c r="G339" s="14"/>
      <c r="H339" s="205">
        <v>3</v>
      </c>
      <c r="I339" s="206"/>
      <c r="J339" s="14"/>
      <c r="K339" s="14"/>
      <c r="L339" s="202"/>
      <c r="M339" s="207"/>
      <c r="N339" s="208"/>
      <c r="O339" s="208"/>
      <c r="P339" s="208"/>
      <c r="Q339" s="208"/>
      <c r="R339" s="208"/>
      <c r="S339" s="208"/>
      <c r="T339" s="20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03" t="s">
        <v>193</v>
      </c>
      <c r="AU339" s="203" t="s">
        <v>21</v>
      </c>
      <c r="AV339" s="14" t="s">
        <v>174</v>
      </c>
      <c r="AW339" s="14" t="s">
        <v>40</v>
      </c>
      <c r="AX339" s="14" t="s">
        <v>91</v>
      </c>
      <c r="AY339" s="203" t="s">
        <v>167</v>
      </c>
    </row>
    <row r="340" spans="1:63" s="12" customFormat="1" ht="22.8" customHeight="1">
      <c r="A340" s="12"/>
      <c r="B340" s="166"/>
      <c r="C340" s="12"/>
      <c r="D340" s="167" t="s">
        <v>83</v>
      </c>
      <c r="E340" s="177" t="s">
        <v>646</v>
      </c>
      <c r="F340" s="177" t="s">
        <v>647</v>
      </c>
      <c r="G340" s="12"/>
      <c r="H340" s="12"/>
      <c r="I340" s="169"/>
      <c r="J340" s="178">
        <f>BK340</f>
        <v>0</v>
      </c>
      <c r="K340" s="12"/>
      <c r="L340" s="166"/>
      <c r="M340" s="171"/>
      <c r="N340" s="172"/>
      <c r="O340" s="172"/>
      <c r="P340" s="173">
        <f>SUM(P341:P351)</f>
        <v>0</v>
      </c>
      <c r="Q340" s="172"/>
      <c r="R340" s="173">
        <f>SUM(R341:R351)</f>
        <v>0</v>
      </c>
      <c r="S340" s="172"/>
      <c r="T340" s="174">
        <f>SUM(T341:T351)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167" t="s">
        <v>91</v>
      </c>
      <c r="AT340" s="175" t="s">
        <v>83</v>
      </c>
      <c r="AU340" s="175" t="s">
        <v>91</v>
      </c>
      <c r="AY340" s="167" t="s">
        <v>167</v>
      </c>
      <c r="BK340" s="176">
        <f>SUM(BK341:BK351)</f>
        <v>0</v>
      </c>
    </row>
    <row r="341" spans="1:65" s="2" customFormat="1" ht="16.5" customHeight="1">
      <c r="A341" s="38"/>
      <c r="B341" s="179"/>
      <c r="C341" s="180" t="s">
        <v>562</v>
      </c>
      <c r="D341" s="180" t="s">
        <v>169</v>
      </c>
      <c r="E341" s="181" t="s">
        <v>1195</v>
      </c>
      <c r="F341" s="182" t="s">
        <v>1196</v>
      </c>
      <c r="G341" s="183" t="s">
        <v>233</v>
      </c>
      <c r="H341" s="184">
        <v>1577.924</v>
      </c>
      <c r="I341" s="185"/>
      <c r="J341" s="186">
        <f>ROUND(I341*H341,2)</f>
        <v>0</v>
      </c>
      <c r="K341" s="182" t="s">
        <v>173</v>
      </c>
      <c r="L341" s="39"/>
      <c r="M341" s="187" t="s">
        <v>1</v>
      </c>
      <c r="N341" s="188" t="s">
        <v>49</v>
      </c>
      <c r="O341" s="77"/>
      <c r="P341" s="189">
        <f>O341*H341</f>
        <v>0</v>
      </c>
      <c r="Q341" s="189">
        <v>0</v>
      </c>
      <c r="R341" s="189">
        <f>Q341*H341</f>
        <v>0</v>
      </c>
      <c r="S341" s="189">
        <v>0</v>
      </c>
      <c r="T341" s="19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191" t="s">
        <v>174</v>
      </c>
      <c r="AT341" s="191" t="s">
        <v>169</v>
      </c>
      <c r="AU341" s="191" t="s">
        <v>21</v>
      </c>
      <c r="AY341" s="18" t="s">
        <v>167</v>
      </c>
      <c r="BE341" s="192">
        <f>IF(N341="základní",J341,0)</f>
        <v>0</v>
      </c>
      <c r="BF341" s="192">
        <f>IF(N341="snížená",J341,0)</f>
        <v>0</v>
      </c>
      <c r="BG341" s="192">
        <f>IF(N341="zákl. přenesená",J341,0)</f>
        <v>0</v>
      </c>
      <c r="BH341" s="192">
        <f>IF(N341="sníž. přenesená",J341,0)</f>
        <v>0</v>
      </c>
      <c r="BI341" s="192">
        <f>IF(N341="nulová",J341,0)</f>
        <v>0</v>
      </c>
      <c r="BJ341" s="18" t="s">
        <v>91</v>
      </c>
      <c r="BK341" s="192">
        <f>ROUND(I341*H341,2)</f>
        <v>0</v>
      </c>
      <c r="BL341" s="18" t="s">
        <v>174</v>
      </c>
      <c r="BM341" s="191" t="s">
        <v>1197</v>
      </c>
    </row>
    <row r="342" spans="1:65" s="2" customFormat="1" ht="24.15" customHeight="1">
      <c r="A342" s="38"/>
      <c r="B342" s="179"/>
      <c r="C342" s="180" t="s">
        <v>566</v>
      </c>
      <c r="D342" s="180" t="s">
        <v>169</v>
      </c>
      <c r="E342" s="181" t="s">
        <v>1198</v>
      </c>
      <c r="F342" s="182" t="s">
        <v>1199</v>
      </c>
      <c r="G342" s="183" t="s">
        <v>233</v>
      </c>
      <c r="H342" s="184">
        <v>4733.76</v>
      </c>
      <c r="I342" s="185"/>
      <c r="J342" s="186">
        <f>ROUND(I342*H342,2)</f>
        <v>0</v>
      </c>
      <c r="K342" s="182" t="s">
        <v>173</v>
      </c>
      <c r="L342" s="39"/>
      <c r="M342" s="187" t="s">
        <v>1</v>
      </c>
      <c r="N342" s="188" t="s">
        <v>49</v>
      </c>
      <c r="O342" s="77"/>
      <c r="P342" s="189">
        <f>O342*H342</f>
        <v>0</v>
      </c>
      <c r="Q342" s="189">
        <v>0</v>
      </c>
      <c r="R342" s="189">
        <f>Q342*H342</f>
        <v>0</v>
      </c>
      <c r="S342" s="189">
        <v>0</v>
      </c>
      <c r="T342" s="190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191" t="s">
        <v>174</v>
      </c>
      <c r="AT342" s="191" t="s">
        <v>169</v>
      </c>
      <c r="AU342" s="191" t="s">
        <v>21</v>
      </c>
      <c r="AY342" s="18" t="s">
        <v>167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18" t="s">
        <v>91</v>
      </c>
      <c r="BK342" s="192">
        <f>ROUND(I342*H342,2)</f>
        <v>0</v>
      </c>
      <c r="BL342" s="18" t="s">
        <v>174</v>
      </c>
      <c r="BM342" s="191" t="s">
        <v>1200</v>
      </c>
    </row>
    <row r="343" spans="1:51" s="13" customFormat="1" ht="12">
      <c r="A343" s="13"/>
      <c r="B343" s="193"/>
      <c r="C343" s="13"/>
      <c r="D343" s="194" t="s">
        <v>193</v>
      </c>
      <c r="E343" s="195" t="s">
        <v>1</v>
      </c>
      <c r="F343" s="196" t="s">
        <v>1201</v>
      </c>
      <c r="G343" s="13"/>
      <c r="H343" s="197">
        <v>4733.76</v>
      </c>
      <c r="I343" s="198"/>
      <c r="J343" s="13"/>
      <c r="K343" s="13"/>
      <c r="L343" s="193"/>
      <c r="M343" s="199"/>
      <c r="N343" s="200"/>
      <c r="O343" s="200"/>
      <c r="P343" s="200"/>
      <c r="Q343" s="200"/>
      <c r="R343" s="200"/>
      <c r="S343" s="200"/>
      <c r="T343" s="20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95" t="s">
        <v>193</v>
      </c>
      <c r="AU343" s="195" t="s">
        <v>21</v>
      </c>
      <c r="AV343" s="13" t="s">
        <v>21</v>
      </c>
      <c r="AW343" s="13" t="s">
        <v>40</v>
      </c>
      <c r="AX343" s="13" t="s">
        <v>91</v>
      </c>
      <c r="AY343" s="195" t="s">
        <v>167</v>
      </c>
    </row>
    <row r="344" spans="1:65" s="2" customFormat="1" ht="33" customHeight="1">
      <c r="A344" s="38"/>
      <c r="B344" s="179"/>
      <c r="C344" s="180" t="s">
        <v>571</v>
      </c>
      <c r="D344" s="180" t="s">
        <v>169</v>
      </c>
      <c r="E344" s="181" t="s">
        <v>856</v>
      </c>
      <c r="F344" s="182" t="s">
        <v>857</v>
      </c>
      <c r="G344" s="183" t="s">
        <v>233</v>
      </c>
      <c r="H344" s="184">
        <v>317.349</v>
      </c>
      <c r="I344" s="185"/>
      <c r="J344" s="186">
        <f>ROUND(I344*H344,2)</f>
        <v>0</v>
      </c>
      <c r="K344" s="182" t="s">
        <v>173</v>
      </c>
      <c r="L344" s="39"/>
      <c r="M344" s="187" t="s">
        <v>1</v>
      </c>
      <c r="N344" s="188" t="s">
        <v>49</v>
      </c>
      <c r="O344" s="77"/>
      <c r="P344" s="189">
        <f>O344*H344</f>
        <v>0</v>
      </c>
      <c r="Q344" s="189">
        <v>0</v>
      </c>
      <c r="R344" s="189">
        <f>Q344*H344</f>
        <v>0</v>
      </c>
      <c r="S344" s="189">
        <v>0</v>
      </c>
      <c r="T344" s="190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191" t="s">
        <v>174</v>
      </c>
      <c r="AT344" s="191" t="s">
        <v>169</v>
      </c>
      <c r="AU344" s="191" t="s">
        <v>21</v>
      </c>
      <c r="AY344" s="18" t="s">
        <v>167</v>
      </c>
      <c r="BE344" s="192">
        <f>IF(N344="základní",J344,0)</f>
        <v>0</v>
      </c>
      <c r="BF344" s="192">
        <f>IF(N344="snížená",J344,0)</f>
        <v>0</v>
      </c>
      <c r="BG344" s="192">
        <f>IF(N344="zákl. přenesená",J344,0)</f>
        <v>0</v>
      </c>
      <c r="BH344" s="192">
        <f>IF(N344="sníž. přenesená",J344,0)</f>
        <v>0</v>
      </c>
      <c r="BI344" s="192">
        <f>IF(N344="nulová",J344,0)</f>
        <v>0</v>
      </c>
      <c r="BJ344" s="18" t="s">
        <v>91</v>
      </c>
      <c r="BK344" s="192">
        <f>ROUND(I344*H344,2)</f>
        <v>0</v>
      </c>
      <c r="BL344" s="18" t="s">
        <v>174</v>
      </c>
      <c r="BM344" s="191" t="s">
        <v>1202</v>
      </c>
    </row>
    <row r="345" spans="1:51" s="13" customFormat="1" ht="12">
      <c r="A345" s="13"/>
      <c r="B345" s="193"/>
      <c r="C345" s="13"/>
      <c r="D345" s="194" t="s">
        <v>193</v>
      </c>
      <c r="E345" s="195" t="s">
        <v>1</v>
      </c>
      <c r="F345" s="196" t="s">
        <v>1203</v>
      </c>
      <c r="G345" s="13"/>
      <c r="H345" s="197">
        <v>14.833</v>
      </c>
      <c r="I345" s="198"/>
      <c r="J345" s="13"/>
      <c r="K345" s="13"/>
      <c r="L345" s="193"/>
      <c r="M345" s="199"/>
      <c r="N345" s="200"/>
      <c r="O345" s="200"/>
      <c r="P345" s="200"/>
      <c r="Q345" s="200"/>
      <c r="R345" s="200"/>
      <c r="S345" s="200"/>
      <c r="T345" s="20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195" t="s">
        <v>193</v>
      </c>
      <c r="AU345" s="195" t="s">
        <v>21</v>
      </c>
      <c r="AV345" s="13" t="s">
        <v>21</v>
      </c>
      <c r="AW345" s="13" t="s">
        <v>40</v>
      </c>
      <c r="AX345" s="13" t="s">
        <v>84</v>
      </c>
      <c r="AY345" s="195" t="s">
        <v>167</v>
      </c>
    </row>
    <row r="346" spans="1:51" s="13" customFormat="1" ht="12">
      <c r="A346" s="13"/>
      <c r="B346" s="193"/>
      <c r="C346" s="13"/>
      <c r="D346" s="194" t="s">
        <v>193</v>
      </c>
      <c r="E346" s="195" t="s">
        <v>1</v>
      </c>
      <c r="F346" s="196" t="s">
        <v>1204</v>
      </c>
      <c r="G346" s="13"/>
      <c r="H346" s="197">
        <v>302.516</v>
      </c>
      <c r="I346" s="198"/>
      <c r="J346" s="13"/>
      <c r="K346" s="13"/>
      <c r="L346" s="193"/>
      <c r="M346" s="199"/>
      <c r="N346" s="200"/>
      <c r="O346" s="200"/>
      <c r="P346" s="200"/>
      <c r="Q346" s="200"/>
      <c r="R346" s="200"/>
      <c r="S346" s="200"/>
      <c r="T346" s="20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95" t="s">
        <v>193</v>
      </c>
      <c r="AU346" s="195" t="s">
        <v>21</v>
      </c>
      <c r="AV346" s="13" t="s">
        <v>21</v>
      </c>
      <c r="AW346" s="13" t="s">
        <v>40</v>
      </c>
      <c r="AX346" s="13" t="s">
        <v>84</v>
      </c>
      <c r="AY346" s="195" t="s">
        <v>167</v>
      </c>
    </row>
    <row r="347" spans="1:51" s="14" customFormat="1" ht="12">
      <c r="A347" s="14"/>
      <c r="B347" s="202"/>
      <c r="C347" s="14"/>
      <c r="D347" s="194" t="s">
        <v>193</v>
      </c>
      <c r="E347" s="203" t="s">
        <v>1</v>
      </c>
      <c r="F347" s="204" t="s">
        <v>246</v>
      </c>
      <c r="G347" s="14"/>
      <c r="H347" s="205">
        <v>317.34900000000005</v>
      </c>
      <c r="I347" s="206"/>
      <c r="J347" s="14"/>
      <c r="K347" s="14"/>
      <c r="L347" s="202"/>
      <c r="M347" s="207"/>
      <c r="N347" s="208"/>
      <c r="O347" s="208"/>
      <c r="P347" s="208"/>
      <c r="Q347" s="208"/>
      <c r="R347" s="208"/>
      <c r="S347" s="208"/>
      <c r="T347" s="20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03" t="s">
        <v>193</v>
      </c>
      <c r="AU347" s="203" t="s">
        <v>21</v>
      </c>
      <c r="AV347" s="14" t="s">
        <v>174</v>
      </c>
      <c r="AW347" s="14" t="s">
        <v>40</v>
      </c>
      <c r="AX347" s="14" t="s">
        <v>91</v>
      </c>
      <c r="AY347" s="203" t="s">
        <v>167</v>
      </c>
    </row>
    <row r="348" spans="1:65" s="2" customFormat="1" ht="33" customHeight="1">
      <c r="A348" s="38"/>
      <c r="B348" s="179"/>
      <c r="C348" s="180" t="s">
        <v>575</v>
      </c>
      <c r="D348" s="180" t="s">
        <v>169</v>
      </c>
      <c r="E348" s="181" t="s">
        <v>1205</v>
      </c>
      <c r="F348" s="182" t="s">
        <v>1206</v>
      </c>
      <c r="G348" s="183" t="s">
        <v>233</v>
      </c>
      <c r="H348" s="184">
        <v>262.688</v>
      </c>
      <c r="I348" s="185"/>
      <c r="J348" s="186">
        <f>ROUND(I348*H348,2)</f>
        <v>0</v>
      </c>
      <c r="K348" s="182" t="s">
        <v>173</v>
      </c>
      <c r="L348" s="39"/>
      <c r="M348" s="187" t="s">
        <v>1</v>
      </c>
      <c r="N348" s="188" t="s">
        <v>49</v>
      </c>
      <c r="O348" s="77"/>
      <c r="P348" s="189">
        <f>O348*H348</f>
        <v>0</v>
      </c>
      <c r="Q348" s="189">
        <v>0</v>
      </c>
      <c r="R348" s="189">
        <f>Q348*H348</f>
        <v>0</v>
      </c>
      <c r="S348" s="189">
        <v>0</v>
      </c>
      <c r="T348" s="190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191" t="s">
        <v>174</v>
      </c>
      <c r="AT348" s="191" t="s">
        <v>169</v>
      </c>
      <c r="AU348" s="191" t="s">
        <v>21</v>
      </c>
      <c r="AY348" s="18" t="s">
        <v>167</v>
      </c>
      <c r="BE348" s="192">
        <f>IF(N348="základní",J348,0)</f>
        <v>0</v>
      </c>
      <c r="BF348" s="192">
        <f>IF(N348="snížená",J348,0)</f>
        <v>0</v>
      </c>
      <c r="BG348" s="192">
        <f>IF(N348="zákl. přenesená",J348,0)</f>
        <v>0</v>
      </c>
      <c r="BH348" s="192">
        <f>IF(N348="sníž. přenesená",J348,0)</f>
        <v>0</v>
      </c>
      <c r="BI348" s="192">
        <f>IF(N348="nulová",J348,0)</f>
        <v>0</v>
      </c>
      <c r="BJ348" s="18" t="s">
        <v>91</v>
      </c>
      <c r="BK348" s="192">
        <f>ROUND(I348*H348,2)</f>
        <v>0</v>
      </c>
      <c r="BL348" s="18" t="s">
        <v>174</v>
      </c>
      <c r="BM348" s="191" t="s">
        <v>1207</v>
      </c>
    </row>
    <row r="349" spans="1:51" s="13" customFormat="1" ht="12">
      <c r="A349" s="13"/>
      <c r="B349" s="193"/>
      <c r="C349" s="13"/>
      <c r="D349" s="194" t="s">
        <v>193</v>
      </c>
      <c r="E349" s="195" t="s">
        <v>1</v>
      </c>
      <c r="F349" s="196" t="s">
        <v>1208</v>
      </c>
      <c r="G349" s="13"/>
      <c r="H349" s="197">
        <v>262.688</v>
      </c>
      <c r="I349" s="198"/>
      <c r="J349" s="13"/>
      <c r="K349" s="13"/>
      <c r="L349" s="193"/>
      <c r="M349" s="199"/>
      <c r="N349" s="200"/>
      <c r="O349" s="200"/>
      <c r="P349" s="200"/>
      <c r="Q349" s="200"/>
      <c r="R349" s="200"/>
      <c r="S349" s="200"/>
      <c r="T349" s="20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195" t="s">
        <v>193</v>
      </c>
      <c r="AU349" s="195" t="s">
        <v>21</v>
      </c>
      <c r="AV349" s="13" t="s">
        <v>21</v>
      </c>
      <c r="AW349" s="13" t="s">
        <v>40</v>
      </c>
      <c r="AX349" s="13" t="s">
        <v>91</v>
      </c>
      <c r="AY349" s="195" t="s">
        <v>167</v>
      </c>
    </row>
    <row r="350" spans="1:65" s="2" customFormat="1" ht="24.15" customHeight="1">
      <c r="A350" s="38"/>
      <c r="B350" s="179"/>
      <c r="C350" s="180" t="s">
        <v>579</v>
      </c>
      <c r="D350" s="180" t="s">
        <v>169</v>
      </c>
      <c r="E350" s="181" t="s">
        <v>1209</v>
      </c>
      <c r="F350" s="182" t="s">
        <v>232</v>
      </c>
      <c r="G350" s="183" t="s">
        <v>233</v>
      </c>
      <c r="H350" s="184">
        <v>1021.115</v>
      </c>
      <c r="I350" s="185"/>
      <c r="J350" s="186">
        <f>ROUND(I350*H350,2)</f>
        <v>0</v>
      </c>
      <c r="K350" s="182" t="s">
        <v>173</v>
      </c>
      <c r="L350" s="39"/>
      <c r="M350" s="187" t="s">
        <v>1</v>
      </c>
      <c r="N350" s="188" t="s">
        <v>49</v>
      </c>
      <c r="O350" s="77"/>
      <c r="P350" s="189">
        <f>O350*H350</f>
        <v>0</v>
      </c>
      <c r="Q350" s="189">
        <v>0</v>
      </c>
      <c r="R350" s="189">
        <f>Q350*H350</f>
        <v>0</v>
      </c>
      <c r="S350" s="189">
        <v>0</v>
      </c>
      <c r="T350" s="190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191" t="s">
        <v>174</v>
      </c>
      <c r="AT350" s="191" t="s">
        <v>169</v>
      </c>
      <c r="AU350" s="191" t="s">
        <v>21</v>
      </c>
      <c r="AY350" s="18" t="s">
        <v>167</v>
      </c>
      <c r="BE350" s="192">
        <f>IF(N350="základní",J350,0)</f>
        <v>0</v>
      </c>
      <c r="BF350" s="192">
        <f>IF(N350="snížená",J350,0)</f>
        <v>0</v>
      </c>
      <c r="BG350" s="192">
        <f>IF(N350="zákl. přenesená",J350,0)</f>
        <v>0</v>
      </c>
      <c r="BH350" s="192">
        <f>IF(N350="sníž. přenesená",J350,0)</f>
        <v>0</v>
      </c>
      <c r="BI350" s="192">
        <f>IF(N350="nulová",J350,0)</f>
        <v>0</v>
      </c>
      <c r="BJ350" s="18" t="s">
        <v>91</v>
      </c>
      <c r="BK350" s="192">
        <f>ROUND(I350*H350,2)</f>
        <v>0</v>
      </c>
      <c r="BL350" s="18" t="s">
        <v>174</v>
      </c>
      <c r="BM350" s="191" t="s">
        <v>1210</v>
      </c>
    </row>
    <row r="351" spans="1:51" s="13" customFormat="1" ht="12">
      <c r="A351" s="13"/>
      <c r="B351" s="193"/>
      <c r="C351" s="13"/>
      <c r="D351" s="194" t="s">
        <v>193</v>
      </c>
      <c r="E351" s="195" t="s">
        <v>1</v>
      </c>
      <c r="F351" s="196" t="s">
        <v>1211</v>
      </c>
      <c r="G351" s="13"/>
      <c r="H351" s="197">
        <v>1021.115</v>
      </c>
      <c r="I351" s="198"/>
      <c r="J351" s="13"/>
      <c r="K351" s="13"/>
      <c r="L351" s="193"/>
      <c r="M351" s="199"/>
      <c r="N351" s="200"/>
      <c r="O351" s="200"/>
      <c r="P351" s="200"/>
      <c r="Q351" s="200"/>
      <c r="R351" s="200"/>
      <c r="S351" s="200"/>
      <c r="T351" s="20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195" t="s">
        <v>193</v>
      </c>
      <c r="AU351" s="195" t="s">
        <v>21</v>
      </c>
      <c r="AV351" s="13" t="s">
        <v>21</v>
      </c>
      <c r="AW351" s="13" t="s">
        <v>40</v>
      </c>
      <c r="AX351" s="13" t="s">
        <v>91</v>
      </c>
      <c r="AY351" s="195" t="s">
        <v>167</v>
      </c>
    </row>
    <row r="352" spans="1:63" s="12" customFormat="1" ht="22.8" customHeight="1">
      <c r="A352" s="12"/>
      <c r="B352" s="166"/>
      <c r="C352" s="12"/>
      <c r="D352" s="167" t="s">
        <v>83</v>
      </c>
      <c r="E352" s="177" t="s">
        <v>347</v>
      </c>
      <c r="F352" s="177" t="s">
        <v>348</v>
      </c>
      <c r="G352" s="12"/>
      <c r="H352" s="12"/>
      <c r="I352" s="169"/>
      <c r="J352" s="178">
        <f>BK352</f>
        <v>0</v>
      </c>
      <c r="K352" s="12"/>
      <c r="L352" s="166"/>
      <c r="M352" s="171"/>
      <c r="N352" s="172"/>
      <c r="O352" s="172"/>
      <c r="P352" s="173">
        <f>SUM(P353:P354)</f>
        <v>0</v>
      </c>
      <c r="Q352" s="172"/>
      <c r="R352" s="173">
        <f>SUM(R353:R354)</f>
        <v>0</v>
      </c>
      <c r="S352" s="172"/>
      <c r="T352" s="174">
        <f>SUM(T353:T354)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167" t="s">
        <v>91</v>
      </c>
      <c r="AT352" s="175" t="s">
        <v>83</v>
      </c>
      <c r="AU352" s="175" t="s">
        <v>91</v>
      </c>
      <c r="AY352" s="167" t="s">
        <v>167</v>
      </c>
      <c r="BK352" s="176">
        <f>SUM(BK353:BK354)</f>
        <v>0</v>
      </c>
    </row>
    <row r="353" spans="1:65" s="2" customFormat="1" ht="33" customHeight="1">
      <c r="A353" s="38"/>
      <c r="B353" s="179"/>
      <c r="C353" s="180" t="s">
        <v>584</v>
      </c>
      <c r="D353" s="180" t="s">
        <v>169</v>
      </c>
      <c r="E353" s="181" t="s">
        <v>1212</v>
      </c>
      <c r="F353" s="182" t="s">
        <v>1213</v>
      </c>
      <c r="G353" s="183" t="s">
        <v>233</v>
      </c>
      <c r="H353" s="184">
        <v>7019.319</v>
      </c>
      <c r="I353" s="185"/>
      <c r="J353" s="186">
        <f>ROUND(I353*H353,2)</f>
        <v>0</v>
      </c>
      <c r="K353" s="182" t="s">
        <v>173</v>
      </c>
      <c r="L353" s="39"/>
      <c r="M353" s="187" t="s">
        <v>1</v>
      </c>
      <c r="N353" s="188" t="s">
        <v>49</v>
      </c>
      <c r="O353" s="77"/>
      <c r="P353" s="189">
        <f>O353*H353</f>
        <v>0</v>
      </c>
      <c r="Q353" s="189">
        <v>0</v>
      </c>
      <c r="R353" s="189">
        <f>Q353*H353</f>
        <v>0</v>
      </c>
      <c r="S353" s="189">
        <v>0</v>
      </c>
      <c r="T353" s="190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191" t="s">
        <v>174</v>
      </c>
      <c r="AT353" s="191" t="s">
        <v>169</v>
      </c>
      <c r="AU353" s="191" t="s">
        <v>21</v>
      </c>
      <c r="AY353" s="18" t="s">
        <v>167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18" t="s">
        <v>91</v>
      </c>
      <c r="BK353" s="192">
        <f>ROUND(I353*H353,2)</f>
        <v>0</v>
      </c>
      <c r="BL353" s="18" t="s">
        <v>174</v>
      </c>
      <c r="BM353" s="191" t="s">
        <v>1214</v>
      </c>
    </row>
    <row r="354" spans="1:65" s="2" customFormat="1" ht="33" customHeight="1">
      <c r="A354" s="38"/>
      <c r="B354" s="179"/>
      <c r="C354" s="180" t="s">
        <v>588</v>
      </c>
      <c r="D354" s="180" t="s">
        <v>169</v>
      </c>
      <c r="E354" s="181" t="s">
        <v>1215</v>
      </c>
      <c r="F354" s="182" t="s">
        <v>1216</v>
      </c>
      <c r="G354" s="183" t="s">
        <v>233</v>
      </c>
      <c r="H354" s="184">
        <v>7019.319</v>
      </c>
      <c r="I354" s="185"/>
      <c r="J354" s="186">
        <f>ROUND(I354*H354,2)</f>
        <v>0</v>
      </c>
      <c r="K354" s="182" t="s">
        <v>173</v>
      </c>
      <c r="L354" s="39"/>
      <c r="M354" s="224" t="s">
        <v>1</v>
      </c>
      <c r="N354" s="225" t="s">
        <v>49</v>
      </c>
      <c r="O354" s="226"/>
      <c r="P354" s="227">
        <f>O354*H354</f>
        <v>0</v>
      </c>
      <c r="Q354" s="227">
        <v>0</v>
      </c>
      <c r="R354" s="227">
        <f>Q354*H354</f>
        <v>0</v>
      </c>
      <c r="S354" s="227">
        <v>0</v>
      </c>
      <c r="T354" s="228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191" t="s">
        <v>174</v>
      </c>
      <c r="AT354" s="191" t="s">
        <v>169</v>
      </c>
      <c r="AU354" s="191" t="s">
        <v>21</v>
      </c>
      <c r="AY354" s="18" t="s">
        <v>167</v>
      </c>
      <c r="BE354" s="192">
        <f>IF(N354="základní",J354,0)</f>
        <v>0</v>
      </c>
      <c r="BF354" s="192">
        <f>IF(N354="snížená",J354,0)</f>
        <v>0</v>
      </c>
      <c r="BG354" s="192">
        <f>IF(N354="zákl. přenesená",J354,0)</f>
        <v>0</v>
      </c>
      <c r="BH354" s="192">
        <f>IF(N354="sníž. přenesená",J354,0)</f>
        <v>0</v>
      </c>
      <c r="BI354" s="192">
        <f>IF(N354="nulová",J354,0)</f>
        <v>0</v>
      </c>
      <c r="BJ354" s="18" t="s">
        <v>91</v>
      </c>
      <c r="BK354" s="192">
        <f>ROUND(I354*H354,2)</f>
        <v>0</v>
      </c>
      <c r="BL354" s="18" t="s">
        <v>174</v>
      </c>
      <c r="BM354" s="191" t="s">
        <v>1217</v>
      </c>
    </row>
    <row r="355" spans="1:31" s="2" customFormat="1" ht="6.95" customHeight="1">
      <c r="A355" s="38"/>
      <c r="B355" s="60"/>
      <c r="C355" s="61"/>
      <c r="D355" s="61"/>
      <c r="E355" s="61"/>
      <c r="F355" s="61"/>
      <c r="G355" s="61"/>
      <c r="H355" s="61"/>
      <c r="I355" s="61"/>
      <c r="J355" s="61"/>
      <c r="K355" s="61"/>
      <c r="L355" s="39"/>
      <c r="M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</row>
  </sheetData>
  <autoFilter ref="C126:K35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940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1218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116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ROUND(J127,2)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ROUND((SUM(BE127:BE328)),2)</f>
        <v>0</v>
      </c>
      <c r="G35" s="38"/>
      <c r="H35" s="38"/>
      <c r="I35" s="136">
        <v>0.21</v>
      </c>
      <c r="J35" s="135">
        <f>ROUND(((SUM(BE127:BE328))*I35),2)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ROUND((SUM(BF127:BF328)),2)</f>
        <v>0</v>
      </c>
      <c r="G36" s="38"/>
      <c r="H36" s="38"/>
      <c r="I36" s="136">
        <v>0.15</v>
      </c>
      <c r="J36" s="135">
        <f>ROUND(((SUM(BF127:BF328))*I36),2)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ROUND((SUM(BG127:BG328)),2)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ROUND((SUM(BH127:BH328)),2)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ROUND((SUM(BI127:BI328)),2)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940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101.4- B - OZ Svobodova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J127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J128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J129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942</v>
      </c>
      <c r="E101" s="154"/>
      <c r="F101" s="154"/>
      <c r="G101" s="154"/>
      <c r="H101" s="154"/>
      <c r="I101" s="154"/>
      <c r="J101" s="155">
        <f>J188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943</v>
      </c>
      <c r="E102" s="154"/>
      <c r="F102" s="154"/>
      <c r="G102" s="154"/>
      <c r="H102" s="154"/>
      <c r="I102" s="154"/>
      <c r="J102" s="155">
        <f>J196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761</v>
      </c>
      <c r="E103" s="154"/>
      <c r="F103" s="154"/>
      <c r="G103" s="154"/>
      <c r="H103" s="154"/>
      <c r="I103" s="154"/>
      <c r="J103" s="155">
        <f>J266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376</v>
      </c>
      <c r="E104" s="154"/>
      <c r="F104" s="154"/>
      <c r="G104" s="154"/>
      <c r="H104" s="154"/>
      <c r="I104" s="154"/>
      <c r="J104" s="155">
        <f>J316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2"/>
      <c r="C105" s="10"/>
      <c r="D105" s="153" t="s">
        <v>148</v>
      </c>
      <c r="E105" s="154"/>
      <c r="F105" s="154"/>
      <c r="G105" s="154"/>
      <c r="H105" s="154"/>
      <c r="I105" s="154"/>
      <c r="J105" s="155">
        <f>J326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38"/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2" t="s">
        <v>152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1" t="s">
        <v>16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6.25" customHeight="1">
      <c r="A115" s="38"/>
      <c r="B115" s="39"/>
      <c r="C115" s="38"/>
      <c r="D115" s="38"/>
      <c r="E115" s="129" t="str">
        <f>E7</f>
        <v>Rekonstrukce místních komunikací v sídlišti K Hradišťku v Dačicích - IV. Etapa - aktualizace</v>
      </c>
      <c r="F115" s="31"/>
      <c r="G115" s="31"/>
      <c r="H115" s="31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1" t="s">
        <v>135</v>
      </c>
      <c r="L116" s="21"/>
    </row>
    <row r="117" spans="1:31" s="2" customFormat="1" ht="23.25" customHeight="1">
      <c r="A117" s="38"/>
      <c r="B117" s="39"/>
      <c r="C117" s="38"/>
      <c r="D117" s="38"/>
      <c r="E117" s="129" t="s">
        <v>940</v>
      </c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1" t="s">
        <v>137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38"/>
      <c r="D119" s="38"/>
      <c r="E119" s="67" t="str">
        <f>E11</f>
        <v>SO 101.4- B - OZ Svobodova</v>
      </c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1" t="s">
        <v>22</v>
      </c>
      <c r="D121" s="38"/>
      <c r="E121" s="38"/>
      <c r="F121" s="26" t="str">
        <f>F14</f>
        <v>Dačice</v>
      </c>
      <c r="G121" s="38"/>
      <c r="H121" s="38"/>
      <c r="I121" s="31" t="s">
        <v>24</v>
      </c>
      <c r="J121" s="69" t="str">
        <f>IF(J14="","",J14)</f>
        <v>6. 8. 2021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1" t="s">
        <v>30</v>
      </c>
      <c r="D123" s="38"/>
      <c r="E123" s="38"/>
      <c r="F123" s="26" t="str">
        <f>E17</f>
        <v>Město Dačice, Krajířova 27, 380 13 Dačice</v>
      </c>
      <c r="G123" s="38"/>
      <c r="H123" s="38"/>
      <c r="I123" s="31" t="s">
        <v>37</v>
      </c>
      <c r="J123" s="36" t="str">
        <f>E23</f>
        <v>Ing. arch. Martin Jirovský Ph.D., MBA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40.05" customHeight="1">
      <c r="A124" s="38"/>
      <c r="B124" s="39"/>
      <c r="C124" s="31" t="s">
        <v>35</v>
      </c>
      <c r="D124" s="38"/>
      <c r="E124" s="38"/>
      <c r="F124" s="26" t="str">
        <f>IF(E20="","",E20)</f>
        <v>Vyplň údaj</v>
      </c>
      <c r="G124" s="38"/>
      <c r="H124" s="38"/>
      <c r="I124" s="31" t="s">
        <v>41</v>
      </c>
      <c r="J124" s="36" t="str">
        <f>E26</f>
        <v>Centrum služeb Staré město; Petra Stejskalová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56"/>
      <c r="B126" s="157"/>
      <c r="C126" s="158" t="s">
        <v>153</v>
      </c>
      <c r="D126" s="159" t="s">
        <v>69</v>
      </c>
      <c r="E126" s="159" t="s">
        <v>65</v>
      </c>
      <c r="F126" s="159" t="s">
        <v>66</v>
      </c>
      <c r="G126" s="159" t="s">
        <v>154</v>
      </c>
      <c r="H126" s="159" t="s">
        <v>155</v>
      </c>
      <c r="I126" s="159" t="s">
        <v>156</v>
      </c>
      <c r="J126" s="159" t="s">
        <v>141</v>
      </c>
      <c r="K126" s="160" t="s">
        <v>157</v>
      </c>
      <c r="L126" s="161"/>
      <c r="M126" s="86" t="s">
        <v>1</v>
      </c>
      <c r="N126" s="87" t="s">
        <v>48</v>
      </c>
      <c r="O126" s="87" t="s">
        <v>158</v>
      </c>
      <c r="P126" s="87" t="s">
        <v>159</v>
      </c>
      <c r="Q126" s="87" t="s">
        <v>160</v>
      </c>
      <c r="R126" s="87" t="s">
        <v>161</v>
      </c>
      <c r="S126" s="87" t="s">
        <v>162</v>
      </c>
      <c r="T126" s="88" t="s">
        <v>163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63" s="2" customFormat="1" ht="22.8" customHeight="1">
      <c r="A127" s="38"/>
      <c r="B127" s="39"/>
      <c r="C127" s="93" t="s">
        <v>164</v>
      </c>
      <c r="D127" s="38"/>
      <c r="E127" s="38"/>
      <c r="F127" s="38"/>
      <c r="G127" s="38"/>
      <c r="H127" s="38"/>
      <c r="I127" s="38"/>
      <c r="J127" s="162">
        <f>BK127</f>
        <v>0</v>
      </c>
      <c r="K127" s="38"/>
      <c r="L127" s="39"/>
      <c r="M127" s="89"/>
      <c r="N127" s="73"/>
      <c r="O127" s="90"/>
      <c r="P127" s="163">
        <f>P128</f>
        <v>0</v>
      </c>
      <c r="Q127" s="90"/>
      <c r="R127" s="163">
        <f>R128</f>
        <v>865.95904132</v>
      </c>
      <c r="S127" s="90"/>
      <c r="T127" s="164">
        <f>T128</f>
        <v>194.72606000000002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8" t="s">
        <v>83</v>
      </c>
      <c r="AU127" s="18" t="s">
        <v>143</v>
      </c>
      <c r="BK127" s="165">
        <f>BK128</f>
        <v>0</v>
      </c>
    </row>
    <row r="128" spans="1:63" s="12" customFormat="1" ht="25.9" customHeight="1">
      <c r="A128" s="12"/>
      <c r="B128" s="166"/>
      <c r="C128" s="12"/>
      <c r="D128" s="167" t="s">
        <v>83</v>
      </c>
      <c r="E128" s="168" t="s">
        <v>165</v>
      </c>
      <c r="F128" s="168" t="s">
        <v>166</v>
      </c>
      <c r="G128" s="12"/>
      <c r="H128" s="12"/>
      <c r="I128" s="169"/>
      <c r="J128" s="170">
        <f>BK128</f>
        <v>0</v>
      </c>
      <c r="K128" s="12"/>
      <c r="L128" s="166"/>
      <c r="M128" s="171"/>
      <c r="N128" s="172"/>
      <c r="O128" s="172"/>
      <c r="P128" s="173">
        <f>P129+P188+P196+P266+P316+P326</f>
        <v>0</v>
      </c>
      <c r="Q128" s="172"/>
      <c r="R128" s="173">
        <f>R129+R188+R196+R266+R316+R326</f>
        <v>865.95904132</v>
      </c>
      <c r="S128" s="172"/>
      <c r="T128" s="174">
        <f>T129+T188+T196+T266+T316+T326</f>
        <v>194.72606000000002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7" t="s">
        <v>91</v>
      </c>
      <c r="AT128" s="175" t="s">
        <v>83</v>
      </c>
      <c r="AU128" s="175" t="s">
        <v>84</v>
      </c>
      <c r="AY128" s="167" t="s">
        <v>167</v>
      </c>
      <c r="BK128" s="176">
        <f>BK129+BK188+BK196+BK266+BK316+BK326</f>
        <v>0</v>
      </c>
    </row>
    <row r="129" spans="1:63" s="12" customFormat="1" ht="22.8" customHeight="1">
      <c r="A129" s="12"/>
      <c r="B129" s="166"/>
      <c r="C129" s="12"/>
      <c r="D129" s="167" t="s">
        <v>83</v>
      </c>
      <c r="E129" s="177" t="s">
        <v>91</v>
      </c>
      <c r="F129" s="177" t="s">
        <v>168</v>
      </c>
      <c r="G129" s="12"/>
      <c r="H129" s="12"/>
      <c r="I129" s="169"/>
      <c r="J129" s="178">
        <f>BK129</f>
        <v>0</v>
      </c>
      <c r="K129" s="12"/>
      <c r="L129" s="166"/>
      <c r="M129" s="171"/>
      <c r="N129" s="172"/>
      <c r="O129" s="172"/>
      <c r="P129" s="173">
        <f>SUM(P130:P187)</f>
        <v>0</v>
      </c>
      <c r="Q129" s="172"/>
      <c r="R129" s="173">
        <f>SUM(R130:R187)</f>
        <v>0.006385200000000001</v>
      </c>
      <c r="S129" s="172"/>
      <c r="T129" s="174">
        <f>SUM(T130:T187)</f>
        <v>192.29206000000002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91</v>
      </c>
      <c r="AT129" s="175" t="s">
        <v>83</v>
      </c>
      <c r="AU129" s="175" t="s">
        <v>91</v>
      </c>
      <c r="AY129" s="167" t="s">
        <v>167</v>
      </c>
      <c r="BK129" s="176">
        <f>SUM(BK130:BK187)</f>
        <v>0</v>
      </c>
    </row>
    <row r="130" spans="1:65" s="2" customFormat="1" ht="24.15" customHeight="1">
      <c r="A130" s="38"/>
      <c r="B130" s="179"/>
      <c r="C130" s="180" t="s">
        <v>91</v>
      </c>
      <c r="D130" s="180" t="s">
        <v>169</v>
      </c>
      <c r="E130" s="181" t="s">
        <v>944</v>
      </c>
      <c r="F130" s="182" t="s">
        <v>945</v>
      </c>
      <c r="G130" s="183" t="s">
        <v>218</v>
      </c>
      <c r="H130" s="184">
        <v>7</v>
      </c>
      <c r="I130" s="185"/>
      <c r="J130" s="186">
        <f>ROUND(I130*H130,2)</f>
        <v>0</v>
      </c>
      <c r="K130" s="182" t="s">
        <v>173</v>
      </c>
      <c r="L130" s="39"/>
      <c r="M130" s="187" t="s">
        <v>1</v>
      </c>
      <c r="N130" s="188" t="s">
        <v>49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0.417</v>
      </c>
      <c r="T130" s="190">
        <f>S130*H130</f>
        <v>2.919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174</v>
      </c>
      <c r="AT130" s="191" t="s">
        <v>169</v>
      </c>
      <c r="AU130" s="191" t="s">
        <v>21</v>
      </c>
      <c r="AY130" s="18" t="s">
        <v>167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8" t="s">
        <v>91</v>
      </c>
      <c r="BK130" s="192">
        <f>ROUND(I130*H130,2)</f>
        <v>0</v>
      </c>
      <c r="BL130" s="18" t="s">
        <v>174</v>
      </c>
      <c r="BM130" s="191" t="s">
        <v>1219</v>
      </c>
    </row>
    <row r="131" spans="1:51" s="13" customFormat="1" ht="12">
      <c r="A131" s="13"/>
      <c r="B131" s="193"/>
      <c r="C131" s="13"/>
      <c r="D131" s="194" t="s">
        <v>193</v>
      </c>
      <c r="E131" s="195" t="s">
        <v>1</v>
      </c>
      <c r="F131" s="196" t="s">
        <v>1220</v>
      </c>
      <c r="G131" s="13"/>
      <c r="H131" s="197">
        <v>7</v>
      </c>
      <c r="I131" s="198"/>
      <c r="J131" s="13"/>
      <c r="K131" s="13"/>
      <c r="L131" s="193"/>
      <c r="M131" s="199"/>
      <c r="N131" s="200"/>
      <c r="O131" s="200"/>
      <c r="P131" s="200"/>
      <c r="Q131" s="200"/>
      <c r="R131" s="200"/>
      <c r="S131" s="200"/>
      <c r="T131" s="20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5" t="s">
        <v>193</v>
      </c>
      <c r="AU131" s="195" t="s">
        <v>21</v>
      </c>
      <c r="AV131" s="13" t="s">
        <v>21</v>
      </c>
      <c r="AW131" s="13" t="s">
        <v>40</v>
      </c>
      <c r="AX131" s="13" t="s">
        <v>91</v>
      </c>
      <c r="AY131" s="195" t="s">
        <v>167</v>
      </c>
    </row>
    <row r="132" spans="1:65" s="2" customFormat="1" ht="33" customHeight="1">
      <c r="A132" s="38"/>
      <c r="B132" s="179"/>
      <c r="C132" s="180" t="s">
        <v>21</v>
      </c>
      <c r="D132" s="180" t="s">
        <v>169</v>
      </c>
      <c r="E132" s="181" t="s">
        <v>1221</v>
      </c>
      <c r="F132" s="182" t="s">
        <v>1222</v>
      </c>
      <c r="G132" s="183" t="s">
        <v>218</v>
      </c>
      <c r="H132" s="184">
        <v>113</v>
      </c>
      <c r="I132" s="185"/>
      <c r="J132" s="186">
        <f>ROUND(I132*H132,2)</f>
        <v>0</v>
      </c>
      <c r="K132" s="182" t="s">
        <v>173</v>
      </c>
      <c r="L132" s="39"/>
      <c r="M132" s="187" t="s">
        <v>1</v>
      </c>
      <c r="N132" s="188" t="s">
        <v>49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0.295</v>
      </c>
      <c r="T132" s="190">
        <f>S132*H132</f>
        <v>33.335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174</v>
      </c>
      <c r="AT132" s="191" t="s">
        <v>169</v>
      </c>
      <c r="AU132" s="191" t="s">
        <v>21</v>
      </c>
      <c r="AY132" s="18" t="s">
        <v>167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8" t="s">
        <v>91</v>
      </c>
      <c r="BK132" s="192">
        <f>ROUND(I132*H132,2)</f>
        <v>0</v>
      </c>
      <c r="BL132" s="18" t="s">
        <v>174</v>
      </c>
      <c r="BM132" s="191" t="s">
        <v>1223</v>
      </c>
    </row>
    <row r="133" spans="1:51" s="13" customFormat="1" ht="12">
      <c r="A133" s="13"/>
      <c r="B133" s="193"/>
      <c r="C133" s="13"/>
      <c r="D133" s="194" t="s">
        <v>193</v>
      </c>
      <c r="E133" s="195" t="s">
        <v>1</v>
      </c>
      <c r="F133" s="196" t="s">
        <v>1224</v>
      </c>
      <c r="G133" s="13"/>
      <c r="H133" s="197">
        <v>113</v>
      </c>
      <c r="I133" s="198"/>
      <c r="J133" s="13"/>
      <c r="K133" s="13"/>
      <c r="L133" s="193"/>
      <c r="M133" s="199"/>
      <c r="N133" s="200"/>
      <c r="O133" s="200"/>
      <c r="P133" s="200"/>
      <c r="Q133" s="200"/>
      <c r="R133" s="200"/>
      <c r="S133" s="200"/>
      <c r="T133" s="20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5" t="s">
        <v>193</v>
      </c>
      <c r="AU133" s="195" t="s">
        <v>21</v>
      </c>
      <c r="AV133" s="13" t="s">
        <v>21</v>
      </c>
      <c r="AW133" s="13" t="s">
        <v>40</v>
      </c>
      <c r="AX133" s="13" t="s">
        <v>91</v>
      </c>
      <c r="AY133" s="195" t="s">
        <v>167</v>
      </c>
    </row>
    <row r="134" spans="1:65" s="2" customFormat="1" ht="24.15" customHeight="1">
      <c r="A134" s="38"/>
      <c r="B134" s="179"/>
      <c r="C134" s="180" t="s">
        <v>180</v>
      </c>
      <c r="D134" s="180" t="s">
        <v>169</v>
      </c>
      <c r="E134" s="181" t="s">
        <v>1225</v>
      </c>
      <c r="F134" s="182" t="s">
        <v>1226</v>
      </c>
      <c r="G134" s="183" t="s">
        <v>218</v>
      </c>
      <c r="H134" s="184">
        <v>127.9</v>
      </c>
      <c r="I134" s="185"/>
      <c r="J134" s="186">
        <f>ROUND(I134*H134,2)</f>
        <v>0</v>
      </c>
      <c r="K134" s="182" t="s">
        <v>173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0.17</v>
      </c>
      <c r="T134" s="190">
        <f>S134*H134</f>
        <v>21.743000000000002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174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1227</v>
      </c>
    </row>
    <row r="135" spans="1:51" s="13" customFormat="1" ht="12">
      <c r="A135" s="13"/>
      <c r="B135" s="193"/>
      <c r="C135" s="13"/>
      <c r="D135" s="194" t="s">
        <v>193</v>
      </c>
      <c r="E135" s="195" t="s">
        <v>1</v>
      </c>
      <c r="F135" s="196" t="s">
        <v>1228</v>
      </c>
      <c r="G135" s="13"/>
      <c r="H135" s="197">
        <v>14.9</v>
      </c>
      <c r="I135" s="198"/>
      <c r="J135" s="13"/>
      <c r="K135" s="13"/>
      <c r="L135" s="193"/>
      <c r="M135" s="199"/>
      <c r="N135" s="200"/>
      <c r="O135" s="200"/>
      <c r="P135" s="200"/>
      <c r="Q135" s="200"/>
      <c r="R135" s="200"/>
      <c r="S135" s="200"/>
      <c r="T135" s="20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5" t="s">
        <v>193</v>
      </c>
      <c r="AU135" s="195" t="s">
        <v>21</v>
      </c>
      <c r="AV135" s="13" t="s">
        <v>21</v>
      </c>
      <c r="AW135" s="13" t="s">
        <v>40</v>
      </c>
      <c r="AX135" s="13" t="s">
        <v>84</v>
      </c>
      <c r="AY135" s="195" t="s">
        <v>167</v>
      </c>
    </row>
    <row r="136" spans="1:51" s="13" customFormat="1" ht="12">
      <c r="A136" s="13"/>
      <c r="B136" s="193"/>
      <c r="C136" s="13"/>
      <c r="D136" s="194" t="s">
        <v>193</v>
      </c>
      <c r="E136" s="195" t="s">
        <v>1</v>
      </c>
      <c r="F136" s="196" t="s">
        <v>1229</v>
      </c>
      <c r="G136" s="13"/>
      <c r="H136" s="197">
        <v>113</v>
      </c>
      <c r="I136" s="198"/>
      <c r="J136" s="13"/>
      <c r="K136" s="13"/>
      <c r="L136" s="193"/>
      <c r="M136" s="199"/>
      <c r="N136" s="200"/>
      <c r="O136" s="200"/>
      <c r="P136" s="200"/>
      <c r="Q136" s="200"/>
      <c r="R136" s="200"/>
      <c r="S136" s="200"/>
      <c r="T136" s="20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193</v>
      </c>
      <c r="AU136" s="195" t="s">
        <v>21</v>
      </c>
      <c r="AV136" s="13" t="s">
        <v>21</v>
      </c>
      <c r="AW136" s="13" t="s">
        <v>40</v>
      </c>
      <c r="AX136" s="13" t="s">
        <v>84</v>
      </c>
      <c r="AY136" s="195" t="s">
        <v>167</v>
      </c>
    </row>
    <row r="137" spans="1:51" s="14" customFormat="1" ht="12">
      <c r="A137" s="14"/>
      <c r="B137" s="202"/>
      <c r="C137" s="14"/>
      <c r="D137" s="194" t="s">
        <v>193</v>
      </c>
      <c r="E137" s="203" t="s">
        <v>1</v>
      </c>
      <c r="F137" s="204" t="s">
        <v>246</v>
      </c>
      <c r="G137" s="14"/>
      <c r="H137" s="205">
        <v>127.9</v>
      </c>
      <c r="I137" s="206"/>
      <c r="J137" s="14"/>
      <c r="K137" s="14"/>
      <c r="L137" s="202"/>
      <c r="M137" s="207"/>
      <c r="N137" s="208"/>
      <c r="O137" s="208"/>
      <c r="P137" s="208"/>
      <c r="Q137" s="208"/>
      <c r="R137" s="208"/>
      <c r="S137" s="208"/>
      <c r="T137" s="20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03" t="s">
        <v>193</v>
      </c>
      <c r="AU137" s="203" t="s">
        <v>21</v>
      </c>
      <c r="AV137" s="14" t="s">
        <v>174</v>
      </c>
      <c r="AW137" s="14" t="s">
        <v>40</v>
      </c>
      <c r="AX137" s="14" t="s">
        <v>91</v>
      </c>
      <c r="AY137" s="203" t="s">
        <v>167</v>
      </c>
    </row>
    <row r="138" spans="1:65" s="2" customFormat="1" ht="24.15" customHeight="1">
      <c r="A138" s="38"/>
      <c r="B138" s="179"/>
      <c r="C138" s="180" t="s">
        <v>174</v>
      </c>
      <c r="D138" s="180" t="s">
        <v>169</v>
      </c>
      <c r="E138" s="181" t="s">
        <v>952</v>
      </c>
      <c r="F138" s="182" t="s">
        <v>953</v>
      </c>
      <c r="G138" s="183" t="s">
        <v>218</v>
      </c>
      <c r="H138" s="184">
        <v>220.84</v>
      </c>
      <c r="I138" s="185"/>
      <c r="J138" s="186">
        <f>ROUND(I138*H138,2)</f>
        <v>0</v>
      </c>
      <c r="K138" s="182" t="s">
        <v>173</v>
      </c>
      <c r="L138" s="39"/>
      <c r="M138" s="187" t="s">
        <v>1</v>
      </c>
      <c r="N138" s="188" t="s">
        <v>49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0.44</v>
      </c>
      <c r="T138" s="190">
        <f>S138*H138</f>
        <v>97.1696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174</v>
      </c>
      <c r="AT138" s="191" t="s">
        <v>169</v>
      </c>
      <c r="AU138" s="191" t="s">
        <v>21</v>
      </c>
      <c r="AY138" s="18" t="s">
        <v>167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8" t="s">
        <v>91</v>
      </c>
      <c r="BK138" s="192">
        <f>ROUND(I138*H138,2)</f>
        <v>0</v>
      </c>
      <c r="BL138" s="18" t="s">
        <v>174</v>
      </c>
      <c r="BM138" s="191" t="s">
        <v>1230</v>
      </c>
    </row>
    <row r="139" spans="1:51" s="13" customFormat="1" ht="12">
      <c r="A139" s="13"/>
      <c r="B139" s="193"/>
      <c r="C139" s="13"/>
      <c r="D139" s="194" t="s">
        <v>193</v>
      </c>
      <c r="E139" s="195" t="s">
        <v>1</v>
      </c>
      <c r="F139" s="196" t="s">
        <v>1231</v>
      </c>
      <c r="G139" s="13"/>
      <c r="H139" s="197">
        <v>220.84</v>
      </c>
      <c r="I139" s="198"/>
      <c r="J139" s="13"/>
      <c r="K139" s="13"/>
      <c r="L139" s="193"/>
      <c r="M139" s="199"/>
      <c r="N139" s="200"/>
      <c r="O139" s="200"/>
      <c r="P139" s="200"/>
      <c r="Q139" s="200"/>
      <c r="R139" s="200"/>
      <c r="S139" s="200"/>
      <c r="T139" s="20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5" t="s">
        <v>193</v>
      </c>
      <c r="AU139" s="195" t="s">
        <v>21</v>
      </c>
      <c r="AV139" s="13" t="s">
        <v>21</v>
      </c>
      <c r="AW139" s="13" t="s">
        <v>40</v>
      </c>
      <c r="AX139" s="13" t="s">
        <v>91</v>
      </c>
      <c r="AY139" s="195" t="s">
        <v>167</v>
      </c>
    </row>
    <row r="140" spans="1:65" s="2" customFormat="1" ht="24.15" customHeight="1">
      <c r="A140" s="38"/>
      <c r="B140" s="179"/>
      <c r="C140" s="180" t="s">
        <v>188</v>
      </c>
      <c r="D140" s="180" t="s">
        <v>169</v>
      </c>
      <c r="E140" s="181" t="s">
        <v>961</v>
      </c>
      <c r="F140" s="182" t="s">
        <v>962</v>
      </c>
      <c r="G140" s="183" t="s">
        <v>218</v>
      </c>
      <c r="H140" s="184">
        <v>14.9</v>
      </c>
      <c r="I140" s="185"/>
      <c r="J140" s="186">
        <f>ROUND(I140*H140,2)</f>
        <v>0</v>
      </c>
      <c r="K140" s="182" t="s">
        <v>173</v>
      </c>
      <c r="L140" s="39"/>
      <c r="M140" s="187" t="s">
        <v>1</v>
      </c>
      <c r="N140" s="188" t="s">
        <v>49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0.29</v>
      </c>
      <c r="T140" s="190">
        <f>S140*H140</f>
        <v>4.321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174</v>
      </c>
      <c r="AT140" s="191" t="s">
        <v>169</v>
      </c>
      <c r="AU140" s="191" t="s">
        <v>21</v>
      </c>
      <c r="AY140" s="18" t="s">
        <v>167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8" t="s">
        <v>91</v>
      </c>
      <c r="BK140" s="192">
        <f>ROUND(I140*H140,2)</f>
        <v>0</v>
      </c>
      <c r="BL140" s="18" t="s">
        <v>174</v>
      </c>
      <c r="BM140" s="191" t="s">
        <v>1232</v>
      </c>
    </row>
    <row r="141" spans="1:51" s="13" customFormat="1" ht="12">
      <c r="A141" s="13"/>
      <c r="B141" s="193"/>
      <c r="C141" s="13"/>
      <c r="D141" s="194" t="s">
        <v>193</v>
      </c>
      <c r="E141" s="195" t="s">
        <v>1</v>
      </c>
      <c r="F141" s="196" t="s">
        <v>1228</v>
      </c>
      <c r="G141" s="13"/>
      <c r="H141" s="197">
        <v>14.9</v>
      </c>
      <c r="I141" s="198"/>
      <c r="J141" s="13"/>
      <c r="K141" s="13"/>
      <c r="L141" s="193"/>
      <c r="M141" s="199"/>
      <c r="N141" s="200"/>
      <c r="O141" s="200"/>
      <c r="P141" s="200"/>
      <c r="Q141" s="200"/>
      <c r="R141" s="200"/>
      <c r="S141" s="200"/>
      <c r="T141" s="20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5" t="s">
        <v>193</v>
      </c>
      <c r="AU141" s="195" t="s">
        <v>21</v>
      </c>
      <c r="AV141" s="13" t="s">
        <v>21</v>
      </c>
      <c r="AW141" s="13" t="s">
        <v>40</v>
      </c>
      <c r="AX141" s="13" t="s">
        <v>91</v>
      </c>
      <c r="AY141" s="195" t="s">
        <v>167</v>
      </c>
    </row>
    <row r="142" spans="1:65" s="2" customFormat="1" ht="24.15" customHeight="1">
      <c r="A142" s="38"/>
      <c r="B142" s="179"/>
      <c r="C142" s="180" t="s">
        <v>195</v>
      </c>
      <c r="D142" s="180" t="s">
        <v>169</v>
      </c>
      <c r="E142" s="181" t="s">
        <v>1233</v>
      </c>
      <c r="F142" s="182" t="s">
        <v>1234</v>
      </c>
      <c r="G142" s="183" t="s">
        <v>218</v>
      </c>
      <c r="H142" s="184">
        <v>21.63</v>
      </c>
      <c r="I142" s="185"/>
      <c r="J142" s="186">
        <f>ROUND(I142*H142,2)</f>
        <v>0</v>
      </c>
      <c r="K142" s="182" t="s">
        <v>173</v>
      </c>
      <c r="L142" s="39"/>
      <c r="M142" s="187" t="s">
        <v>1</v>
      </c>
      <c r="N142" s="188" t="s">
        <v>49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0.75</v>
      </c>
      <c r="T142" s="190">
        <f>S142*H142</f>
        <v>16.2225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174</v>
      </c>
      <c r="AT142" s="191" t="s">
        <v>169</v>
      </c>
      <c r="AU142" s="191" t="s">
        <v>21</v>
      </c>
      <c r="AY142" s="18" t="s">
        <v>167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91</v>
      </c>
      <c r="BK142" s="192">
        <f>ROUND(I142*H142,2)</f>
        <v>0</v>
      </c>
      <c r="BL142" s="18" t="s">
        <v>174</v>
      </c>
      <c r="BM142" s="191" t="s">
        <v>1235</v>
      </c>
    </row>
    <row r="143" spans="1:51" s="13" customFormat="1" ht="12">
      <c r="A143" s="13"/>
      <c r="B143" s="193"/>
      <c r="C143" s="13"/>
      <c r="D143" s="194" t="s">
        <v>193</v>
      </c>
      <c r="E143" s="195" t="s">
        <v>1</v>
      </c>
      <c r="F143" s="196" t="s">
        <v>1236</v>
      </c>
      <c r="G143" s="13"/>
      <c r="H143" s="197">
        <v>21.63</v>
      </c>
      <c r="I143" s="198"/>
      <c r="J143" s="13"/>
      <c r="K143" s="13"/>
      <c r="L143" s="193"/>
      <c r="M143" s="199"/>
      <c r="N143" s="200"/>
      <c r="O143" s="200"/>
      <c r="P143" s="200"/>
      <c r="Q143" s="200"/>
      <c r="R143" s="200"/>
      <c r="S143" s="200"/>
      <c r="T143" s="20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5" t="s">
        <v>193</v>
      </c>
      <c r="AU143" s="195" t="s">
        <v>21</v>
      </c>
      <c r="AV143" s="13" t="s">
        <v>21</v>
      </c>
      <c r="AW143" s="13" t="s">
        <v>40</v>
      </c>
      <c r="AX143" s="13" t="s">
        <v>91</v>
      </c>
      <c r="AY143" s="195" t="s">
        <v>167</v>
      </c>
    </row>
    <row r="144" spans="1:65" s="2" customFormat="1" ht="24.15" customHeight="1">
      <c r="A144" s="38"/>
      <c r="B144" s="179"/>
      <c r="C144" s="180" t="s">
        <v>200</v>
      </c>
      <c r="D144" s="180" t="s">
        <v>169</v>
      </c>
      <c r="E144" s="181" t="s">
        <v>1237</v>
      </c>
      <c r="F144" s="182" t="s">
        <v>1238</v>
      </c>
      <c r="G144" s="183" t="s">
        <v>218</v>
      </c>
      <c r="H144" s="184">
        <v>7.9</v>
      </c>
      <c r="I144" s="185"/>
      <c r="J144" s="186">
        <f>ROUND(I144*H144,2)</f>
        <v>0</v>
      </c>
      <c r="K144" s="182" t="s">
        <v>173</v>
      </c>
      <c r="L144" s="39"/>
      <c r="M144" s="187" t="s">
        <v>1</v>
      </c>
      <c r="N144" s="188" t="s">
        <v>49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0.24</v>
      </c>
      <c r="T144" s="190">
        <f>S144*H144</f>
        <v>1.896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174</v>
      </c>
      <c r="AT144" s="191" t="s">
        <v>169</v>
      </c>
      <c r="AU144" s="191" t="s">
        <v>21</v>
      </c>
      <c r="AY144" s="18" t="s">
        <v>167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8" t="s">
        <v>91</v>
      </c>
      <c r="BK144" s="192">
        <f>ROUND(I144*H144,2)</f>
        <v>0</v>
      </c>
      <c r="BL144" s="18" t="s">
        <v>174</v>
      </c>
      <c r="BM144" s="191" t="s">
        <v>1239</v>
      </c>
    </row>
    <row r="145" spans="1:51" s="13" customFormat="1" ht="12">
      <c r="A145" s="13"/>
      <c r="B145" s="193"/>
      <c r="C145" s="13"/>
      <c r="D145" s="194" t="s">
        <v>193</v>
      </c>
      <c r="E145" s="195" t="s">
        <v>1</v>
      </c>
      <c r="F145" s="196" t="s">
        <v>1240</v>
      </c>
      <c r="G145" s="13"/>
      <c r="H145" s="197">
        <v>7.9</v>
      </c>
      <c r="I145" s="198"/>
      <c r="J145" s="13"/>
      <c r="K145" s="13"/>
      <c r="L145" s="193"/>
      <c r="M145" s="199"/>
      <c r="N145" s="200"/>
      <c r="O145" s="200"/>
      <c r="P145" s="200"/>
      <c r="Q145" s="200"/>
      <c r="R145" s="200"/>
      <c r="S145" s="200"/>
      <c r="T145" s="20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5" t="s">
        <v>193</v>
      </c>
      <c r="AU145" s="195" t="s">
        <v>21</v>
      </c>
      <c r="AV145" s="13" t="s">
        <v>21</v>
      </c>
      <c r="AW145" s="13" t="s">
        <v>40</v>
      </c>
      <c r="AX145" s="13" t="s">
        <v>91</v>
      </c>
      <c r="AY145" s="195" t="s">
        <v>167</v>
      </c>
    </row>
    <row r="146" spans="1:65" s="2" customFormat="1" ht="33" customHeight="1">
      <c r="A146" s="38"/>
      <c r="B146" s="179"/>
      <c r="C146" s="180" t="s">
        <v>205</v>
      </c>
      <c r="D146" s="180" t="s">
        <v>169</v>
      </c>
      <c r="E146" s="181" t="s">
        <v>1241</v>
      </c>
      <c r="F146" s="182" t="s">
        <v>1242</v>
      </c>
      <c r="G146" s="183" t="s">
        <v>218</v>
      </c>
      <c r="H146" s="184">
        <v>159.63</v>
      </c>
      <c r="I146" s="185"/>
      <c r="J146" s="186">
        <f>ROUND(I146*H146,2)</f>
        <v>0</v>
      </c>
      <c r="K146" s="182" t="s">
        <v>173</v>
      </c>
      <c r="L146" s="39"/>
      <c r="M146" s="187" t="s">
        <v>1</v>
      </c>
      <c r="N146" s="188" t="s">
        <v>49</v>
      </c>
      <c r="O146" s="77"/>
      <c r="P146" s="189">
        <f>O146*H146</f>
        <v>0</v>
      </c>
      <c r="Q146" s="189">
        <v>4E-05</v>
      </c>
      <c r="R146" s="189">
        <f>Q146*H146</f>
        <v>0.006385200000000001</v>
      </c>
      <c r="S146" s="189">
        <v>0.092</v>
      </c>
      <c r="T146" s="190">
        <f>S146*H146</f>
        <v>14.68596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174</v>
      </c>
      <c r="AT146" s="191" t="s">
        <v>169</v>
      </c>
      <c r="AU146" s="191" t="s">
        <v>21</v>
      </c>
      <c r="AY146" s="18" t="s">
        <v>167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91</v>
      </c>
      <c r="BK146" s="192">
        <f>ROUND(I146*H146,2)</f>
        <v>0</v>
      </c>
      <c r="BL146" s="18" t="s">
        <v>174</v>
      </c>
      <c r="BM146" s="191" t="s">
        <v>1243</v>
      </c>
    </row>
    <row r="147" spans="1:51" s="13" customFormat="1" ht="12">
      <c r="A147" s="13"/>
      <c r="B147" s="193"/>
      <c r="C147" s="13"/>
      <c r="D147" s="194" t="s">
        <v>193</v>
      </c>
      <c r="E147" s="195" t="s">
        <v>1</v>
      </c>
      <c r="F147" s="196" t="s">
        <v>1244</v>
      </c>
      <c r="G147" s="13"/>
      <c r="H147" s="197">
        <v>159.63</v>
      </c>
      <c r="I147" s="198"/>
      <c r="J147" s="13"/>
      <c r="K147" s="13"/>
      <c r="L147" s="193"/>
      <c r="M147" s="199"/>
      <c r="N147" s="200"/>
      <c r="O147" s="200"/>
      <c r="P147" s="200"/>
      <c r="Q147" s="200"/>
      <c r="R147" s="200"/>
      <c r="S147" s="200"/>
      <c r="T147" s="20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5" t="s">
        <v>193</v>
      </c>
      <c r="AU147" s="195" t="s">
        <v>21</v>
      </c>
      <c r="AV147" s="13" t="s">
        <v>21</v>
      </c>
      <c r="AW147" s="13" t="s">
        <v>40</v>
      </c>
      <c r="AX147" s="13" t="s">
        <v>91</v>
      </c>
      <c r="AY147" s="195" t="s">
        <v>167</v>
      </c>
    </row>
    <row r="148" spans="1:65" s="2" customFormat="1" ht="24.15" customHeight="1">
      <c r="A148" s="38"/>
      <c r="B148" s="179"/>
      <c r="C148" s="180" t="s">
        <v>210</v>
      </c>
      <c r="D148" s="180" t="s">
        <v>169</v>
      </c>
      <c r="E148" s="181" t="s">
        <v>1245</v>
      </c>
      <c r="F148" s="182" t="s">
        <v>1246</v>
      </c>
      <c r="G148" s="183" t="s">
        <v>218</v>
      </c>
      <c r="H148" s="184">
        <v>72.27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1247</v>
      </c>
    </row>
    <row r="149" spans="1:51" s="13" customFormat="1" ht="12">
      <c r="A149" s="13"/>
      <c r="B149" s="193"/>
      <c r="C149" s="13"/>
      <c r="D149" s="194" t="s">
        <v>193</v>
      </c>
      <c r="E149" s="195" t="s">
        <v>1</v>
      </c>
      <c r="F149" s="196" t="s">
        <v>1248</v>
      </c>
      <c r="G149" s="13"/>
      <c r="H149" s="197">
        <v>72.27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193</v>
      </c>
      <c r="AU149" s="195" t="s">
        <v>21</v>
      </c>
      <c r="AV149" s="13" t="s">
        <v>21</v>
      </c>
      <c r="AW149" s="13" t="s">
        <v>40</v>
      </c>
      <c r="AX149" s="13" t="s">
        <v>91</v>
      </c>
      <c r="AY149" s="195" t="s">
        <v>167</v>
      </c>
    </row>
    <row r="150" spans="1:65" s="2" customFormat="1" ht="33" customHeight="1">
      <c r="A150" s="38"/>
      <c r="B150" s="179"/>
      <c r="C150" s="180" t="s">
        <v>215</v>
      </c>
      <c r="D150" s="180" t="s">
        <v>169</v>
      </c>
      <c r="E150" s="181" t="s">
        <v>1249</v>
      </c>
      <c r="F150" s="182" t="s">
        <v>1250</v>
      </c>
      <c r="G150" s="183" t="s">
        <v>191</v>
      </c>
      <c r="H150" s="184">
        <v>221.55</v>
      </c>
      <c r="I150" s="185"/>
      <c r="J150" s="186">
        <f>ROUND(I150*H150,2)</f>
        <v>0</v>
      </c>
      <c r="K150" s="182" t="s">
        <v>173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174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1251</v>
      </c>
    </row>
    <row r="151" spans="1:51" s="13" customFormat="1" ht="12">
      <c r="A151" s="13"/>
      <c r="B151" s="193"/>
      <c r="C151" s="13"/>
      <c r="D151" s="194" t="s">
        <v>193</v>
      </c>
      <c r="E151" s="195" t="s">
        <v>1</v>
      </c>
      <c r="F151" s="196" t="s">
        <v>1252</v>
      </c>
      <c r="G151" s="13"/>
      <c r="H151" s="197">
        <v>45.14</v>
      </c>
      <c r="I151" s="198"/>
      <c r="J151" s="13"/>
      <c r="K151" s="13"/>
      <c r="L151" s="193"/>
      <c r="M151" s="199"/>
      <c r="N151" s="200"/>
      <c r="O151" s="200"/>
      <c r="P151" s="200"/>
      <c r="Q151" s="200"/>
      <c r="R151" s="200"/>
      <c r="S151" s="200"/>
      <c r="T151" s="20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193</v>
      </c>
      <c r="AU151" s="195" t="s">
        <v>21</v>
      </c>
      <c r="AV151" s="13" t="s">
        <v>21</v>
      </c>
      <c r="AW151" s="13" t="s">
        <v>40</v>
      </c>
      <c r="AX151" s="13" t="s">
        <v>84</v>
      </c>
      <c r="AY151" s="195" t="s">
        <v>167</v>
      </c>
    </row>
    <row r="152" spans="1:51" s="13" customFormat="1" ht="12">
      <c r="A152" s="13"/>
      <c r="B152" s="193"/>
      <c r="C152" s="13"/>
      <c r="D152" s="194" t="s">
        <v>193</v>
      </c>
      <c r="E152" s="195" t="s">
        <v>1</v>
      </c>
      <c r="F152" s="196" t="s">
        <v>1253</v>
      </c>
      <c r="G152" s="13"/>
      <c r="H152" s="197">
        <v>132.301</v>
      </c>
      <c r="I152" s="198"/>
      <c r="J152" s="13"/>
      <c r="K152" s="13"/>
      <c r="L152" s="193"/>
      <c r="M152" s="199"/>
      <c r="N152" s="200"/>
      <c r="O152" s="200"/>
      <c r="P152" s="200"/>
      <c r="Q152" s="200"/>
      <c r="R152" s="200"/>
      <c r="S152" s="200"/>
      <c r="T152" s="20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5" t="s">
        <v>193</v>
      </c>
      <c r="AU152" s="195" t="s">
        <v>21</v>
      </c>
      <c r="AV152" s="13" t="s">
        <v>21</v>
      </c>
      <c r="AW152" s="13" t="s">
        <v>40</v>
      </c>
      <c r="AX152" s="13" t="s">
        <v>84</v>
      </c>
      <c r="AY152" s="195" t="s">
        <v>167</v>
      </c>
    </row>
    <row r="153" spans="1:51" s="13" customFormat="1" ht="12">
      <c r="A153" s="13"/>
      <c r="B153" s="193"/>
      <c r="C153" s="13"/>
      <c r="D153" s="194" t="s">
        <v>193</v>
      </c>
      <c r="E153" s="195" t="s">
        <v>1</v>
      </c>
      <c r="F153" s="196" t="s">
        <v>1254</v>
      </c>
      <c r="G153" s="13"/>
      <c r="H153" s="197">
        <v>44.109</v>
      </c>
      <c r="I153" s="198"/>
      <c r="J153" s="13"/>
      <c r="K153" s="13"/>
      <c r="L153" s="193"/>
      <c r="M153" s="199"/>
      <c r="N153" s="200"/>
      <c r="O153" s="200"/>
      <c r="P153" s="200"/>
      <c r="Q153" s="200"/>
      <c r="R153" s="200"/>
      <c r="S153" s="200"/>
      <c r="T153" s="20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193</v>
      </c>
      <c r="AU153" s="195" t="s">
        <v>21</v>
      </c>
      <c r="AV153" s="13" t="s">
        <v>21</v>
      </c>
      <c r="AW153" s="13" t="s">
        <v>40</v>
      </c>
      <c r="AX153" s="13" t="s">
        <v>84</v>
      </c>
      <c r="AY153" s="195" t="s">
        <v>167</v>
      </c>
    </row>
    <row r="154" spans="1:51" s="14" customFormat="1" ht="12">
      <c r="A154" s="14"/>
      <c r="B154" s="202"/>
      <c r="C154" s="14"/>
      <c r="D154" s="194" t="s">
        <v>193</v>
      </c>
      <c r="E154" s="203" t="s">
        <v>1</v>
      </c>
      <c r="F154" s="204" t="s">
        <v>246</v>
      </c>
      <c r="G154" s="14"/>
      <c r="H154" s="205">
        <v>221.54999999999998</v>
      </c>
      <c r="I154" s="206"/>
      <c r="J154" s="14"/>
      <c r="K154" s="14"/>
      <c r="L154" s="202"/>
      <c r="M154" s="207"/>
      <c r="N154" s="208"/>
      <c r="O154" s="208"/>
      <c r="P154" s="208"/>
      <c r="Q154" s="208"/>
      <c r="R154" s="208"/>
      <c r="S154" s="208"/>
      <c r="T154" s="20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03" t="s">
        <v>193</v>
      </c>
      <c r="AU154" s="203" t="s">
        <v>21</v>
      </c>
      <c r="AV154" s="14" t="s">
        <v>174</v>
      </c>
      <c r="AW154" s="14" t="s">
        <v>40</v>
      </c>
      <c r="AX154" s="14" t="s">
        <v>91</v>
      </c>
      <c r="AY154" s="203" t="s">
        <v>167</v>
      </c>
    </row>
    <row r="155" spans="1:65" s="2" customFormat="1" ht="24.15" customHeight="1">
      <c r="A155" s="38"/>
      <c r="B155" s="179"/>
      <c r="C155" s="180" t="s">
        <v>221</v>
      </c>
      <c r="D155" s="180" t="s">
        <v>169</v>
      </c>
      <c r="E155" s="181" t="s">
        <v>986</v>
      </c>
      <c r="F155" s="182" t="s">
        <v>987</v>
      </c>
      <c r="G155" s="183" t="s">
        <v>191</v>
      </c>
      <c r="H155" s="184">
        <v>92</v>
      </c>
      <c r="I155" s="185"/>
      <c r="J155" s="186">
        <f>ROUND(I155*H155,2)</f>
        <v>0</v>
      </c>
      <c r="K155" s="182" t="s">
        <v>173</v>
      </c>
      <c r="L155" s="39"/>
      <c r="M155" s="187" t="s">
        <v>1</v>
      </c>
      <c r="N155" s="188" t="s">
        <v>49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174</v>
      </c>
      <c r="AT155" s="191" t="s">
        <v>169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174</v>
      </c>
      <c r="BM155" s="191" t="s">
        <v>1255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1256</v>
      </c>
      <c r="G156" s="13"/>
      <c r="H156" s="197">
        <v>23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84</v>
      </c>
      <c r="AY156" s="195" t="s">
        <v>167</v>
      </c>
    </row>
    <row r="157" spans="1:51" s="13" customFormat="1" ht="12">
      <c r="A157" s="13"/>
      <c r="B157" s="193"/>
      <c r="C157" s="13"/>
      <c r="D157" s="194" t="s">
        <v>193</v>
      </c>
      <c r="E157" s="195" t="s">
        <v>1</v>
      </c>
      <c r="F157" s="196" t="s">
        <v>1257</v>
      </c>
      <c r="G157" s="13"/>
      <c r="H157" s="197">
        <v>46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40</v>
      </c>
      <c r="AX157" s="13" t="s">
        <v>84</v>
      </c>
      <c r="AY157" s="195" t="s">
        <v>167</v>
      </c>
    </row>
    <row r="158" spans="1:51" s="13" customFormat="1" ht="12">
      <c r="A158" s="13"/>
      <c r="B158" s="193"/>
      <c r="C158" s="13"/>
      <c r="D158" s="194" t="s">
        <v>193</v>
      </c>
      <c r="E158" s="195" t="s">
        <v>1</v>
      </c>
      <c r="F158" s="196" t="s">
        <v>1258</v>
      </c>
      <c r="G158" s="13"/>
      <c r="H158" s="197">
        <v>23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193</v>
      </c>
      <c r="AU158" s="195" t="s">
        <v>21</v>
      </c>
      <c r="AV158" s="13" t="s">
        <v>21</v>
      </c>
      <c r="AW158" s="13" t="s">
        <v>40</v>
      </c>
      <c r="AX158" s="13" t="s">
        <v>84</v>
      </c>
      <c r="AY158" s="195" t="s">
        <v>167</v>
      </c>
    </row>
    <row r="159" spans="1:51" s="14" customFormat="1" ht="12">
      <c r="A159" s="14"/>
      <c r="B159" s="202"/>
      <c r="C159" s="14"/>
      <c r="D159" s="194" t="s">
        <v>193</v>
      </c>
      <c r="E159" s="203" t="s">
        <v>1</v>
      </c>
      <c r="F159" s="204" t="s">
        <v>246</v>
      </c>
      <c r="G159" s="14"/>
      <c r="H159" s="205">
        <v>92</v>
      </c>
      <c r="I159" s="206"/>
      <c r="J159" s="14"/>
      <c r="K159" s="14"/>
      <c r="L159" s="202"/>
      <c r="M159" s="207"/>
      <c r="N159" s="208"/>
      <c r="O159" s="208"/>
      <c r="P159" s="208"/>
      <c r="Q159" s="208"/>
      <c r="R159" s="208"/>
      <c r="S159" s="208"/>
      <c r="T159" s="20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03" t="s">
        <v>193</v>
      </c>
      <c r="AU159" s="203" t="s">
        <v>21</v>
      </c>
      <c r="AV159" s="14" t="s">
        <v>174</v>
      </c>
      <c r="AW159" s="14" t="s">
        <v>40</v>
      </c>
      <c r="AX159" s="14" t="s">
        <v>91</v>
      </c>
      <c r="AY159" s="203" t="s">
        <v>167</v>
      </c>
    </row>
    <row r="160" spans="1:65" s="2" customFormat="1" ht="37.8" customHeight="1">
      <c r="A160" s="38"/>
      <c r="B160" s="179"/>
      <c r="C160" s="180" t="s">
        <v>225</v>
      </c>
      <c r="D160" s="180" t="s">
        <v>169</v>
      </c>
      <c r="E160" s="181" t="s">
        <v>994</v>
      </c>
      <c r="F160" s="182" t="s">
        <v>995</v>
      </c>
      <c r="G160" s="183" t="s">
        <v>191</v>
      </c>
      <c r="H160" s="184">
        <v>20.32</v>
      </c>
      <c r="I160" s="185"/>
      <c r="J160" s="186">
        <f>ROUND(I160*H160,2)</f>
        <v>0</v>
      </c>
      <c r="K160" s="182" t="s">
        <v>173</v>
      </c>
      <c r="L160" s="39"/>
      <c r="M160" s="187" t="s">
        <v>1</v>
      </c>
      <c r="N160" s="188" t="s">
        <v>49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174</v>
      </c>
      <c r="AT160" s="191" t="s">
        <v>169</v>
      </c>
      <c r="AU160" s="191" t="s">
        <v>21</v>
      </c>
      <c r="AY160" s="18" t="s">
        <v>167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8" t="s">
        <v>91</v>
      </c>
      <c r="BK160" s="192">
        <f>ROUND(I160*H160,2)</f>
        <v>0</v>
      </c>
      <c r="BL160" s="18" t="s">
        <v>174</v>
      </c>
      <c r="BM160" s="191" t="s">
        <v>1259</v>
      </c>
    </row>
    <row r="161" spans="1:51" s="13" customFormat="1" ht="12">
      <c r="A161" s="13"/>
      <c r="B161" s="193"/>
      <c r="C161" s="13"/>
      <c r="D161" s="194" t="s">
        <v>193</v>
      </c>
      <c r="E161" s="195" t="s">
        <v>1</v>
      </c>
      <c r="F161" s="196" t="s">
        <v>1260</v>
      </c>
      <c r="G161" s="13"/>
      <c r="H161" s="197">
        <v>13.36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40</v>
      </c>
      <c r="AX161" s="13" t="s">
        <v>84</v>
      </c>
      <c r="AY161" s="195" t="s">
        <v>167</v>
      </c>
    </row>
    <row r="162" spans="1:51" s="13" customFormat="1" ht="12">
      <c r="A162" s="13"/>
      <c r="B162" s="193"/>
      <c r="C162" s="13"/>
      <c r="D162" s="194" t="s">
        <v>193</v>
      </c>
      <c r="E162" s="195" t="s">
        <v>1</v>
      </c>
      <c r="F162" s="196" t="s">
        <v>1261</v>
      </c>
      <c r="G162" s="13"/>
      <c r="H162" s="197">
        <v>6.96</v>
      </c>
      <c r="I162" s="198"/>
      <c r="J162" s="13"/>
      <c r="K162" s="13"/>
      <c r="L162" s="193"/>
      <c r="M162" s="199"/>
      <c r="N162" s="200"/>
      <c r="O162" s="200"/>
      <c r="P162" s="200"/>
      <c r="Q162" s="200"/>
      <c r="R162" s="200"/>
      <c r="S162" s="200"/>
      <c r="T162" s="20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5" t="s">
        <v>193</v>
      </c>
      <c r="AU162" s="195" t="s">
        <v>21</v>
      </c>
      <c r="AV162" s="13" t="s">
        <v>21</v>
      </c>
      <c r="AW162" s="13" t="s">
        <v>40</v>
      </c>
      <c r="AX162" s="13" t="s">
        <v>84</v>
      </c>
      <c r="AY162" s="195" t="s">
        <v>167</v>
      </c>
    </row>
    <row r="163" spans="1:51" s="14" customFormat="1" ht="12">
      <c r="A163" s="14"/>
      <c r="B163" s="202"/>
      <c r="C163" s="14"/>
      <c r="D163" s="194" t="s">
        <v>193</v>
      </c>
      <c r="E163" s="203" t="s">
        <v>1</v>
      </c>
      <c r="F163" s="204" t="s">
        <v>246</v>
      </c>
      <c r="G163" s="14"/>
      <c r="H163" s="205">
        <v>20.32</v>
      </c>
      <c r="I163" s="206"/>
      <c r="J163" s="14"/>
      <c r="K163" s="14"/>
      <c r="L163" s="202"/>
      <c r="M163" s="207"/>
      <c r="N163" s="208"/>
      <c r="O163" s="208"/>
      <c r="P163" s="208"/>
      <c r="Q163" s="208"/>
      <c r="R163" s="208"/>
      <c r="S163" s="208"/>
      <c r="T163" s="20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03" t="s">
        <v>193</v>
      </c>
      <c r="AU163" s="203" t="s">
        <v>21</v>
      </c>
      <c r="AV163" s="14" t="s">
        <v>174</v>
      </c>
      <c r="AW163" s="14" t="s">
        <v>40</v>
      </c>
      <c r="AX163" s="14" t="s">
        <v>91</v>
      </c>
      <c r="AY163" s="203" t="s">
        <v>167</v>
      </c>
    </row>
    <row r="164" spans="1:65" s="2" customFormat="1" ht="37.8" customHeight="1">
      <c r="A164" s="38"/>
      <c r="B164" s="179"/>
      <c r="C164" s="180" t="s">
        <v>230</v>
      </c>
      <c r="D164" s="180" t="s">
        <v>169</v>
      </c>
      <c r="E164" s="181" t="s">
        <v>999</v>
      </c>
      <c r="F164" s="182" t="s">
        <v>1000</v>
      </c>
      <c r="G164" s="183" t="s">
        <v>191</v>
      </c>
      <c r="H164" s="184">
        <v>222.18</v>
      </c>
      <c r="I164" s="185"/>
      <c r="J164" s="186">
        <f>ROUND(I164*H164,2)</f>
        <v>0</v>
      </c>
      <c r="K164" s="182" t="s">
        <v>173</v>
      </c>
      <c r="L164" s="39"/>
      <c r="M164" s="187" t="s">
        <v>1</v>
      </c>
      <c r="N164" s="188" t="s">
        <v>49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174</v>
      </c>
      <c r="AT164" s="191" t="s">
        <v>169</v>
      </c>
      <c r="AU164" s="191" t="s">
        <v>21</v>
      </c>
      <c r="AY164" s="18" t="s">
        <v>167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91</v>
      </c>
      <c r="BK164" s="192">
        <f>ROUND(I164*H164,2)</f>
        <v>0</v>
      </c>
      <c r="BL164" s="18" t="s">
        <v>174</v>
      </c>
      <c r="BM164" s="191" t="s">
        <v>1262</v>
      </c>
    </row>
    <row r="165" spans="1:51" s="13" customFormat="1" ht="12">
      <c r="A165" s="13"/>
      <c r="B165" s="193"/>
      <c r="C165" s="13"/>
      <c r="D165" s="194" t="s">
        <v>193</v>
      </c>
      <c r="E165" s="195" t="s">
        <v>1</v>
      </c>
      <c r="F165" s="196" t="s">
        <v>1263</v>
      </c>
      <c r="G165" s="13"/>
      <c r="H165" s="197">
        <v>4.16</v>
      </c>
      <c r="I165" s="198"/>
      <c r="J165" s="13"/>
      <c r="K165" s="13"/>
      <c r="L165" s="193"/>
      <c r="M165" s="199"/>
      <c r="N165" s="200"/>
      <c r="O165" s="200"/>
      <c r="P165" s="200"/>
      <c r="Q165" s="200"/>
      <c r="R165" s="200"/>
      <c r="S165" s="200"/>
      <c r="T165" s="20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5" t="s">
        <v>193</v>
      </c>
      <c r="AU165" s="195" t="s">
        <v>21</v>
      </c>
      <c r="AV165" s="13" t="s">
        <v>21</v>
      </c>
      <c r="AW165" s="13" t="s">
        <v>40</v>
      </c>
      <c r="AX165" s="13" t="s">
        <v>84</v>
      </c>
      <c r="AY165" s="195" t="s">
        <v>167</v>
      </c>
    </row>
    <row r="166" spans="1:51" s="13" customFormat="1" ht="12">
      <c r="A166" s="13"/>
      <c r="B166" s="193"/>
      <c r="C166" s="13"/>
      <c r="D166" s="194" t="s">
        <v>193</v>
      </c>
      <c r="E166" s="195" t="s">
        <v>1</v>
      </c>
      <c r="F166" s="196" t="s">
        <v>1264</v>
      </c>
      <c r="G166" s="13"/>
      <c r="H166" s="197">
        <v>218.02</v>
      </c>
      <c r="I166" s="198"/>
      <c r="J166" s="13"/>
      <c r="K166" s="13"/>
      <c r="L166" s="193"/>
      <c r="M166" s="199"/>
      <c r="N166" s="200"/>
      <c r="O166" s="200"/>
      <c r="P166" s="200"/>
      <c r="Q166" s="200"/>
      <c r="R166" s="200"/>
      <c r="S166" s="200"/>
      <c r="T166" s="20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5" t="s">
        <v>193</v>
      </c>
      <c r="AU166" s="195" t="s">
        <v>21</v>
      </c>
      <c r="AV166" s="13" t="s">
        <v>21</v>
      </c>
      <c r="AW166" s="13" t="s">
        <v>40</v>
      </c>
      <c r="AX166" s="13" t="s">
        <v>84</v>
      </c>
      <c r="AY166" s="195" t="s">
        <v>167</v>
      </c>
    </row>
    <row r="167" spans="1:51" s="14" customFormat="1" ht="12">
      <c r="A167" s="14"/>
      <c r="B167" s="202"/>
      <c r="C167" s="14"/>
      <c r="D167" s="194" t="s">
        <v>193</v>
      </c>
      <c r="E167" s="203" t="s">
        <v>1</v>
      </c>
      <c r="F167" s="204" t="s">
        <v>246</v>
      </c>
      <c r="G167" s="14"/>
      <c r="H167" s="205">
        <v>222.18</v>
      </c>
      <c r="I167" s="206"/>
      <c r="J167" s="14"/>
      <c r="K167" s="14"/>
      <c r="L167" s="202"/>
      <c r="M167" s="207"/>
      <c r="N167" s="208"/>
      <c r="O167" s="208"/>
      <c r="P167" s="208"/>
      <c r="Q167" s="208"/>
      <c r="R167" s="208"/>
      <c r="S167" s="208"/>
      <c r="T167" s="20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03" t="s">
        <v>193</v>
      </c>
      <c r="AU167" s="203" t="s">
        <v>21</v>
      </c>
      <c r="AV167" s="14" t="s">
        <v>174</v>
      </c>
      <c r="AW167" s="14" t="s">
        <v>40</v>
      </c>
      <c r="AX167" s="14" t="s">
        <v>91</v>
      </c>
      <c r="AY167" s="203" t="s">
        <v>167</v>
      </c>
    </row>
    <row r="168" spans="1:65" s="2" customFormat="1" ht="24.15" customHeight="1">
      <c r="A168" s="38"/>
      <c r="B168" s="179"/>
      <c r="C168" s="180" t="s">
        <v>236</v>
      </c>
      <c r="D168" s="180" t="s">
        <v>169</v>
      </c>
      <c r="E168" s="181" t="s">
        <v>1004</v>
      </c>
      <c r="F168" s="182" t="s">
        <v>1005</v>
      </c>
      <c r="G168" s="183" t="s">
        <v>191</v>
      </c>
      <c r="H168" s="184">
        <v>10.16</v>
      </c>
      <c r="I168" s="185"/>
      <c r="J168" s="186">
        <f>ROUND(I168*H168,2)</f>
        <v>0</v>
      </c>
      <c r="K168" s="182" t="s">
        <v>173</v>
      </c>
      <c r="L168" s="39"/>
      <c r="M168" s="187" t="s">
        <v>1</v>
      </c>
      <c r="N168" s="188" t="s">
        <v>49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174</v>
      </c>
      <c r="AT168" s="191" t="s">
        <v>169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174</v>
      </c>
      <c r="BM168" s="191" t="s">
        <v>1265</v>
      </c>
    </row>
    <row r="169" spans="1:51" s="13" customFormat="1" ht="12">
      <c r="A169" s="13"/>
      <c r="B169" s="193"/>
      <c r="C169" s="13"/>
      <c r="D169" s="194" t="s">
        <v>193</v>
      </c>
      <c r="E169" s="195" t="s">
        <v>1</v>
      </c>
      <c r="F169" s="196" t="s">
        <v>1266</v>
      </c>
      <c r="G169" s="13"/>
      <c r="H169" s="197">
        <v>10.16</v>
      </c>
      <c r="I169" s="198"/>
      <c r="J169" s="13"/>
      <c r="K169" s="13"/>
      <c r="L169" s="193"/>
      <c r="M169" s="199"/>
      <c r="N169" s="200"/>
      <c r="O169" s="200"/>
      <c r="P169" s="200"/>
      <c r="Q169" s="200"/>
      <c r="R169" s="200"/>
      <c r="S169" s="200"/>
      <c r="T169" s="20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5" t="s">
        <v>193</v>
      </c>
      <c r="AU169" s="195" t="s">
        <v>21</v>
      </c>
      <c r="AV169" s="13" t="s">
        <v>21</v>
      </c>
      <c r="AW169" s="13" t="s">
        <v>40</v>
      </c>
      <c r="AX169" s="13" t="s">
        <v>91</v>
      </c>
      <c r="AY169" s="195" t="s">
        <v>167</v>
      </c>
    </row>
    <row r="170" spans="1:65" s="2" customFormat="1" ht="24.15" customHeight="1">
      <c r="A170" s="38"/>
      <c r="B170" s="179"/>
      <c r="C170" s="180" t="s">
        <v>8</v>
      </c>
      <c r="D170" s="180" t="s">
        <v>169</v>
      </c>
      <c r="E170" s="181" t="s">
        <v>231</v>
      </c>
      <c r="F170" s="182" t="s">
        <v>232</v>
      </c>
      <c r="G170" s="183" t="s">
        <v>233</v>
      </c>
      <c r="H170" s="184">
        <v>444.36</v>
      </c>
      <c r="I170" s="185"/>
      <c r="J170" s="186">
        <f>ROUND(I170*H170,2)</f>
        <v>0</v>
      </c>
      <c r="K170" s="182" t="s">
        <v>173</v>
      </c>
      <c r="L170" s="39"/>
      <c r="M170" s="187" t="s">
        <v>1</v>
      </c>
      <c r="N170" s="188" t="s">
        <v>49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174</v>
      </c>
      <c r="AT170" s="191" t="s">
        <v>169</v>
      </c>
      <c r="AU170" s="191" t="s">
        <v>21</v>
      </c>
      <c r="AY170" s="18" t="s">
        <v>167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8" t="s">
        <v>91</v>
      </c>
      <c r="BK170" s="192">
        <f>ROUND(I170*H170,2)</f>
        <v>0</v>
      </c>
      <c r="BL170" s="18" t="s">
        <v>174</v>
      </c>
      <c r="BM170" s="191" t="s">
        <v>1267</v>
      </c>
    </row>
    <row r="171" spans="1:51" s="13" customFormat="1" ht="12">
      <c r="A171" s="13"/>
      <c r="B171" s="193"/>
      <c r="C171" s="13"/>
      <c r="D171" s="194" t="s">
        <v>193</v>
      </c>
      <c r="E171" s="195" t="s">
        <v>1</v>
      </c>
      <c r="F171" s="196" t="s">
        <v>1268</v>
      </c>
      <c r="G171" s="13"/>
      <c r="H171" s="197">
        <v>444.36</v>
      </c>
      <c r="I171" s="198"/>
      <c r="J171" s="13"/>
      <c r="K171" s="13"/>
      <c r="L171" s="193"/>
      <c r="M171" s="199"/>
      <c r="N171" s="200"/>
      <c r="O171" s="200"/>
      <c r="P171" s="200"/>
      <c r="Q171" s="200"/>
      <c r="R171" s="200"/>
      <c r="S171" s="200"/>
      <c r="T171" s="20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5" t="s">
        <v>193</v>
      </c>
      <c r="AU171" s="195" t="s">
        <v>21</v>
      </c>
      <c r="AV171" s="13" t="s">
        <v>21</v>
      </c>
      <c r="AW171" s="13" t="s">
        <v>40</v>
      </c>
      <c r="AX171" s="13" t="s">
        <v>91</v>
      </c>
      <c r="AY171" s="195" t="s">
        <v>167</v>
      </c>
    </row>
    <row r="172" spans="1:65" s="2" customFormat="1" ht="24.15" customHeight="1">
      <c r="A172" s="38"/>
      <c r="B172" s="179"/>
      <c r="C172" s="180" t="s">
        <v>251</v>
      </c>
      <c r="D172" s="180" t="s">
        <v>169</v>
      </c>
      <c r="E172" s="181" t="s">
        <v>1010</v>
      </c>
      <c r="F172" s="182" t="s">
        <v>1011</v>
      </c>
      <c r="G172" s="183" t="s">
        <v>191</v>
      </c>
      <c r="H172" s="184">
        <v>3.48</v>
      </c>
      <c r="I172" s="185"/>
      <c r="J172" s="186">
        <f>ROUND(I172*H172,2)</f>
        <v>0</v>
      </c>
      <c r="K172" s="182" t="s">
        <v>173</v>
      </c>
      <c r="L172" s="39"/>
      <c r="M172" s="187" t="s">
        <v>1</v>
      </c>
      <c r="N172" s="188" t="s">
        <v>49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174</v>
      </c>
      <c r="AT172" s="191" t="s">
        <v>169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174</v>
      </c>
      <c r="BM172" s="191" t="s">
        <v>1269</v>
      </c>
    </row>
    <row r="173" spans="1:51" s="13" customFormat="1" ht="12">
      <c r="A173" s="13"/>
      <c r="B173" s="193"/>
      <c r="C173" s="13"/>
      <c r="D173" s="194" t="s">
        <v>193</v>
      </c>
      <c r="E173" s="195" t="s">
        <v>1</v>
      </c>
      <c r="F173" s="196" t="s">
        <v>1270</v>
      </c>
      <c r="G173" s="13"/>
      <c r="H173" s="197">
        <v>3.48</v>
      </c>
      <c r="I173" s="198"/>
      <c r="J173" s="13"/>
      <c r="K173" s="13"/>
      <c r="L173" s="193"/>
      <c r="M173" s="199"/>
      <c r="N173" s="200"/>
      <c r="O173" s="200"/>
      <c r="P173" s="200"/>
      <c r="Q173" s="200"/>
      <c r="R173" s="200"/>
      <c r="S173" s="200"/>
      <c r="T173" s="20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5" t="s">
        <v>193</v>
      </c>
      <c r="AU173" s="195" t="s">
        <v>21</v>
      </c>
      <c r="AV173" s="13" t="s">
        <v>21</v>
      </c>
      <c r="AW173" s="13" t="s">
        <v>40</v>
      </c>
      <c r="AX173" s="13" t="s">
        <v>91</v>
      </c>
      <c r="AY173" s="195" t="s">
        <v>167</v>
      </c>
    </row>
    <row r="174" spans="1:65" s="2" customFormat="1" ht="24.15" customHeight="1">
      <c r="A174" s="38"/>
      <c r="B174" s="179"/>
      <c r="C174" s="180" t="s">
        <v>256</v>
      </c>
      <c r="D174" s="180" t="s">
        <v>169</v>
      </c>
      <c r="E174" s="181" t="s">
        <v>1014</v>
      </c>
      <c r="F174" s="182" t="s">
        <v>1015</v>
      </c>
      <c r="G174" s="183" t="s">
        <v>218</v>
      </c>
      <c r="H174" s="184">
        <v>400.322</v>
      </c>
      <c r="I174" s="185"/>
      <c r="J174" s="186">
        <f>ROUND(I174*H174,2)</f>
        <v>0</v>
      </c>
      <c r="K174" s="182" t="s">
        <v>173</v>
      </c>
      <c r="L174" s="39"/>
      <c r="M174" s="187" t="s">
        <v>1</v>
      </c>
      <c r="N174" s="188" t="s">
        <v>49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174</v>
      </c>
      <c r="AT174" s="191" t="s">
        <v>169</v>
      </c>
      <c r="AU174" s="191" t="s">
        <v>21</v>
      </c>
      <c r="AY174" s="18" t="s">
        <v>167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8" t="s">
        <v>91</v>
      </c>
      <c r="BK174" s="192">
        <f>ROUND(I174*H174,2)</f>
        <v>0</v>
      </c>
      <c r="BL174" s="18" t="s">
        <v>174</v>
      </c>
      <c r="BM174" s="191" t="s">
        <v>1271</v>
      </c>
    </row>
    <row r="175" spans="1:51" s="13" customFormat="1" ht="12">
      <c r="A175" s="13"/>
      <c r="B175" s="193"/>
      <c r="C175" s="13"/>
      <c r="D175" s="194" t="s">
        <v>193</v>
      </c>
      <c r="E175" s="195" t="s">
        <v>1</v>
      </c>
      <c r="F175" s="196" t="s">
        <v>1272</v>
      </c>
      <c r="G175" s="13"/>
      <c r="H175" s="197">
        <v>163.657</v>
      </c>
      <c r="I175" s="198"/>
      <c r="J175" s="13"/>
      <c r="K175" s="13"/>
      <c r="L175" s="193"/>
      <c r="M175" s="199"/>
      <c r="N175" s="200"/>
      <c r="O175" s="200"/>
      <c r="P175" s="200"/>
      <c r="Q175" s="200"/>
      <c r="R175" s="200"/>
      <c r="S175" s="200"/>
      <c r="T175" s="20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5" t="s">
        <v>193</v>
      </c>
      <c r="AU175" s="195" t="s">
        <v>21</v>
      </c>
      <c r="AV175" s="13" t="s">
        <v>21</v>
      </c>
      <c r="AW175" s="13" t="s">
        <v>40</v>
      </c>
      <c r="AX175" s="13" t="s">
        <v>84</v>
      </c>
      <c r="AY175" s="195" t="s">
        <v>167</v>
      </c>
    </row>
    <row r="176" spans="1:51" s="15" customFormat="1" ht="12">
      <c r="A176" s="15"/>
      <c r="B176" s="229"/>
      <c r="C176" s="15"/>
      <c r="D176" s="194" t="s">
        <v>193</v>
      </c>
      <c r="E176" s="230" t="s">
        <v>1</v>
      </c>
      <c r="F176" s="231" t="s">
        <v>1018</v>
      </c>
      <c r="G176" s="15"/>
      <c r="H176" s="232">
        <v>163.657</v>
      </c>
      <c r="I176" s="233"/>
      <c r="J176" s="15"/>
      <c r="K176" s="15"/>
      <c r="L176" s="229"/>
      <c r="M176" s="234"/>
      <c r="N176" s="235"/>
      <c r="O176" s="235"/>
      <c r="P176" s="235"/>
      <c r="Q176" s="235"/>
      <c r="R176" s="235"/>
      <c r="S176" s="235"/>
      <c r="T176" s="23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30" t="s">
        <v>193</v>
      </c>
      <c r="AU176" s="230" t="s">
        <v>21</v>
      </c>
      <c r="AV176" s="15" t="s">
        <v>180</v>
      </c>
      <c r="AW176" s="15" t="s">
        <v>40</v>
      </c>
      <c r="AX176" s="15" t="s">
        <v>84</v>
      </c>
      <c r="AY176" s="230" t="s">
        <v>167</v>
      </c>
    </row>
    <row r="177" spans="1:51" s="13" customFormat="1" ht="12">
      <c r="A177" s="13"/>
      <c r="B177" s="193"/>
      <c r="C177" s="13"/>
      <c r="D177" s="194" t="s">
        <v>193</v>
      </c>
      <c r="E177" s="195" t="s">
        <v>1</v>
      </c>
      <c r="F177" s="196" t="s">
        <v>1273</v>
      </c>
      <c r="G177" s="13"/>
      <c r="H177" s="197">
        <v>114.569</v>
      </c>
      <c r="I177" s="198"/>
      <c r="J177" s="13"/>
      <c r="K177" s="13"/>
      <c r="L177" s="193"/>
      <c r="M177" s="199"/>
      <c r="N177" s="200"/>
      <c r="O177" s="200"/>
      <c r="P177" s="200"/>
      <c r="Q177" s="200"/>
      <c r="R177" s="200"/>
      <c r="S177" s="200"/>
      <c r="T177" s="20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5" t="s">
        <v>193</v>
      </c>
      <c r="AU177" s="195" t="s">
        <v>21</v>
      </c>
      <c r="AV177" s="13" t="s">
        <v>21</v>
      </c>
      <c r="AW177" s="13" t="s">
        <v>40</v>
      </c>
      <c r="AX177" s="13" t="s">
        <v>84</v>
      </c>
      <c r="AY177" s="195" t="s">
        <v>167</v>
      </c>
    </row>
    <row r="178" spans="1:51" s="13" customFormat="1" ht="12">
      <c r="A178" s="13"/>
      <c r="B178" s="193"/>
      <c r="C178" s="13"/>
      <c r="D178" s="194" t="s">
        <v>193</v>
      </c>
      <c r="E178" s="195" t="s">
        <v>1</v>
      </c>
      <c r="F178" s="196" t="s">
        <v>1274</v>
      </c>
      <c r="G178" s="13"/>
      <c r="H178" s="197">
        <v>18.343</v>
      </c>
      <c r="I178" s="198"/>
      <c r="J178" s="13"/>
      <c r="K178" s="13"/>
      <c r="L178" s="193"/>
      <c r="M178" s="199"/>
      <c r="N178" s="200"/>
      <c r="O178" s="200"/>
      <c r="P178" s="200"/>
      <c r="Q178" s="200"/>
      <c r="R178" s="200"/>
      <c r="S178" s="200"/>
      <c r="T178" s="20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5" t="s">
        <v>193</v>
      </c>
      <c r="AU178" s="195" t="s">
        <v>21</v>
      </c>
      <c r="AV178" s="13" t="s">
        <v>21</v>
      </c>
      <c r="AW178" s="13" t="s">
        <v>40</v>
      </c>
      <c r="AX178" s="13" t="s">
        <v>84</v>
      </c>
      <c r="AY178" s="195" t="s">
        <v>167</v>
      </c>
    </row>
    <row r="179" spans="1:51" s="15" customFormat="1" ht="12">
      <c r="A179" s="15"/>
      <c r="B179" s="229"/>
      <c r="C179" s="15"/>
      <c r="D179" s="194" t="s">
        <v>193</v>
      </c>
      <c r="E179" s="230" t="s">
        <v>1</v>
      </c>
      <c r="F179" s="231" t="s">
        <v>1018</v>
      </c>
      <c r="G179" s="15"/>
      <c r="H179" s="232">
        <v>132.912</v>
      </c>
      <c r="I179" s="233"/>
      <c r="J179" s="15"/>
      <c r="K179" s="15"/>
      <c r="L179" s="229"/>
      <c r="M179" s="234"/>
      <c r="N179" s="235"/>
      <c r="O179" s="235"/>
      <c r="P179" s="235"/>
      <c r="Q179" s="235"/>
      <c r="R179" s="235"/>
      <c r="S179" s="235"/>
      <c r="T179" s="23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30" t="s">
        <v>193</v>
      </c>
      <c r="AU179" s="230" t="s">
        <v>21</v>
      </c>
      <c r="AV179" s="15" t="s">
        <v>180</v>
      </c>
      <c r="AW179" s="15" t="s">
        <v>40</v>
      </c>
      <c r="AX179" s="15" t="s">
        <v>84</v>
      </c>
      <c r="AY179" s="230" t="s">
        <v>167</v>
      </c>
    </row>
    <row r="180" spans="1:51" s="13" customFormat="1" ht="12">
      <c r="A180" s="13"/>
      <c r="B180" s="193"/>
      <c r="C180" s="13"/>
      <c r="D180" s="194" t="s">
        <v>193</v>
      </c>
      <c r="E180" s="195" t="s">
        <v>1</v>
      </c>
      <c r="F180" s="196" t="s">
        <v>1275</v>
      </c>
      <c r="G180" s="13"/>
      <c r="H180" s="197">
        <v>53.274</v>
      </c>
      <c r="I180" s="198"/>
      <c r="J180" s="13"/>
      <c r="K180" s="13"/>
      <c r="L180" s="193"/>
      <c r="M180" s="199"/>
      <c r="N180" s="200"/>
      <c r="O180" s="200"/>
      <c r="P180" s="200"/>
      <c r="Q180" s="200"/>
      <c r="R180" s="200"/>
      <c r="S180" s="200"/>
      <c r="T180" s="20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5" t="s">
        <v>193</v>
      </c>
      <c r="AU180" s="195" t="s">
        <v>21</v>
      </c>
      <c r="AV180" s="13" t="s">
        <v>21</v>
      </c>
      <c r="AW180" s="13" t="s">
        <v>40</v>
      </c>
      <c r="AX180" s="13" t="s">
        <v>84</v>
      </c>
      <c r="AY180" s="195" t="s">
        <v>167</v>
      </c>
    </row>
    <row r="181" spans="1:51" s="15" customFormat="1" ht="12">
      <c r="A181" s="15"/>
      <c r="B181" s="229"/>
      <c r="C181" s="15"/>
      <c r="D181" s="194" t="s">
        <v>193</v>
      </c>
      <c r="E181" s="230" t="s">
        <v>1</v>
      </c>
      <c r="F181" s="231" t="s">
        <v>1018</v>
      </c>
      <c r="G181" s="15"/>
      <c r="H181" s="232">
        <v>53.274</v>
      </c>
      <c r="I181" s="233"/>
      <c r="J181" s="15"/>
      <c r="K181" s="15"/>
      <c r="L181" s="229"/>
      <c r="M181" s="234"/>
      <c r="N181" s="235"/>
      <c r="O181" s="235"/>
      <c r="P181" s="235"/>
      <c r="Q181" s="235"/>
      <c r="R181" s="235"/>
      <c r="S181" s="235"/>
      <c r="T181" s="23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30" t="s">
        <v>193</v>
      </c>
      <c r="AU181" s="230" t="s">
        <v>21</v>
      </c>
      <c r="AV181" s="15" t="s">
        <v>180</v>
      </c>
      <c r="AW181" s="15" t="s">
        <v>40</v>
      </c>
      <c r="AX181" s="15" t="s">
        <v>84</v>
      </c>
      <c r="AY181" s="230" t="s">
        <v>167</v>
      </c>
    </row>
    <row r="182" spans="1:51" s="13" customFormat="1" ht="12">
      <c r="A182" s="13"/>
      <c r="B182" s="193"/>
      <c r="C182" s="13"/>
      <c r="D182" s="194" t="s">
        <v>193</v>
      </c>
      <c r="E182" s="195" t="s">
        <v>1</v>
      </c>
      <c r="F182" s="196" t="s">
        <v>1276</v>
      </c>
      <c r="G182" s="13"/>
      <c r="H182" s="197">
        <v>47.671</v>
      </c>
      <c r="I182" s="198"/>
      <c r="J182" s="13"/>
      <c r="K182" s="13"/>
      <c r="L182" s="193"/>
      <c r="M182" s="199"/>
      <c r="N182" s="200"/>
      <c r="O182" s="200"/>
      <c r="P182" s="200"/>
      <c r="Q182" s="200"/>
      <c r="R182" s="200"/>
      <c r="S182" s="200"/>
      <c r="T182" s="20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5" t="s">
        <v>193</v>
      </c>
      <c r="AU182" s="195" t="s">
        <v>21</v>
      </c>
      <c r="AV182" s="13" t="s">
        <v>21</v>
      </c>
      <c r="AW182" s="13" t="s">
        <v>40</v>
      </c>
      <c r="AX182" s="13" t="s">
        <v>84</v>
      </c>
      <c r="AY182" s="195" t="s">
        <v>167</v>
      </c>
    </row>
    <row r="183" spans="1:51" s="13" customFormat="1" ht="12">
      <c r="A183" s="13"/>
      <c r="B183" s="193"/>
      <c r="C183" s="13"/>
      <c r="D183" s="194" t="s">
        <v>193</v>
      </c>
      <c r="E183" s="195" t="s">
        <v>1</v>
      </c>
      <c r="F183" s="196" t="s">
        <v>1277</v>
      </c>
      <c r="G183" s="13"/>
      <c r="H183" s="197">
        <v>2.808</v>
      </c>
      <c r="I183" s="198"/>
      <c r="J183" s="13"/>
      <c r="K183" s="13"/>
      <c r="L183" s="193"/>
      <c r="M183" s="199"/>
      <c r="N183" s="200"/>
      <c r="O183" s="200"/>
      <c r="P183" s="200"/>
      <c r="Q183" s="200"/>
      <c r="R183" s="200"/>
      <c r="S183" s="200"/>
      <c r="T183" s="20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5" t="s">
        <v>193</v>
      </c>
      <c r="AU183" s="195" t="s">
        <v>21</v>
      </c>
      <c r="AV183" s="13" t="s">
        <v>21</v>
      </c>
      <c r="AW183" s="13" t="s">
        <v>40</v>
      </c>
      <c r="AX183" s="13" t="s">
        <v>84</v>
      </c>
      <c r="AY183" s="195" t="s">
        <v>167</v>
      </c>
    </row>
    <row r="184" spans="1:51" s="15" customFormat="1" ht="12">
      <c r="A184" s="15"/>
      <c r="B184" s="229"/>
      <c r="C184" s="15"/>
      <c r="D184" s="194" t="s">
        <v>193</v>
      </c>
      <c r="E184" s="230" t="s">
        <v>1</v>
      </c>
      <c r="F184" s="231" t="s">
        <v>1018</v>
      </c>
      <c r="G184" s="15"/>
      <c r="H184" s="232">
        <v>50.479</v>
      </c>
      <c r="I184" s="233"/>
      <c r="J184" s="15"/>
      <c r="K184" s="15"/>
      <c r="L184" s="229"/>
      <c r="M184" s="234"/>
      <c r="N184" s="235"/>
      <c r="O184" s="235"/>
      <c r="P184" s="235"/>
      <c r="Q184" s="235"/>
      <c r="R184" s="235"/>
      <c r="S184" s="235"/>
      <c r="T184" s="23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30" t="s">
        <v>193</v>
      </c>
      <c r="AU184" s="230" t="s">
        <v>21</v>
      </c>
      <c r="AV184" s="15" t="s">
        <v>180</v>
      </c>
      <c r="AW184" s="15" t="s">
        <v>40</v>
      </c>
      <c r="AX184" s="15" t="s">
        <v>84</v>
      </c>
      <c r="AY184" s="230" t="s">
        <v>167</v>
      </c>
    </row>
    <row r="185" spans="1:51" s="14" customFormat="1" ht="12">
      <c r="A185" s="14"/>
      <c r="B185" s="202"/>
      <c r="C185" s="14"/>
      <c r="D185" s="194" t="s">
        <v>193</v>
      </c>
      <c r="E185" s="203" t="s">
        <v>1</v>
      </c>
      <c r="F185" s="204" t="s">
        <v>246</v>
      </c>
      <c r="G185" s="14"/>
      <c r="H185" s="205">
        <v>400.322</v>
      </c>
      <c r="I185" s="206"/>
      <c r="J185" s="14"/>
      <c r="K185" s="14"/>
      <c r="L185" s="202"/>
      <c r="M185" s="207"/>
      <c r="N185" s="208"/>
      <c r="O185" s="208"/>
      <c r="P185" s="208"/>
      <c r="Q185" s="208"/>
      <c r="R185" s="208"/>
      <c r="S185" s="208"/>
      <c r="T185" s="20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03" t="s">
        <v>193</v>
      </c>
      <c r="AU185" s="203" t="s">
        <v>21</v>
      </c>
      <c r="AV185" s="14" t="s">
        <v>174</v>
      </c>
      <c r="AW185" s="14" t="s">
        <v>40</v>
      </c>
      <c r="AX185" s="14" t="s">
        <v>91</v>
      </c>
      <c r="AY185" s="203" t="s">
        <v>167</v>
      </c>
    </row>
    <row r="186" spans="1:65" s="2" customFormat="1" ht="24.15" customHeight="1">
      <c r="A186" s="38"/>
      <c r="B186" s="179"/>
      <c r="C186" s="180" t="s">
        <v>263</v>
      </c>
      <c r="D186" s="180" t="s">
        <v>169</v>
      </c>
      <c r="E186" s="181" t="s">
        <v>1278</v>
      </c>
      <c r="F186" s="182" t="s">
        <v>1279</v>
      </c>
      <c r="G186" s="183" t="s">
        <v>218</v>
      </c>
      <c r="H186" s="184">
        <v>44.53</v>
      </c>
      <c r="I186" s="185"/>
      <c r="J186" s="186">
        <f>ROUND(I186*H186,2)</f>
        <v>0</v>
      </c>
      <c r="K186" s="182" t="s">
        <v>173</v>
      </c>
      <c r="L186" s="39"/>
      <c r="M186" s="187" t="s">
        <v>1</v>
      </c>
      <c r="N186" s="188" t="s">
        <v>49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174</v>
      </c>
      <c r="AT186" s="191" t="s">
        <v>169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174</v>
      </c>
      <c r="BM186" s="191" t="s">
        <v>1280</v>
      </c>
    </row>
    <row r="187" spans="1:51" s="13" customFormat="1" ht="12">
      <c r="A187" s="13"/>
      <c r="B187" s="193"/>
      <c r="C187" s="13"/>
      <c r="D187" s="194" t="s">
        <v>193</v>
      </c>
      <c r="E187" s="195" t="s">
        <v>1</v>
      </c>
      <c r="F187" s="196" t="s">
        <v>1281</v>
      </c>
      <c r="G187" s="13"/>
      <c r="H187" s="197">
        <v>44.53</v>
      </c>
      <c r="I187" s="198"/>
      <c r="J187" s="13"/>
      <c r="K187" s="13"/>
      <c r="L187" s="193"/>
      <c r="M187" s="199"/>
      <c r="N187" s="200"/>
      <c r="O187" s="200"/>
      <c r="P187" s="200"/>
      <c r="Q187" s="200"/>
      <c r="R187" s="200"/>
      <c r="S187" s="200"/>
      <c r="T187" s="20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5" t="s">
        <v>193</v>
      </c>
      <c r="AU187" s="195" t="s">
        <v>21</v>
      </c>
      <c r="AV187" s="13" t="s">
        <v>21</v>
      </c>
      <c r="AW187" s="13" t="s">
        <v>40</v>
      </c>
      <c r="AX187" s="13" t="s">
        <v>91</v>
      </c>
      <c r="AY187" s="195" t="s">
        <v>167</v>
      </c>
    </row>
    <row r="188" spans="1:63" s="12" customFormat="1" ht="22.8" customHeight="1">
      <c r="A188" s="12"/>
      <c r="B188" s="166"/>
      <c r="C188" s="12"/>
      <c r="D188" s="167" t="s">
        <v>83</v>
      </c>
      <c r="E188" s="177" t="s">
        <v>21</v>
      </c>
      <c r="F188" s="177" t="s">
        <v>1030</v>
      </c>
      <c r="G188" s="12"/>
      <c r="H188" s="12"/>
      <c r="I188" s="169"/>
      <c r="J188" s="178">
        <f>BK188</f>
        <v>0</v>
      </c>
      <c r="K188" s="12"/>
      <c r="L188" s="166"/>
      <c r="M188" s="171"/>
      <c r="N188" s="172"/>
      <c r="O188" s="172"/>
      <c r="P188" s="173">
        <f>SUM(P189:P195)</f>
        <v>0</v>
      </c>
      <c r="Q188" s="172"/>
      <c r="R188" s="173">
        <f>SUM(R189:R195)</f>
        <v>19.026346800000002</v>
      </c>
      <c r="S188" s="172"/>
      <c r="T188" s="174">
        <f>SUM(T189:T195)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67" t="s">
        <v>91</v>
      </c>
      <c r="AT188" s="175" t="s">
        <v>83</v>
      </c>
      <c r="AU188" s="175" t="s">
        <v>91</v>
      </c>
      <c r="AY188" s="167" t="s">
        <v>167</v>
      </c>
      <c r="BK188" s="176">
        <f>SUM(BK189:BK195)</f>
        <v>0</v>
      </c>
    </row>
    <row r="189" spans="1:65" s="2" customFormat="1" ht="24.15" customHeight="1">
      <c r="A189" s="38"/>
      <c r="B189" s="179"/>
      <c r="C189" s="180" t="s">
        <v>268</v>
      </c>
      <c r="D189" s="180" t="s">
        <v>169</v>
      </c>
      <c r="E189" s="181" t="s">
        <v>1031</v>
      </c>
      <c r="F189" s="182" t="s">
        <v>1032</v>
      </c>
      <c r="G189" s="183" t="s">
        <v>218</v>
      </c>
      <c r="H189" s="184">
        <v>72</v>
      </c>
      <c r="I189" s="185"/>
      <c r="J189" s="186">
        <f>ROUND(I189*H189,2)</f>
        <v>0</v>
      </c>
      <c r="K189" s="182" t="s">
        <v>173</v>
      </c>
      <c r="L189" s="39"/>
      <c r="M189" s="187" t="s">
        <v>1</v>
      </c>
      <c r="N189" s="188" t="s">
        <v>49</v>
      </c>
      <c r="O189" s="77"/>
      <c r="P189" s="189">
        <f>O189*H189</f>
        <v>0</v>
      </c>
      <c r="Q189" s="189">
        <v>0.00017</v>
      </c>
      <c r="R189" s="189">
        <f>Q189*H189</f>
        <v>0.012240000000000001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174</v>
      </c>
      <c r="AT189" s="191" t="s">
        <v>169</v>
      </c>
      <c r="AU189" s="191" t="s">
        <v>21</v>
      </c>
      <c r="AY189" s="18" t="s">
        <v>167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91</v>
      </c>
      <c r="BK189" s="192">
        <f>ROUND(I189*H189,2)</f>
        <v>0</v>
      </c>
      <c r="BL189" s="18" t="s">
        <v>174</v>
      </c>
      <c r="BM189" s="191" t="s">
        <v>1282</v>
      </c>
    </row>
    <row r="190" spans="1:51" s="13" customFormat="1" ht="12">
      <c r="A190" s="13"/>
      <c r="B190" s="193"/>
      <c r="C190" s="13"/>
      <c r="D190" s="194" t="s">
        <v>193</v>
      </c>
      <c r="E190" s="195" t="s">
        <v>1</v>
      </c>
      <c r="F190" s="196" t="s">
        <v>1283</v>
      </c>
      <c r="G190" s="13"/>
      <c r="H190" s="197">
        <v>72</v>
      </c>
      <c r="I190" s="198"/>
      <c r="J190" s="13"/>
      <c r="K190" s="13"/>
      <c r="L190" s="193"/>
      <c r="M190" s="199"/>
      <c r="N190" s="200"/>
      <c r="O190" s="200"/>
      <c r="P190" s="200"/>
      <c r="Q190" s="200"/>
      <c r="R190" s="200"/>
      <c r="S190" s="200"/>
      <c r="T190" s="20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5" t="s">
        <v>193</v>
      </c>
      <c r="AU190" s="195" t="s">
        <v>21</v>
      </c>
      <c r="AV190" s="13" t="s">
        <v>21</v>
      </c>
      <c r="AW190" s="13" t="s">
        <v>40</v>
      </c>
      <c r="AX190" s="13" t="s">
        <v>91</v>
      </c>
      <c r="AY190" s="195" t="s">
        <v>167</v>
      </c>
    </row>
    <row r="191" spans="1:65" s="2" customFormat="1" ht="24.15" customHeight="1">
      <c r="A191" s="38"/>
      <c r="B191" s="179"/>
      <c r="C191" s="210" t="s">
        <v>274</v>
      </c>
      <c r="D191" s="210" t="s">
        <v>257</v>
      </c>
      <c r="E191" s="211" t="s">
        <v>1035</v>
      </c>
      <c r="F191" s="212" t="s">
        <v>1036</v>
      </c>
      <c r="G191" s="213" t="s">
        <v>218</v>
      </c>
      <c r="H191" s="214">
        <v>85.284</v>
      </c>
      <c r="I191" s="215"/>
      <c r="J191" s="216">
        <f>ROUND(I191*H191,2)</f>
        <v>0</v>
      </c>
      <c r="K191" s="212" t="s">
        <v>173</v>
      </c>
      <c r="L191" s="217"/>
      <c r="M191" s="218" t="s">
        <v>1</v>
      </c>
      <c r="N191" s="219" t="s">
        <v>49</v>
      </c>
      <c r="O191" s="77"/>
      <c r="P191" s="189">
        <f>O191*H191</f>
        <v>0</v>
      </c>
      <c r="Q191" s="189">
        <v>0.0002</v>
      </c>
      <c r="R191" s="189">
        <f>Q191*H191</f>
        <v>0.0170568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205</v>
      </c>
      <c r="AT191" s="191" t="s">
        <v>257</v>
      </c>
      <c r="AU191" s="191" t="s">
        <v>21</v>
      </c>
      <c r="AY191" s="18" t="s">
        <v>167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8" t="s">
        <v>91</v>
      </c>
      <c r="BK191" s="192">
        <f>ROUND(I191*H191,2)</f>
        <v>0</v>
      </c>
      <c r="BL191" s="18" t="s">
        <v>174</v>
      </c>
      <c r="BM191" s="191" t="s">
        <v>1284</v>
      </c>
    </row>
    <row r="192" spans="1:51" s="13" customFormat="1" ht="12">
      <c r="A192" s="13"/>
      <c r="B192" s="193"/>
      <c r="C192" s="13"/>
      <c r="D192" s="194" t="s">
        <v>193</v>
      </c>
      <c r="E192" s="13"/>
      <c r="F192" s="196" t="s">
        <v>1285</v>
      </c>
      <c r="G192" s="13"/>
      <c r="H192" s="197">
        <v>85.284</v>
      </c>
      <c r="I192" s="198"/>
      <c r="J192" s="13"/>
      <c r="K192" s="13"/>
      <c r="L192" s="193"/>
      <c r="M192" s="199"/>
      <c r="N192" s="200"/>
      <c r="O192" s="200"/>
      <c r="P192" s="200"/>
      <c r="Q192" s="200"/>
      <c r="R192" s="200"/>
      <c r="S192" s="200"/>
      <c r="T192" s="20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5" t="s">
        <v>193</v>
      </c>
      <c r="AU192" s="195" t="s">
        <v>21</v>
      </c>
      <c r="AV192" s="13" t="s">
        <v>21</v>
      </c>
      <c r="AW192" s="13" t="s">
        <v>3</v>
      </c>
      <c r="AX192" s="13" t="s">
        <v>91</v>
      </c>
      <c r="AY192" s="195" t="s">
        <v>167</v>
      </c>
    </row>
    <row r="193" spans="1:65" s="2" customFormat="1" ht="37.8" customHeight="1">
      <c r="A193" s="38"/>
      <c r="B193" s="179"/>
      <c r="C193" s="180" t="s">
        <v>7</v>
      </c>
      <c r="D193" s="180" t="s">
        <v>169</v>
      </c>
      <c r="E193" s="181" t="s">
        <v>1039</v>
      </c>
      <c r="F193" s="182" t="s">
        <v>1040</v>
      </c>
      <c r="G193" s="183" t="s">
        <v>183</v>
      </c>
      <c r="H193" s="184">
        <v>60</v>
      </c>
      <c r="I193" s="185"/>
      <c r="J193" s="186">
        <f>ROUND(I193*H193,2)</f>
        <v>0</v>
      </c>
      <c r="K193" s="182" t="s">
        <v>173</v>
      </c>
      <c r="L193" s="39"/>
      <c r="M193" s="187" t="s">
        <v>1</v>
      </c>
      <c r="N193" s="188" t="s">
        <v>49</v>
      </c>
      <c r="O193" s="77"/>
      <c r="P193" s="189">
        <f>O193*H193</f>
        <v>0</v>
      </c>
      <c r="Q193" s="189">
        <v>0.27411</v>
      </c>
      <c r="R193" s="189">
        <f>Q193*H193</f>
        <v>16.4466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174</v>
      </c>
      <c r="AT193" s="191" t="s">
        <v>169</v>
      </c>
      <c r="AU193" s="191" t="s">
        <v>21</v>
      </c>
      <c r="AY193" s="18" t="s">
        <v>167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8" t="s">
        <v>91</v>
      </c>
      <c r="BK193" s="192">
        <f>ROUND(I193*H193,2)</f>
        <v>0</v>
      </c>
      <c r="BL193" s="18" t="s">
        <v>174</v>
      </c>
      <c r="BM193" s="191" t="s">
        <v>1286</v>
      </c>
    </row>
    <row r="194" spans="1:51" s="13" customFormat="1" ht="12">
      <c r="A194" s="13"/>
      <c r="B194" s="193"/>
      <c r="C194" s="13"/>
      <c r="D194" s="194" t="s">
        <v>193</v>
      </c>
      <c r="E194" s="195" t="s">
        <v>1</v>
      </c>
      <c r="F194" s="196" t="s">
        <v>1287</v>
      </c>
      <c r="G194" s="13"/>
      <c r="H194" s="197">
        <v>60</v>
      </c>
      <c r="I194" s="198"/>
      <c r="J194" s="13"/>
      <c r="K194" s="13"/>
      <c r="L194" s="193"/>
      <c r="M194" s="199"/>
      <c r="N194" s="200"/>
      <c r="O194" s="200"/>
      <c r="P194" s="200"/>
      <c r="Q194" s="200"/>
      <c r="R194" s="200"/>
      <c r="S194" s="200"/>
      <c r="T194" s="20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5" t="s">
        <v>193</v>
      </c>
      <c r="AU194" s="195" t="s">
        <v>21</v>
      </c>
      <c r="AV194" s="13" t="s">
        <v>21</v>
      </c>
      <c r="AW194" s="13" t="s">
        <v>40</v>
      </c>
      <c r="AX194" s="13" t="s">
        <v>91</v>
      </c>
      <c r="AY194" s="195" t="s">
        <v>167</v>
      </c>
    </row>
    <row r="195" spans="1:65" s="2" customFormat="1" ht="24.15" customHeight="1">
      <c r="A195" s="38"/>
      <c r="B195" s="179"/>
      <c r="C195" s="180" t="s">
        <v>282</v>
      </c>
      <c r="D195" s="180" t="s">
        <v>169</v>
      </c>
      <c r="E195" s="181" t="s">
        <v>1043</v>
      </c>
      <c r="F195" s="182" t="s">
        <v>1044</v>
      </c>
      <c r="G195" s="183" t="s">
        <v>191</v>
      </c>
      <c r="H195" s="184">
        <v>1</v>
      </c>
      <c r="I195" s="185"/>
      <c r="J195" s="186">
        <f>ROUND(I195*H195,2)</f>
        <v>0</v>
      </c>
      <c r="K195" s="182" t="s">
        <v>173</v>
      </c>
      <c r="L195" s="39"/>
      <c r="M195" s="187" t="s">
        <v>1</v>
      </c>
      <c r="N195" s="188" t="s">
        <v>49</v>
      </c>
      <c r="O195" s="77"/>
      <c r="P195" s="189">
        <f>O195*H195</f>
        <v>0</v>
      </c>
      <c r="Q195" s="189">
        <v>2.55045</v>
      </c>
      <c r="R195" s="189">
        <f>Q195*H195</f>
        <v>2.55045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174</v>
      </c>
      <c r="AT195" s="191" t="s">
        <v>169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174</v>
      </c>
      <c r="BM195" s="191" t="s">
        <v>1288</v>
      </c>
    </row>
    <row r="196" spans="1:63" s="12" customFormat="1" ht="22.8" customHeight="1">
      <c r="A196" s="12"/>
      <c r="B196" s="166"/>
      <c r="C196" s="12"/>
      <c r="D196" s="167" t="s">
        <v>83</v>
      </c>
      <c r="E196" s="177" t="s">
        <v>188</v>
      </c>
      <c r="F196" s="177" t="s">
        <v>1046</v>
      </c>
      <c r="G196" s="12"/>
      <c r="H196" s="12"/>
      <c r="I196" s="169"/>
      <c r="J196" s="178">
        <f>BK196</f>
        <v>0</v>
      </c>
      <c r="K196" s="12"/>
      <c r="L196" s="166"/>
      <c r="M196" s="171"/>
      <c r="N196" s="172"/>
      <c r="O196" s="172"/>
      <c r="P196" s="173">
        <f>SUM(P197:P265)</f>
        <v>0</v>
      </c>
      <c r="Q196" s="172"/>
      <c r="R196" s="173">
        <f>SUM(R197:R265)</f>
        <v>808.68185991</v>
      </c>
      <c r="S196" s="172"/>
      <c r="T196" s="174">
        <f>SUM(T197:T265)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67" t="s">
        <v>91</v>
      </c>
      <c r="AT196" s="175" t="s">
        <v>83</v>
      </c>
      <c r="AU196" s="175" t="s">
        <v>91</v>
      </c>
      <c r="AY196" s="167" t="s">
        <v>167</v>
      </c>
      <c r="BK196" s="176">
        <f>SUM(BK197:BK265)</f>
        <v>0</v>
      </c>
    </row>
    <row r="197" spans="1:65" s="2" customFormat="1" ht="21.75" customHeight="1">
      <c r="A197" s="38"/>
      <c r="B197" s="179"/>
      <c r="C197" s="180" t="s">
        <v>287</v>
      </c>
      <c r="D197" s="180" t="s">
        <v>169</v>
      </c>
      <c r="E197" s="181" t="s">
        <v>1047</v>
      </c>
      <c r="F197" s="182" t="s">
        <v>1048</v>
      </c>
      <c r="G197" s="183" t="s">
        <v>218</v>
      </c>
      <c r="H197" s="184">
        <v>411.632</v>
      </c>
      <c r="I197" s="185"/>
      <c r="J197" s="186">
        <f>ROUND(I197*H197,2)</f>
        <v>0</v>
      </c>
      <c r="K197" s="182" t="s">
        <v>173</v>
      </c>
      <c r="L197" s="39"/>
      <c r="M197" s="187" t="s">
        <v>1</v>
      </c>
      <c r="N197" s="188" t="s">
        <v>49</v>
      </c>
      <c r="O197" s="77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174</v>
      </c>
      <c r="AT197" s="191" t="s">
        <v>169</v>
      </c>
      <c r="AU197" s="191" t="s">
        <v>21</v>
      </c>
      <c r="AY197" s="18" t="s">
        <v>167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8" t="s">
        <v>91</v>
      </c>
      <c r="BK197" s="192">
        <f>ROUND(I197*H197,2)</f>
        <v>0</v>
      </c>
      <c r="BL197" s="18" t="s">
        <v>174</v>
      </c>
      <c r="BM197" s="191" t="s">
        <v>1289</v>
      </c>
    </row>
    <row r="198" spans="1:51" s="13" customFormat="1" ht="12">
      <c r="A198" s="13"/>
      <c r="B198" s="193"/>
      <c r="C198" s="13"/>
      <c r="D198" s="194" t="s">
        <v>193</v>
      </c>
      <c r="E198" s="195" t="s">
        <v>1</v>
      </c>
      <c r="F198" s="196" t="s">
        <v>1290</v>
      </c>
      <c r="G198" s="13"/>
      <c r="H198" s="197">
        <v>264.602</v>
      </c>
      <c r="I198" s="198"/>
      <c r="J198" s="13"/>
      <c r="K198" s="13"/>
      <c r="L198" s="193"/>
      <c r="M198" s="199"/>
      <c r="N198" s="200"/>
      <c r="O198" s="200"/>
      <c r="P198" s="200"/>
      <c r="Q198" s="200"/>
      <c r="R198" s="200"/>
      <c r="S198" s="200"/>
      <c r="T198" s="20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5" t="s">
        <v>193</v>
      </c>
      <c r="AU198" s="195" t="s">
        <v>21</v>
      </c>
      <c r="AV198" s="13" t="s">
        <v>21</v>
      </c>
      <c r="AW198" s="13" t="s">
        <v>40</v>
      </c>
      <c r="AX198" s="13" t="s">
        <v>84</v>
      </c>
      <c r="AY198" s="195" t="s">
        <v>167</v>
      </c>
    </row>
    <row r="199" spans="1:51" s="13" customFormat="1" ht="12">
      <c r="A199" s="13"/>
      <c r="B199" s="193"/>
      <c r="C199" s="13"/>
      <c r="D199" s="194" t="s">
        <v>193</v>
      </c>
      <c r="E199" s="195" t="s">
        <v>1</v>
      </c>
      <c r="F199" s="196" t="s">
        <v>1291</v>
      </c>
      <c r="G199" s="13"/>
      <c r="H199" s="197">
        <v>147.03</v>
      </c>
      <c r="I199" s="198"/>
      <c r="J199" s="13"/>
      <c r="K199" s="13"/>
      <c r="L199" s="193"/>
      <c r="M199" s="199"/>
      <c r="N199" s="200"/>
      <c r="O199" s="200"/>
      <c r="P199" s="200"/>
      <c r="Q199" s="200"/>
      <c r="R199" s="200"/>
      <c r="S199" s="200"/>
      <c r="T199" s="20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5" t="s">
        <v>193</v>
      </c>
      <c r="AU199" s="195" t="s">
        <v>21</v>
      </c>
      <c r="AV199" s="13" t="s">
        <v>21</v>
      </c>
      <c r="AW199" s="13" t="s">
        <v>40</v>
      </c>
      <c r="AX199" s="13" t="s">
        <v>84</v>
      </c>
      <c r="AY199" s="195" t="s">
        <v>167</v>
      </c>
    </row>
    <row r="200" spans="1:51" s="14" customFormat="1" ht="12">
      <c r="A200" s="14"/>
      <c r="B200" s="202"/>
      <c r="C200" s="14"/>
      <c r="D200" s="194" t="s">
        <v>193</v>
      </c>
      <c r="E200" s="203" t="s">
        <v>1</v>
      </c>
      <c r="F200" s="204" t="s">
        <v>246</v>
      </c>
      <c r="G200" s="14"/>
      <c r="H200" s="205">
        <v>411.63199999999995</v>
      </c>
      <c r="I200" s="206"/>
      <c r="J200" s="14"/>
      <c r="K200" s="14"/>
      <c r="L200" s="202"/>
      <c r="M200" s="207"/>
      <c r="N200" s="208"/>
      <c r="O200" s="208"/>
      <c r="P200" s="208"/>
      <c r="Q200" s="208"/>
      <c r="R200" s="208"/>
      <c r="S200" s="208"/>
      <c r="T200" s="20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03" t="s">
        <v>193</v>
      </c>
      <c r="AU200" s="203" t="s">
        <v>21</v>
      </c>
      <c r="AV200" s="14" t="s">
        <v>174</v>
      </c>
      <c r="AW200" s="14" t="s">
        <v>40</v>
      </c>
      <c r="AX200" s="14" t="s">
        <v>91</v>
      </c>
      <c r="AY200" s="203" t="s">
        <v>167</v>
      </c>
    </row>
    <row r="201" spans="1:65" s="2" customFormat="1" ht="16.5" customHeight="1">
      <c r="A201" s="38"/>
      <c r="B201" s="179"/>
      <c r="C201" s="210" t="s">
        <v>291</v>
      </c>
      <c r="D201" s="210" t="s">
        <v>257</v>
      </c>
      <c r="E201" s="211" t="s">
        <v>1052</v>
      </c>
      <c r="F201" s="212" t="s">
        <v>1053</v>
      </c>
      <c r="G201" s="213" t="s">
        <v>233</v>
      </c>
      <c r="H201" s="214">
        <v>388.1</v>
      </c>
      <c r="I201" s="215"/>
      <c r="J201" s="216">
        <f>ROUND(I201*H201,2)</f>
        <v>0</v>
      </c>
      <c r="K201" s="212" t="s">
        <v>173</v>
      </c>
      <c r="L201" s="217"/>
      <c r="M201" s="218" t="s">
        <v>1</v>
      </c>
      <c r="N201" s="219" t="s">
        <v>49</v>
      </c>
      <c r="O201" s="77"/>
      <c r="P201" s="189">
        <f>O201*H201</f>
        <v>0</v>
      </c>
      <c r="Q201" s="189">
        <v>1</v>
      </c>
      <c r="R201" s="189">
        <f>Q201*H201</f>
        <v>388.1</v>
      </c>
      <c r="S201" s="189">
        <v>0</v>
      </c>
      <c r="T201" s="19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205</v>
      </c>
      <c r="AT201" s="191" t="s">
        <v>257</v>
      </c>
      <c r="AU201" s="191" t="s">
        <v>21</v>
      </c>
      <c r="AY201" s="18" t="s">
        <v>167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8" t="s">
        <v>91</v>
      </c>
      <c r="BK201" s="192">
        <f>ROUND(I201*H201,2)</f>
        <v>0</v>
      </c>
      <c r="BL201" s="18" t="s">
        <v>174</v>
      </c>
      <c r="BM201" s="191" t="s">
        <v>1292</v>
      </c>
    </row>
    <row r="202" spans="1:51" s="13" customFormat="1" ht="12">
      <c r="A202" s="13"/>
      <c r="B202" s="193"/>
      <c r="C202" s="13"/>
      <c r="D202" s="194" t="s">
        <v>193</v>
      </c>
      <c r="E202" s="195" t="s">
        <v>1</v>
      </c>
      <c r="F202" s="196" t="s">
        <v>1293</v>
      </c>
      <c r="G202" s="13"/>
      <c r="H202" s="197">
        <v>132.3</v>
      </c>
      <c r="I202" s="198"/>
      <c r="J202" s="13"/>
      <c r="K202" s="13"/>
      <c r="L202" s="193"/>
      <c r="M202" s="199"/>
      <c r="N202" s="200"/>
      <c r="O202" s="200"/>
      <c r="P202" s="200"/>
      <c r="Q202" s="200"/>
      <c r="R202" s="200"/>
      <c r="S202" s="200"/>
      <c r="T202" s="20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5" t="s">
        <v>193</v>
      </c>
      <c r="AU202" s="195" t="s">
        <v>21</v>
      </c>
      <c r="AV202" s="13" t="s">
        <v>21</v>
      </c>
      <c r="AW202" s="13" t="s">
        <v>40</v>
      </c>
      <c r="AX202" s="13" t="s">
        <v>84</v>
      </c>
      <c r="AY202" s="195" t="s">
        <v>167</v>
      </c>
    </row>
    <row r="203" spans="1:51" s="13" customFormat="1" ht="12">
      <c r="A203" s="13"/>
      <c r="B203" s="193"/>
      <c r="C203" s="13"/>
      <c r="D203" s="194" t="s">
        <v>193</v>
      </c>
      <c r="E203" s="195" t="s">
        <v>1</v>
      </c>
      <c r="F203" s="196" t="s">
        <v>1294</v>
      </c>
      <c r="G203" s="13"/>
      <c r="H203" s="197">
        <v>44.109</v>
      </c>
      <c r="I203" s="198"/>
      <c r="J203" s="13"/>
      <c r="K203" s="13"/>
      <c r="L203" s="193"/>
      <c r="M203" s="199"/>
      <c r="N203" s="200"/>
      <c r="O203" s="200"/>
      <c r="P203" s="200"/>
      <c r="Q203" s="200"/>
      <c r="R203" s="200"/>
      <c r="S203" s="200"/>
      <c r="T203" s="20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5" t="s">
        <v>193</v>
      </c>
      <c r="AU203" s="195" t="s">
        <v>21</v>
      </c>
      <c r="AV203" s="13" t="s">
        <v>21</v>
      </c>
      <c r="AW203" s="13" t="s">
        <v>40</v>
      </c>
      <c r="AX203" s="13" t="s">
        <v>84</v>
      </c>
      <c r="AY203" s="195" t="s">
        <v>167</v>
      </c>
    </row>
    <row r="204" spans="1:51" s="14" customFormat="1" ht="12">
      <c r="A204" s="14"/>
      <c r="B204" s="202"/>
      <c r="C204" s="14"/>
      <c r="D204" s="194" t="s">
        <v>193</v>
      </c>
      <c r="E204" s="203" t="s">
        <v>1</v>
      </c>
      <c r="F204" s="204" t="s">
        <v>246</v>
      </c>
      <c r="G204" s="14"/>
      <c r="H204" s="205">
        <v>176.40900000000002</v>
      </c>
      <c r="I204" s="206"/>
      <c r="J204" s="14"/>
      <c r="K204" s="14"/>
      <c r="L204" s="202"/>
      <c r="M204" s="207"/>
      <c r="N204" s="208"/>
      <c r="O204" s="208"/>
      <c r="P204" s="208"/>
      <c r="Q204" s="208"/>
      <c r="R204" s="208"/>
      <c r="S204" s="208"/>
      <c r="T204" s="20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03" t="s">
        <v>193</v>
      </c>
      <c r="AU204" s="203" t="s">
        <v>21</v>
      </c>
      <c r="AV204" s="14" t="s">
        <v>174</v>
      </c>
      <c r="AW204" s="14" t="s">
        <v>40</v>
      </c>
      <c r="AX204" s="14" t="s">
        <v>91</v>
      </c>
      <c r="AY204" s="203" t="s">
        <v>167</v>
      </c>
    </row>
    <row r="205" spans="1:51" s="13" customFormat="1" ht="12">
      <c r="A205" s="13"/>
      <c r="B205" s="193"/>
      <c r="C205" s="13"/>
      <c r="D205" s="194" t="s">
        <v>193</v>
      </c>
      <c r="E205" s="13"/>
      <c r="F205" s="196" t="s">
        <v>1295</v>
      </c>
      <c r="G205" s="13"/>
      <c r="H205" s="197">
        <v>388.1</v>
      </c>
      <c r="I205" s="198"/>
      <c r="J205" s="13"/>
      <c r="K205" s="13"/>
      <c r="L205" s="193"/>
      <c r="M205" s="199"/>
      <c r="N205" s="200"/>
      <c r="O205" s="200"/>
      <c r="P205" s="200"/>
      <c r="Q205" s="200"/>
      <c r="R205" s="200"/>
      <c r="S205" s="200"/>
      <c r="T205" s="20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5" t="s">
        <v>193</v>
      </c>
      <c r="AU205" s="195" t="s">
        <v>21</v>
      </c>
      <c r="AV205" s="13" t="s">
        <v>21</v>
      </c>
      <c r="AW205" s="13" t="s">
        <v>3</v>
      </c>
      <c r="AX205" s="13" t="s">
        <v>91</v>
      </c>
      <c r="AY205" s="195" t="s">
        <v>167</v>
      </c>
    </row>
    <row r="206" spans="1:65" s="2" customFormat="1" ht="24.15" customHeight="1">
      <c r="A206" s="38"/>
      <c r="B206" s="179"/>
      <c r="C206" s="180" t="s">
        <v>295</v>
      </c>
      <c r="D206" s="180" t="s">
        <v>169</v>
      </c>
      <c r="E206" s="181" t="s">
        <v>1058</v>
      </c>
      <c r="F206" s="182" t="s">
        <v>1059</v>
      </c>
      <c r="G206" s="183" t="s">
        <v>218</v>
      </c>
      <c r="H206" s="184">
        <v>42.171</v>
      </c>
      <c r="I206" s="185"/>
      <c r="J206" s="186">
        <f>ROUND(I206*H206,2)</f>
        <v>0</v>
      </c>
      <c r="K206" s="182" t="s">
        <v>173</v>
      </c>
      <c r="L206" s="39"/>
      <c r="M206" s="187" t="s">
        <v>1</v>
      </c>
      <c r="N206" s="188" t="s">
        <v>49</v>
      </c>
      <c r="O206" s="77"/>
      <c r="P206" s="189">
        <f>O206*H206</f>
        <v>0</v>
      </c>
      <c r="Q206" s="189">
        <v>0.345</v>
      </c>
      <c r="R206" s="189">
        <f>Q206*H206</f>
        <v>14.548994999999998</v>
      </c>
      <c r="S206" s="189">
        <v>0</v>
      </c>
      <c r="T206" s="19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91" t="s">
        <v>174</v>
      </c>
      <c r="AT206" s="191" t="s">
        <v>169</v>
      </c>
      <c r="AU206" s="191" t="s">
        <v>21</v>
      </c>
      <c r="AY206" s="18" t="s">
        <v>167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8" t="s">
        <v>91</v>
      </c>
      <c r="BK206" s="192">
        <f>ROUND(I206*H206,2)</f>
        <v>0</v>
      </c>
      <c r="BL206" s="18" t="s">
        <v>174</v>
      </c>
      <c r="BM206" s="191" t="s">
        <v>1296</v>
      </c>
    </row>
    <row r="207" spans="1:51" s="13" customFormat="1" ht="12">
      <c r="A207" s="13"/>
      <c r="B207" s="193"/>
      <c r="C207" s="13"/>
      <c r="D207" s="194" t="s">
        <v>193</v>
      </c>
      <c r="E207" s="195" t="s">
        <v>1</v>
      </c>
      <c r="F207" s="196" t="s">
        <v>1297</v>
      </c>
      <c r="G207" s="13"/>
      <c r="H207" s="197">
        <v>42.171</v>
      </c>
      <c r="I207" s="198"/>
      <c r="J207" s="13"/>
      <c r="K207" s="13"/>
      <c r="L207" s="193"/>
      <c r="M207" s="199"/>
      <c r="N207" s="200"/>
      <c r="O207" s="200"/>
      <c r="P207" s="200"/>
      <c r="Q207" s="200"/>
      <c r="R207" s="200"/>
      <c r="S207" s="200"/>
      <c r="T207" s="20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5" t="s">
        <v>193</v>
      </c>
      <c r="AU207" s="195" t="s">
        <v>21</v>
      </c>
      <c r="AV207" s="13" t="s">
        <v>21</v>
      </c>
      <c r="AW207" s="13" t="s">
        <v>40</v>
      </c>
      <c r="AX207" s="13" t="s">
        <v>91</v>
      </c>
      <c r="AY207" s="195" t="s">
        <v>167</v>
      </c>
    </row>
    <row r="208" spans="1:65" s="2" customFormat="1" ht="24.15" customHeight="1">
      <c r="A208" s="38"/>
      <c r="B208" s="179"/>
      <c r="C208" s="180" t="s">
        <v>299</v>
      </c>
      <c r="D208" s="180" t="s">
        <v>169</v>
      </c>
      <c r="E208" s="181" t="s">
        <v>1063</v>
      </c>
      <c r="F208" s="182" t="s">
        <v>1064</v>
      </c>
      <c r="G208" s="183" t="s">
        <v>218</v>
      </c>
      <c r="H208" s="184">
        <v>186.186</v>
      </c>
      <c r="I208" s="185"/>
      <c r="J208" s="186">
        <f>ROUND(I208*H208,2)</f>
        <v>0</v>
      </c>
      <c r="K208" s="182" t="s">
        <v>173</v>
      </c>
      <c r="L208" s="39"/>
      <c r="M208" s="187" t="s">
        <v>1</v>
      </c>
      <c r="N208" s="188" t="s">
        <v>49</v>
      </c>
      <c r="O208" s="77"/>
      <c r="P208" s="189">
        <f>O208*H208</f>
        <v>0</v>
      </c>
      <c r="Q208" s="189">
        <v>0.46</v>
      </c>
      <c r="R208" s="189">
        <f>Q208*H208</f>
        <v>85.64556</v>
      </c>
      <c r="S208" s="189">
        <v>0</v>
      </c>
      <c r="T208" s="19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1" t="s">
        <v>174</v>
      </c>
      <c r="AT208" s="191" t="s">
        <v>169</v>
      </c>
      <c r="AU208" s="191" t="s">
        <v>21</v>
      </c>
      <c r="AY208" s="18" t="s">
        <v>167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8" t="s">
        <v>91</v>
      </c>
      <c r="BK208" s="192">
        <f>ROUND(I208*H208,2)</f>
        <v>0</v>
      </c>
      <c r="BL208" s="18" t="s">
        <v>174</v>
      </c>
      <c r="BM208" s="191" t="s">
        <v>1298</v>
      </c>
    </row>
    <row r="209" spans="1:51" s="13" customFormat="1" ht="12">
      <c r="A209" s="13"/>
      <c r="B209" s="193"/>
      <c r="C209" s="13"/>
      <c r="D209" s="194" t="s">
        <v>193</v>
      </c>
      <c r="E209" s="195" t="s">
        <v>1</v>
      </c>
      <c r="F209" s="196" t="s">
        <v>1273</v>
      </c>
      <c r="G209" s="13"/>
      <c r="H209" s="197">
        <v>114.569</v>
      </c>
      <c r="I209" s="198"/>
      <c r="J209" s="13"/>
      <c r="K209" s="13"/>
      <c r="L209" s="193"/>
      <c r="M209" s="199"/>
      <c r="N209" s="200"/>
      <c r="O209" s="200"/>
      <c r="P209" s="200"/>
      <c r="Q209" s="200"/>
      <c r="R209" s="200"/>
      <c r="S209" s="200"/>
      <c r="T209" s="20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5" t="s">
        <v>193</v>
      </c>
      <c r="AU209" s="195" t="s">
        <v>21</v>
      </c>
      <c r="AV209" s="13" t="s">
        <v>21</v>
      </c>
      <c r="AW209" s="13" t="s">
        <v>40</v>
      </c>
      <c r="AX209" s="13" t="s">
        <v>84</v>
      </c>
      <c r="AY209" s="195" t="s">
        <v>167</v>
      </c>
    </row>
    <row r="210" spans="1:51" s="13" customFormat="1" ht="12">
      <c r="A210" s="13"/>
      <c r="B210" s="193"/>
      <c r="C210" s="13"/>
      <c r="D210" s="194" t="s">
        <v>193</v>
      </c>
      <c r="E210" s="195" t="s">
        <v>1</v>
      </c>
      <c r="F210" s="196" t="s">
        <v>1274</v>
      </c>
      <c r="G210" s="13"/>
      <c r="H210" s="197">
        <v>18.343</v>
      </c>
      <c r="I210" s="198"/>
      <c r="J210" s="13"/>
      <c r="K210" s="13"/>
      <c r="L210" s="193"/>
      <c r="M210" s="199"/>
      <c r="N210" s="200"/>
      <c r="O210" s="200"/>
      <c r="P210" s="200"/>
      <c r="Q210" s="200"/>
      <c r="R210" s="200"/>
      <c r="S210" s="200"/>
      <c r="T210" s="20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5" t="s">
        <v>193</v>
      </c>
      <c r="AU210" s="195" t="s">
        <v>21</v>
      </c>
      <c r="AV210" s="13" t="s">
        <v>21</v>
      </c>
      <c r="AW210" s="13" t="s">
        <v>40</v>
      </c>
      <c r="AX210" s="13" t="s">
        <v>84</v>
      </c>
      <c r="AY210" s="195" t="s">
        <v>167</v>
      </c>
    </row>
    <row r="211" spans="1:51" s="15" customFormat="1" ht="12">
      <c r="A211" s="15"/>
      <c r="B211" s="229"/>
      <c r="C211" s="15"/>
      <c r="D211" s="194" t="s">
        <v>193</v>
      </c>
      <c r="E211" s="230" t="s">
        <v>1</v>
      </c>
      <c r="F211" s="231" t="s">
        <v>1018</v>
      </c>
      <c r="G211" s="15"/>
      <c r="H211" s="232">
        <v>132.912</v>
      </c>
      <c r="I211" s="233"/>
      <c r="J211" s="15"/>
      <c r="K211" s="15"/>
      <c r="L211" s="229"/>
      <c r="M211" s="234"/>
      <c r="N211" s="235"/>
      <c r="O211" s="235"/>
      <c r="P211" s="235"/>
      <c r="Q211" s="235"/>
      <c r="R211" s="235"/>
      <c r="S211" s="235"/>
      <c r="T211" s="23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30" t="s">
        <v>193</v>
      </c>
      <c r="AU211" s="230" t="s">
        <v>21</v>
      </c>
      <c r="AV211" s="15" t="s">
        <v>180</v>
      </c>
      <c r="AW211" s="15" t="s">
        <v>40</v>
      </c>
      <c r="AX211" s="15" t="s">
        <v>84</v>
      </c>
      <c r="AY211" s="230" t="s">
        <v>167</v>
      </c>
    </row>
    <row r="212" spans="1:51" s="13" customFormat="1" ht="12">
      <c r="A212" s="13"/>
      <c r="B212" s="193"/>
      <c r="C212" s="13"/>
      <c r="D212" s="194" t="s">
        <v>193</v>
      </c>
      <c r="E212" s="195" t="s">
        <v>1</v>
      </c>
      <c r="F212" s="196" t="s">
        <v>1275</v>
      </c>
      <c r="G212" s="13"/>
      <c r="H212" s="197">
        <v>53.274</v>
      </c>
      <c r="I212" s="198"/>
      <c r="J212" s="13"/>
      <c r="K212" s="13"/>
      <c r="L212" s="193"/>
      <c r="M212" s="199"/>
      <c r="N212" s="200"/>
      <c r="O212" s="200"/>
      <c r="P212" s="200"/>
      <c r="Q212" s="200"/>
      <c r="R212" s="200"/>
      <c r="S212" s="200"/>
      <c r="T212" s="20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5" t="s">
        <v>193</v>
      </c>
      <c r="AU212" s="195" t="s">
        <v>21</v>
      </c>
      <c r="AV212" s="13" t="s">
        <v>21</v>
      </c>
      <c r="AW212" s="13" t="s">
        <v>40</v>
      </c>
      <c r="AX212" s="13" t="s">
        <v>84</v>
      </c>
      <c r="AY212" s="195" t="s">
        <v>167</v>
      </c>
    </row>
    <row r="213" spans="1:51" s="15" customFormat="1" ht="12">
      <c r="A213" s="15"/>
      <c r="B213" s="229"/>
      <c r="C213" s="15"/>
      <c r="D213" s="194" t="s">
        <v>193</v>
      </c>
      <c r="E213" s="230" t="s">
        <v>1</v>
      </c>
      <c r="F213" s="231" t="s">
        <v>1018</v>
      </c>
      <c r="G213" s="15"/>
      <c r="H213" s="232">
        <v>53.274</v>
      </c>
      <c r="I213" s="233"/>
      <c r="J213" s="15"/>
      <c r="K213" s="15"/>
      <c r="L213" s="229"/>
      <c r="M213" s="234"/>
      <c r="N213" s="235"/>
      <c r="O213" s="235"/>
      <c r="P213" s="235"/>
      <c r="Q213" s="235"/>
      <c r="R213" s="235"/>
      <c r="S213" s="235"/>
      <c r="T213" s="23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30" t="s">
        <v>193</v>
      </c>
      <c r="AU213" s="230" t="s">
        <v>21</v>
      </c>
      <c r="AV213" s="15" t="s">
        <v>180</v>
      </c>
      <c r="AW213" s="15" t="s">
        <v>40</v>
      </c>
      <c r="AX213" s="15" t="s">
        <v>84</v>
      </c>
      <c r="AY213" s="230" t="s">
        <v>167</v>
      </c>
    </row>
    <row r="214" spans="1:51" s="14" customFormat="1" ht="12">
      <c r="A214" s="14"/>
      <c r="B214" s="202"/>
      <c r="C214" s="14"/>
      <c r="D214" s="194" t="s">
        <v>193</v>
      </c>
      <c r="E214" s="203" t="s">
        <v>1</v>
      </c>
      <c r="F214" s="204" t="s">
        <v>246</v>
      </c>
      <c r="G214" s="14"/>
      <c r="H214" s="205">
        <v>186.186</v>
      </c>
      <c r="I214" s="206"/>
      <c r="J214" s="14"/>
      <c r="K214" s="14"/>
      <c r="L214" s="202"/>
      <c r="M214" s="207"/>
      <c r="N214" s="208"/>
      <c r="O214" s="208"/>
      <c r="P214" s="208"/>
      <c r="Q214" s="208"/>
      <c r="R214" s="208"/>
      <c r="S214" s="208"/>
      <c r="T214" s="20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03" t="s">
        <v>193</v>
      </c>
      <c r="AU214" s="203" t="s">
        <v>21</v>
      </c>
      <c r="AV214" s="14" t="s">
        <v>174</v>
      </c>
      <c r="AW214" s="14" t="s">
        <v>40</v>
      </c>
      <c r="AX214" s="14" t="s">
        <v>91</v>
      </c>
      <c r="AY214" s="203" t="s">
        <v>167</v>
      </c>
    </row>
    <row r="215" spans="1:65" s="2" customFormat="1" ht="24.15" customHeight="1">
      <c r="A215" s="38"/>
      <c r="B215" s="179"/>
      <c r="C215" s="180" t="s">
        <v>303</v>
      </c>
      <c r="D215" s="180" t="s">
        <v>169</v>
      </c>
      <c r="E215" s="181" t="s">
        <v>1063</v>
      </c>
      <c r="F215" s="182" t="s">
        <v>1064</v>
      </c>
      <c r="G215" s="183" t="s">
        <v>218</v>
      </c>
      <c r="H215" s="184">
        <v>50.479</v>
      </c>
      <c r="I215" s="185"/>
      <c r="J215" s="186">
        <f>ROUND(I215*H215,2)</f>
        <v>0</v>
      </c>
      <c r="K215" s="182" t="s">
        <v>173</v>
      </c>
      <c r="L215" s="39"/>
      <c r="M215" s="187" t="s">
        <v>1</v>
      </c>
      <c r="N215" s="188" t="s">
        <v>49</v>
      </c>
      <c r="O215" s="77"/>
      <c r="P215" s="189">
        <f>O215*H215</f>
        <v>0</v>
      </c>
      <c r="Q215" s="189">
        <v>0.46</v>
      </c>
      <c r="R215" s="189">
        <f>Q215*H215</f>
        <v>23.22034</v>
      </c>
      <c r="S215" s="189">
        <v>0</v>
      </c>
      <c r="T215" s="19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1" t="s">
        <v>174</v>
      </c>
      <c r="AT215" s="191" t="s">
        <v>169</v>
      </c>
      <c r="AU215" s="191" t="s">
        <v>21</v>
      </c>
      <c r="AY215" s="18" t="s">
        <v>167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8" t="s">
        <v>91</v>
      </c>
      <c r="BK215" s="192">
        <f>ROUND(I215*H215,2)</f>
        <v>0</v>
      </c>
      <c r="BL215" s="18" t="s">
        <v>174</v>
      </c>
      <c r="BM215" s="191" t="s">
        <v>1299</v>
      </c>
    </row>
    <row r="216" spans="1:47" s="2" customFormat="1" ht="12">
      <c r="A216" s="38"/>
      <c r="B216" s="39"/>
      <c r="C216" s="38"/>
      <c r="D216" s="194" t="s">
        <v>363</v>
      </c>
      <c r="E216" s="38"/>
      <c r="F216" s="220" t="s">
        <v>1067</v>
      </c>
      <c r="G216" s="38"/>
      <c r="H216" s="38"/>
      <c r="I216" s="221"/>
      <c r="J216" s="38"/>
      <c r="K216" s="38"/>
      <c r="L216" s="39"/>
      <c r="M216" s="222"/>
      <c r="N216" s="223"/>
      <c r="O216" s="77"/>
      <c r="P216" s="77"/>
      <c r="Q216" s="77"/>
      <c r="R216" s="77"/>
      <c r="S216" s="77"/>
      <c r="T216" s="7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8" t="s">
        <v>363</v>
      </c>
      <c r="AU216" s="18" t="s">
        <v>21</v>
      </c>
    </row>
    <row r="217" spans="1:51" s="13" customFormat="1" ht="12">
      <c r="A217" s="13"/>
      <c r="B217" s="193"/>
      <c r="C217" s="13"/>
      <c r="D217" s="194" t="s">
        <v>193</v>
      </c>
      <c r="E217" s="195" t="s">
        <v>1</v>
      </c>
      <c r="F217" s="196" t="s">
        <v>1276</v>
      </c>
      <c r="G217" s="13"/>
      <c r="H217" s="197">
        <v>47.671</v>
      </c>
      <c r="I217" s="198"/>
      <c r="J217" s="13"/>
      <c r="K217" s="13"/>
      <c r="L217" s="193"/>
      <c r="M217" s="199"/>
      <c r="N217" s="200"/>
      <c r="O217" s="200"/>
      <c r="P217" s="200"/>
      <c r="Q217" s="200"/>
      <c r="R217" s="200"/>
      <c r="S217" s="200"/>
      <c r="T217" s="20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5" t="s">
        <v>193</v>
      </c>
      <c r="AU217" s="195" t="s">
        <v>21</v>
      </c>
      <c r="AV217" s="13" t="s">
        <v>21</v>
      </c>
      <c r="AW217" s="13" t="s">
        <v>40</v>
      </c>
      <c r="AX217" s="13" t="s">
        <v>84</v>
      </c>
      <c r="AY217" s="195" t="s">
        <v>167</v>
      </c>
    </row>
    <row r="218" spans="1:51" s="13" customFormat="1" ht="12">
      <c r="A218" s="13"/>
      <c r="B218" s="193"/>
      <c r="C218" s="13"/>
      <c r="D218" s="194" t="s">
        <v>193</v>
      </c>
      <c r="E218" s="195" t="s">
        <v>1</v>
      </c>
      <c r="F218" s="196" t="s">
        <v>1277</v>
      </c>
      <c r="G218" s="13"/>
      <c r="H218" s="197">
        <v>2.808</v>
      </c>
      <c r="I218" s="198"/>
      <c r="J218" s="13"/>
      <c r="K218" s="13"/>
      <c r="L218" s="193"/>
      <c r="M218" s="199"/>
      <c r="N218" s="200"/>
      <c r="O218" s="200"/>
      <c r="P218" s="200"/>
      <c r="Q218" s="200"/>
      <c r="R218" s="200"/>
      <c r="S218" s="200"/>
      <c r="T218" s="20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5" t="s">
        <v>193</v>
      </c>
      <c r="AU218" s="195" t="s">
        <v>21</v>
      </c>
      <c r="AV218" s="13" t="s">
        <v>21</v>
      </c>
      <c r="AW218" s="13" t="s">
        <v>40</v>
      </c>
      <c r="AX218" s="13" t="s">
        <v>84</v>
      </c>
      <c r="AY218" s="195" t="s">
        <v>167</v>
      </c>
    </row>
    <row r="219" spans="1:51" s="14" customFormat="1" ht="12">
      <c r="A219" s="14"/>
      <c r="B219" s="202"/>
      <c r="C219" s="14"/>
      <c r="D219" s="194" t="s">
        <v>193</v>
      </c>
      <c r="E219" s="203" t="s">
        <v>1</v>
      </c>
      <c r="F219" s="204" t="s">
        <v>246</v>
      </c>
      <c r="G219" s="14"/>
      <c r="H219" s="205">
        <v>50.479</v>
      </c>
      <c r="I219" s="206"/>
      <c r="J219" s="14"/>
      <c r="K219" s="14"/>
      <c r="L219" s="202"/>
      <c r="M219" s="207"/>
      <c r="N219" s="208"/>
      <c r="O219" s="208"/>
      <c r="P219" s="208"/>
      <c r="Q219" s="208"/>
      <c r="R219" s="208"/>
      <c r="S219" s="208"/>
      <c r="T219" s="20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03" t="s">
        <v>193</v>
      </c>
      <c r="AU219" s="203" t="s">
        <v>21</v>
      </c>
      <c r="AV219" s="14" t="s">
        <v>174</v>
      </c>
      <c r="AW219" s="14" t="s">
        <v>40</v>
      </c>
      <c r="AX219" s="14" t="s">
        <v>91</v>
      </c>
      <c r="AY219" s="203" t="s">
        <v>167</v>
      </c>
    </row>
    <row r="220" spans="1:65" s="2" customFormat="1" ht="24.15" customHeight="1">
      <c r="A220" s="38"/>
      <c r="B220" s="179"/>
      <c r="C220" s="180" t="s">
        <v>307</v>
      </c>
      <c r="D220" s="180" t="s">
        <v>169</v>
      </c>
      <c r="E220" s="181" t="s">
        <v>1068</v>
      </c>
      <c r="F220" s="182" t="s">
        <v>1069</v>
      </c>
      <c r="G220" s="183" t="s">
        <v>218</v>
      </c>
      <c r="H220" s="184">
        <v>163.657</v>
      </c>
      <c r="I220" s="185"/>
      <c r="J220" s="186">
        <f>ROUND(I220*H220,2)</f>
        <v>0</v>
      </c>
      <c r="K220" s="182" t="s">
        <v>173</v>
      </c>
      <c r="L220" s="39"/>
      <c r="M220" s="187" t="s">
        <v>1</v>
      </c>
      <c r="N220" s="188" t="s">
        <v>49</v>
      </c>
      <c r="O220" s="77"/>
      <c r="P220" s="189">
        <f>O220*H220</f>
        <v>0</v>
      </c>
      <c r="Q220" s="189">
        <v>0.575</v>
      </c>
      <c r="R220" s="189">
        <f>Q220*H220</f>
        <v>94.102775</v>
      </c>
      <c r="S220" s="189">
        <v>0</v>
      </c>
      <c r="T220" s="19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191" t="s">
        <v>174</v>
      </c>
      <c r="AT220" s="191" t="s">
        <v>169</v>
      </c>
      <c r="AU220" s="191" t="s">
        <v>21</v>
      </c>
      <c r="AY220" s="18" t="s">
        <v>167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8" t="s">
        <v>91</v>
      </c>
      <c r="BK220" s="192">
        <f>ROUND(I220*H220,2)</f>
        <v>0</v>
      </c>
      <c r="BL220" s="18" t="s">
        <v>174</v>
      </c>
      <c r="BM220" s="191" t="s">
        <v>1300</v>
      </c>
    </row>
    <row r="221" spans="1:51" s="13" customFormat="1" ht="12">
      <c r="A221" s="13"/>
      <c r="B221" s="193"/>
      <c r="C221" s="13"/>
      <c r="D221" s="194" t="s">
        <v>193</v>
      </c>
      <c r="E221" s="195" t="s">
        <v>1</v>
      </c>
      <c r="F221" s="196" t="s">
        <v>1272</v>
      </c>
      <c r="G221" s="13"/>
      <c r="H221" s="197">
        <v>163.657</v>
      </c>
      <c r="I221" s="198"/>
      <c r="J221" s="13"/>
      <c r="K221" s="13"/>
      <c r="L221" s="193"/>
      <c r="M221" s="199"/>
      <c r="N221" s="200"/>
      <c r="O221" s="200"/>
      <c r="P221" s="200"/>
      <c r="Q221" s="200"/>
      <c r="R221" s="200"/>
      <c r="S221" s="200"/>
      <c r="T221" s="20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5" t="s">
        <v>193</v>
      </c>
      <c r="AU221" s="195" t="s">
        <v>21</v>
      </c>
      <c r="AV221" s="13" t="s">
        <v>21</v>
      </c>
      <c r="AW221" s="13" t="s">
        <v>40</v>
      </c>
      <c r="AX221" s="13" t="s">
        <v>91</v>
      </c>
      <c r="AY221" s="195" t="s">
        <v>167</v>
      </c>
    </row>
    <row r="222" spans="1:65" s="2" customFormat="1" ht="24.15" customHeight="1">
      <c r="A222" s="38"/>
      <c r="B222" s="179"/>
      <c r="C222" s="180" t="s">
        <v>311</v>
      </c>
      <c r="D222" s="180" t="s">
        <v>169</v>
      </c>
      <c r="E222" s="181" t="s">
        <v>1071</v>
      </c>
      <c r="F222" s="182" t="s">
        <v>1072</v>
      </c>
      <c r="G222" s="183" t="s">
        <v>218</v>
      </c>
      <c r="H222" s="184">
        <v>144.774</v>
      </c>
      <c r="I222" s="185"/>
      <c r="J222" s="186">
        <f>ROUND(I222*H222,2)</f>
        <v>0</v>
      </c>
      <c r="K222" s="182" t="s">
        <v>173</v>
      </c>
      <c r="L222" s="39"/>
      <c r="M222" s="187" t="s">
        <v>1</v>
      </c>
      <c r="N222" s="188" t="s">
        <v>49</v>
      </c>
      <c r="O222" s="77"/>
      <c r="P222" s="189">
        <f>O222*H222</f>
        <v>0</v>
      </c>
      <c r="Q222" s="189">
        <v>0.30651</v>
      </c>
      <c r="R222" s="189">
        <f>Q222*H222</f>
        <v>44.37467874</v>
      </c>
      <c r="S222" s="189">
        <v>0</v>
      </c>
      <c r="T222" s="19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191" t="s">
        <v>174</v>
      </c>
      <c r="AT222" s="191" t="s">
        <v>169</v>
      </c>
      <c r="AU222" s="191" t="s">
        <v>21</v>
      </c>
      <c r="AY222" s="18" t="s">
        <v>167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8" t="s">
        <v>91</v>
      </c>
      <c r="BK222" s="192">
        <f>ROUND(I222*H222,2)</f>
        <v>0</v>
      </c>
      <c r="BL222" s="18" t="s">
        <v>174</v>
      </c>
      <c r="BM222" s="191" t="s">
        <v>1301</v>
      </c>
    </row>
    <row r="223" spans="1:51" s="13" customFormat="1" ht="12">
      <c r="A223" s="13"/>
      <c r="B223" s="193"/>
      <c r="C223" s="13"/>
      <c r="D223" s="194" t="s">
        <v>193</v>
      </c>
      <c r="E223" s="195" t="s">
        <v>1</v>
      </c>
      <c r="F223" s="196" t="s">
        <v>1302</v>
      </c>
      <c r="G223" s="13"/>
      <c r="H223" s="197">
        <v>144.774</v>
      </c>
      <c r="I223" s="198"/>
      <c r="J223" s="13"/>
      <c r="K223" s="13"/>
      <c r="L223" s="193"/>
      <c r="M223" s="199"/>
      <c r="N223" s="200"/>
      <c r="O223" s="200"/>
      <c r="P223" s="200"/>
      <c r="Q223" s="200"/>
      <c r="R223" s="200"/>
      <c r="S223" s="200"/>
      <c r="T223" s="20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5" t="s">
        <v>193</v>
      </c>
      <c r="AU223" s="195" t="s">
        <v>21</v>
      </c>
      <c r="AV223" s="13" t="s">
        <v>21</v>
      </c>
      <c r="AW223" s="13" t="s">
        <v>40</v>
      </c>
      <c r="AX223" s="13" t="s">
        <v>91</v>
      </c>
      <c r="AY223" s="195" t="s">
        <v>167</v>
      </c>
    </row>
    <row r="224" spans="1:65" s="2" customFormat="1" ht="24.15" customHeight="1">
      <c r="A224" s="38"/>
      <c r="B224" s="179"/>
      <c r="C224" s="180" t="s">
        <v>315</v>
      </c>
      <c r="D224" s="180" t="s">
        <v>169</v>
      </c>
      <c r="E224" s="181" t="s">
        <v>1075</v>
      </c>
      <c r="F224" s="182" t="s">
        <v>1076</v>
      </c>
      <c r="G224" s="183" t="s">
        <v>218</v>
      </c>
      <c r="H224" s="184">
        <v>164.704</v>
      </c>
      <c r="I224" s="185"/>
      <c r="J224" s="186">
        <f>ROUND(I224*H224,2)</f>
        <v>0</v>
      </c>
      <c r="K224" s="182" t="s">
        <v>173</v>
      </c>
      <c r="L224" s="39"/>
      <c r="M224" s="187" t="s">
        <v>1</v>
      </c>
      <c r="N224" s="188" t="s">
        <v>49</v>
      </c>
      <c r="O224" s="77"/>
      <c r="P224" s="189">
        <f>O224*H224</f>
        <v>0</v>
      </c>
      <c r="Q224" s="189">
        <v>0.40869</v>
      </c>
      <c r="R224" s="189">
        <f>Q224*H224</f>
        <v>67.31287776</v>
      </c>
      <c r="S224" s="189">
        <v>0</v>
      </c>
      <c r="T224" s="19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91" t="s">
        <v>174</v>
      </c>
      <c r="AT224" s="191" t="s">
        <v>169</v>
      </c>
      <c r="AU224" s="191" t="s">
        <v>21</v>
      </c>
      <c r="AY224" s="18" t="s">
        <v>167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8" t="s">
        <v>91</v>
      </c>
      <c r="BK224" s="192">
        <f>ROUND(I224*H224,2)</f>
        <v>0</v>
      </c>
      <c r="BL224" s="18" t="s">
        <v>174</v>
      </c>
      <c r="BM224" s="191" t="s">
        <v>1303</v>
      </c>
    </row>
    <row r="225" spans="1:51" s="13" customFormat="1" ht="12">
      <c r="A225" s="13"/>
      <c r="B225" s="193"/>
      <c r="C225" s="13"/>
      <c r="D225" s="194" t="s">
        <v>193</v>
      </c>
      <c r="E225" s="195" t="s">
        <v>1</v>
      </c>
      <c r="F225" s="196" t="s">
        <v>1304</v>
      </c>
      <c r="G225" s="13"/>
      <c r="H225" s="197">
        <v>101.35</v>
      </c>
      <c r="I225" s="198"/>
      <c r="J225" s="13"/>
      <c r="K225" s="13"/>
      <c r="L225" s="193"/>
      <c r="M225" s="199"/>
      <c r="N225" s="200"/>
      <c r="O225" s="200"/>
      <c r="P225" s="200"/>
      <c r="Q225" s="200"/>
      <c r="R225" s="200"/>
      <c r="S225" s="200"/>
      <c r="T225" s="20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5" t="s">
        <v>193</v>
      </c>
      <c r="AU225" s="195" t="s">
        <v>21</v>
      </c>
      <c r="AV225" s="13" t="s">
        <v>21</v>
      </c>
      <c r="AW225" s="13" t="s">
        <v>40</v>
      </c>
      <c r="AX225" s="13" t="s">
        <v>84</v>
      </c>
      <c r="AY225" s="195" t="s">
        <v>167</v>
      </c>
    </row>
    <row r="226" spans="1:51" s="13" customFormat="1" ht="12">
      <c r="A226" s="13"/>
      <c r="B226" s="193"/>
      <c r="C226" s="13"/>
      <c r="D226" s="194" t="s">
        <v>193</v>
      </c>
      <c r="E226" s="195" t="s">
        <v>1</v>
      </c>
      <c r="F226" s="196" t="s">
        <v>1305</v>
      </c>
      <c r="G226" s="13"/>
      <c r="H226" s="197">
        <v>16.227</v>
      </c>
      <c r="I226" s="198"/>
      <c r="J226" s="13"/>
      <c r="K226" s="13"/>
      <c r="L226" s="193"/>
      <c r="M226" s="199"/>
      <c r="N226" s="200"/>
      <c r="O226" s="200"/>
      <c r="P226" s="200"/>
      <c r="Q226" s="200"/>
      <c r="R226" s="200"/>
      <c r="S226" s="200"/>
      <c r="T226" s="20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5" t="s">
        <v>193</v>
      </c>
      <c r="AU226" s="195" t="s">
        <v>21</v>
      </c>
      <c r="AV226" s="13" t="s">
        <v>21</v>
      </c>
      <c r="AW226" s="13" t="s">
        <v>40</v>
      </c>
      <c r="AX226" s="13" t="s">
        <v>84</v>
      </c>
      <c r="AY226" s="195" t="s">
        <v>167</v>
      </c>
    </row>
    <row r="227" spans="1:51" s="15" customFormat="1" ht="12">
      <c r="A227" s="15"/>
      <c r="B227" s="229"/>
      <c r="C227" s="15"/>
      <c r="D227" s="194" t="s">
        <v>193</v>
      </c>
      <c r="E227" s="230" t="s">
        <v>1</v>
      </c>
      <c r="F227" s="231" t="s">
        <v>1018</v>
      </c>
      <c r="G227" s="15"/>
      <c r="H227" s="232">
        <v>117.577</v>
      </c>
      <c r="I227" s="233"/>
      <c r="J227" s="15"/>
      <c r="K227" s="15"/>
      <c r="L227" s="229"/>
      <c r="M227" s="234"/>
      <c r="N227" s="235"/>
      <c r="O227" s="235"/>
      <c r="P227" s="235"/>
      <c r="Q227" s="235"/>
      <c r="R227" s="235"/>
      <c r="S227" s="235"/>
      <c r="T227" s="23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30" t="s">
        <v>193</v>
      </c>
      <c r="AU227" s="230" t="s">
        <v>21</v>
      </c>
      <c r="AV227" s="15" t="s">
        <v>180</v>
      </c>
      <c r="AW227" s="15" t="s">
        <v>40</v>
      </c>
      <c r="AX227" s="15" t="s">
        <v>84</v>
      </c>
      <c r="AY227" s="230" t="s">
        <v>167</v>
      </c>
    </row>
    <row r="228" spans="1:51" s="13" customFormat="1" ht="12">
      <c r="A228" s="13"/>
      <c r="B228" s="193"/>
      <c r="C228" s="13"/>
      <c r="D228" s="194" t="s">
        <v>193</v>
      </c>
      <c r="E228" s="195" t="s">
        <v>1</v>
      </c>
      <c r="F228" s="196" t="s">
        <v>1306</v>
      </c>
      <c r="G228" s="13"/>
      <c r="H228" s="197">
        <v>47.127</v>
      </c>
      <c r="I228" s="198"/>
      <c r="J228" s="13"/>
      <c r="K228" s="13"/>
      <c r="L228" s="193"/>
      <c r="M228" s="199"/>
      <c r="N228" s="200"/>
      <c r="O228" s="200"/>
      <c r="P228" s="200"/>
      <c r="Q228" s="200"/>
      <c r="R228" s="200"/>
      <c r="S228" s="200"/>
      <c r="T228" s="20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5" t="s">
        <v>193</v>
      </c>
      <c r="AU228" s="195" t="s">
        <v>21</v>
      </c>
      <c r="AV228" s="13" t="s">
        <v>21</v>
      </c>
      <c r="AW228" s="13" t="s">
        <v>40</v>
      </c>
      <c r="AX228" s="13" t="s">
        <v>84</v>
      </c>
      <c r="AY228" s="195" t="s">
        <v>167</v>
      </c>
    </row>
    <row r="229" spans="1:51" s="15" customFormat="1" ht="12">
      <c r="A229" s="15"/>
      <c r="B229" s="229"/>
      <c r="C229" s="15"/>
      <c r="D229" s="194" t="s">
        <v>193</v>
      </c>
      <c r="E229" s="230" t="s">
        <v>1</v>
      </c>
      <c r="F229" s="231" t="s">
        <v>1018</v>
      </c>
      <c r="G229" s="15"/>
      <c r="H229" s="232">
        <v>47.127</v>
      </c>
      <c r="I229" s="233"/>
      <c r="J229" s="15"/>
      <c r="K229" s="15"/>
      <c r="L229" s="229"/>
      <c r="M229" s="234"/>
      <c r="N229" s="235"/>
      <c r="O229" s="235"/>
      <c r="P229" s="235"/>
      <c r="Q229" s="235"/>
      <c r="R229" s="235"/>
      <c r="S229" s="235"/>
      <c r="T229" s="23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30" t="s">
        <v>193</v>
      </c>
      <c r="AU229" s="230" t="s">
        <v>21</v>
      </c>
      <c r="AV229" s="15" t="s">
        <v>180</v>
      </c>
      <c r="AW229" s="15" t="s">
        <v>40</v>
      </c>
      <c r="AX229" s="15" t="s">
        <v>84</v>
      </c>
      <c r="AY229" s="230" t="s">
        <v>167</v>
      </c>
    </row>
    <row r="230" spans="1:51" s="14" customFormat="1" ht="12">
      <c r="A230" s="14"/>
      <c r="B230" s="202"/>
      <c r="C230" s="14"/>
      <c r="D230" s="194" t="s">
        <v>193</v>
      </c>
      <c r="E230" s="203" t="s">
        <v>1</v>
      </c>
      <c r="F230" s="204" t="s">
        <v>246</v>
      </c>
      <c r="G230" s="14"/>
      <c r="H230" s="205">
        <v>164.704</v>
      </c>
      <c r="I230" s="206"/>
      <c r="J230" s="14"/>
      <c r="K230" s="14"/>
      <c r="L230" s="202"/>
      <c r="M230" s="207"/>
      <c r="N230" s="208"/>
      <c r="O230" s="208"/>
      <c r="P230" s="208"/>
      <c r="Q230" s="208"/>
      <c r="R230" s="208"/>
      <c r="S230" s="208"/>
      <c r="T230" s="20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03" t="s">
        <v>193</v>
      </c>
      <c r="AU230" s="203" t="s">
        <v>21</v>
      </c>
      <c r="AV230" s="14" t="s">
        <v>174</v>
      </c>
      <c r="AW230" s="14" t="s">
        <v>40</v>
      </c>
      <c r="AX230" s="14" t="s">
        <v>91</v>
      </c>
      <c r="AY230" s="203" t="s">
        <v>167</v>
      </c>
    </row>
    <row r="231" spans="1:65" s="2" customFormat="1" ht="24.15" customHeight="1">
      <c r="A231" s="38"/>
      <c r="B231" s="179"/>
      <c r="C231" s="180" t="s">
        <v>319</v>
      </c>
      <c r="D231" s="180" t="s">
        <v>169</v>
      </c>
      <c r="E231" s="181" t="s">
        <v>1083</v>
      </c>
      <c r="F231" s="182" t="s">
        <v>1084</v>
      </c>
      <c r="G231" s="183" t="s">
        <v>218</v>
      </c>
      <c r="H231" s="184">
        <v>144.774</v>
      </c>
      <c r="I231" s="185"/>
      <c r="J231" s="186">
        <f>ROUND(I231*H231,2)</f>
        <v>0</v>
      </c>
      <c r="K231" s="182" t="s">
        <v>173</v>
      </c>
      <c r="L231" s="39"/>
      <c r="M231" s="187" t="s">
        <v>1</v>
      </c>
      <c r="N231" s="188" t="s">
        <v>49</v>
      </c>
      <c r="O231" s="77"/>
      <c r="P231" s="189">
        <f>O231*H231</f>
        <v>0</v>
      </c>
      <c r="Q231" s="189">
        <v>0.00034</v>
      </c>
      <c r="R231" s="189">
        <f>Q231*H231</f>
        <v>0.04922316</v>
      </c>
      <c r="S231" s="189">
        <v>0</v>
      </c>
      <c r="T231" s="19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91" t="s">
        <v>174</v>
      </c>
      <c r="AT231" s="191" t="s">
        <v>169</v>
      </c>
      <c r="AU231" s="191" t="s">
        <v>21</v>
      </c>
      <c r="AY231" s="18" t="s">
        <v>167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8" t="s">
        <v>91</v>
      </c>
      <c r="BK231" s="192">
        <f>ROUND(I231*H231,2)</f>
        <v>0</v>
      </c>
      <c r="BL231" s="18" t="s">
        <v>174</v>
      </c>
      <c r="BM231" s="191" t="s">
        <v>1307</v>
      </c>
    </row>
    <row r="232" spans="1:51" s="13" customFormat="1" ht="12">
      <c r="A232" s="13"/>
      <c r="B232" s="193"/>
      <c r="C232" s="13"/>
      <c r="D232" s="194" t="s">
        <v>193</v>
      </c>
      <c r="E232" s="195" t="s">
        <v>1</v>
      </c>
      <c r="F232" s="196" t="s">
        <v>1302</v>
      </c>
      <c r="G232" s="13"/>
      <c r="H232" s="197">
        <v>144.774</v>
      </c>
      <c r="I232" s="198"/>
      <c r="J232" s="13"/>
      <c r="K232" s="13"/>
      <c r="L232" s="193"/>
      <c r="M232" s="199"/>
      <c r="N232" s="200"/>
      <c r="O232" s="200"/>
      <c r="P232" s="200"/>
      <c r="Q232" s="200"/>
      <c r="R232" s="200"/>
      <c r="S232" s="200"/>
      <c r="T232" s="20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5" t="s">
        <v>193</v>
      </c>
      <c r="AU232" s="195" t="s">
        <v>21</v>
      </c>
      <c r="AV232" s="13" t="s">
        <v>21</v>
      </c>
      <c r="AW232" s="13" t="s">
        <v>40</v>
      </c>
      <c r="AX232" s="13" t="s">
        <v>91</v>
      </c>
      <c r="AY232" s="195" t="s">
        <v>167</v>
      </c>
    </row>
    <row r="233" spans="1:65" s="2" customFormat="1" ht="33" customHeight="1">
      <c r="A233" s="38"/>
      <c r="B233" s="179"/>
      <c r="C233" s="180" t="s">
        <v>323</v>
      </c>
      <c r="D233" s="180" t="s">
        <v>169</v>
      </c>
      <c r="E233" s="181" t="s">
        <v>1086</v>
      </c>
      <c r="F233" s="182" t="s">
        <v>1087</v>
      </c>
      <c r="G233" s="183" t="s">
        <v>218</v>
      </c>
      <c r="H233" s="184">
        <v>144.774</v>
      </c>
      <c r="I233" s="185"/>
      <c r="J233" s="186">
        <f>ROUND(I233*H233,2)</f>
        <v>0</v>
      </c>
      <c r="K233" s="182" t="s">
        <v>173</v>
      </c>
      <c r="L233" s="39"/>
      <c r="M233" s="187" t="s">
        <v>1</v>
      </c>
      <c r="N233" s="188" t="s">
        <v>49</v>
      </c>
      <c r="O233" s="77"/>
      <c r="P233" s="189">
        <f>O233*H233</f>
        <v>0</v>
      </c>
      <c r="Q233" s="189">
        <v>0.15826</v>
      </c>
      <c r="R233" s="189">
        <f>Q233*H233</f>
        <v>22.911933240000003</v>
      </c>
      <c r="S233" s="189">
        <v>0</v>
      </c>
      <c r="T233" s="19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91" t="s">
        <v>174</v>
      </c>
      <c r="AT233" s="191" t="s">
        <v>169</v>
      </c>
      <c r="AU233" s="191" t="s">
        <v>21</v>
      </c>
      <c r="AY233" s="18" t="s">
        <v>167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8" t="s">
        <v>91</v>
      </c>
      <c r="BK233" s="192">
        <f>ROUND(I233*H233,2)</f>
        <v>0</v>
      </c>
      <c r="BL233" s="18" t="s">
        <v>174</v>
      </c>
      <c r="BM233" s="191" t="s">
        <v>1308</v>
      </c>
    </row>
    <row r="234" spans="1:51" s="13" customFormat="1" ht="12">
      <c r="A234" s="13"/>
      <c r="B234" s="193"/>
      <c r="C234" s="13"/>
      <c r="D234" s="194" t="s">
        <v>193</v>
      </c>
      <c r="E234" s="195" t="s">
        <v>1</v>
      </c>
      <c r="F234" s="196" t="s">
        <v>1302</v>
      </c>
      <c r="G234" s="13"/>
      <c r="H234" s="197">
        <v>144.774</v>
      </c>
      <c r="I234" s="198"/>
      <c r="J234" s="13"/>
      <c r="K234" s="13"/>
      <c r="L234" s="193"/>
      <c r="M234" s="199"/>
      <c r="N234" s="200"/>
      <c r="O234" s="200"/>
      <c r="P234" s="200"/>
      <c r="Q234" s="200"/>
      <c r="R234" s="200"/>
      <c r="S234" s="200"/>
      <c r="T234" s="20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5" t="s">
        <v>193</v>
      </c>
      <c r="AU234" s="195" t="s">
        <v>21</v>
      </c>
      <c r="AV234" s="13" t="s">
        <v>21</v>
      </c>
      <c r="AW234" s="13" t="s">
        <v>40</v>
      </c>
      <c r="AX234" s="13" t="s">
        <v>91</v>
      </c>
      <c r="AY234" s="195" t="s">
        <v>167</v>
      </c>
    </row>
    <row r="235" spans="1:65" s="2" customFormat="1" ht="24.15" customHeight="1">
      <c r="A235" s="38"/>
      <c r="B235" s="179"/>
      <c r="C235" s="180" t="s">
        <v>327</v>
      </c>
      <c r="D235" s="180" t="s">
        <v>169</v>
      </c>
      <c r="E235" s="181" t="s">
        <v>1090</v>
      </c>
      <c r="F235" s="182" t="s">
        <v>1091</v>
      </c>
      <c r="G235" s="183" t="s">
        <v>218</v>
      </c>
      <c r="H235" s="184">
        <v>135.961</v>
      </c>
      <c r="I235" s="185"/>
      <c r="J235" s="186">
        <f>ROUND(I235*H235,2)</f>
        <v>0</v>
      </c>
      <c r="K235" s="182" t="s">
        <v>173</v>
      </c>
      <c r="L235" s="39"/>
      <c r="M235" s="187" t="s">
        <v>1</v>
      </c>
      <c r="N235" s="188" t="s">
        <v>49</v>
      </c>
      <c r="O235" s="77"/>
      <c r="P235" s="189">
        <f>O235*H235</f>
        <v>0</v>
      </c>
      <c r="Q235" s="189">
        <v>0.00051</v>
      </c>
      <c r="R235" s="189">
        <f>Q235*H235</f>
        <v>0.06934011000000001</v>
      </c>
      <c r="S235" s="189">
        <v>0</v>
      </c>
      <c r="T235" s="19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91" t="s">
        <v>174</v>
      </c>
      <c r="AT235" s="191" t="s">
        <v>169</v>
      </c>
      <c r="AU235" s="191" t="s">
        <v>21</v>
      </c>
      <c r="AY235" s="18" t="s">
        <v>167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8" t="s">
        <v>91</v>
      </c>
      <c r="BK235" s="192">
        <f>ROUND(I235*H235,2)</f>
        <v>0</v>
      </c>
      <c r="BL235" s="18" t="s">
        <v>174</v>
      </c>
      <c r="BM235" s="191" t="s">
        <v>1309</v>
      </c>
    </row>
    <row r="236" spans="1:51" s="13" customFormat="1" ht="12">
      <c r="A236" s="13"/>
      <c r="B236" s="193"/>
      <c r="C236" s="13"/>
      <c r="D236" s="194" t="s">
        <v>193</v>
      </c>
      <c r="E236" s="195" t="s">
        <v>1</v>
      </c>
      <c r="F236" s="196" t="s">
        <v>1310</v>
      </c>
      <c r="G236" s="13"/>
      <c r="H236" s="197">
        <v>135.961</v>
      </c>
      <c r="I236" s="198"/>
      <c r="J236" s="13"/>
      <c r="K236" s="13"/>
      <c r="L236" s="193"/>
      <c r="M236" s="199"/>
      <c r="N236" s="200"/>
      <c r="O236" s="200"/>
      <c r="P236" s="200"/>
      <c r="Q236" s="200"/>
      <c r="R236" s="200"/>
      <c r="S236" s="200"/>
      <c r="T236" s="20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5" t="s">
        <v>193</v>
      </c>
      <c r="AU236" s="195" t="s">
        <v>21</v>
      </c>
      <c r="AV236" s="13" t="s">
        <v>21</v>
      </c>
      <c r="AW236" s="13" t="s">
        <v>40</v>
      </c>
      <c r="AX236" s="13" t="s">
        <v>91</v>
      </c>
      <c r="AY236" s="195" t="s">
        <v>167</v>
      </c>
    </row>
    <row r="237" spans="1:65" s="2" customFormat="1" ht="33" customHeight="1">
      <c r="A237" s="38"/>
      <c r="B237" s="179"/>
      <c r="C237" s="180" t="s">
        <v>331</v>
      </c>
      <c r="D237" s="180" t="s">
        <v>169</v>
      </c>
      <c r="E237" s="181" t="s">
        <v>1093</v>
      </c>
      <c r="F237" s="182" t="s">
        <v>1094</v>
      </c>
      <c r="G237" s="183" t="s">
        <v>218</v>
      </c>
      <c r="H237" s="184">
        <v>125.89</v>
      </c>
      <c r="I237" s="185"/>
      <c r="J237" s="186">
        <f>ROUND(I237*H237,2)</f>
        <v>0</v>
      </c>
      <c r="K237" s="182" t="s">
        <v>173</v>
      </c>
      <c r="L237" s="39"/>
      <c r="M237" s="187" t="s">
        <v>1</v>
      </c>
      <c r="N237" s="188" t="s">
        <v>49</v>
      </c>
      <c r="O237" s="77"/>
      <c r="P237" s="189">
        <f>O237*H237</f>
        <v>0</v>
      </c>
      <c r="Q237" s="189">
        <v>0.10373</v>
      </c>
      <c r="R237" s="189">
        <f>Q237*H237</f>
        <v>13.0585697</v>
      </c>
      <c r="S237" s="189">
        <v>0</v>
      </c>
      <c r="T237" s="19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91" t="s">
        <v>174</v>
      </c>
      <c r="AT237" s="191" t="s">
        <v>169</v>
      </c>
      <c r="AU237" s="191" t="s">
        <v>21</v>
      </c>
      <c r="AY237" s="18" t="s">
        <v>167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8" t="s">
        <v>91</v>
      </c>
      <c r="BK237" s="192">
        <f>ROUND(I237*H237,2)</f>
        <v>0</v>
      </c>
      <c r="BL237" s="18" t="s">
        <v>174</v>
      </c>
      <c r="BM237" s="191" t="s">
        <v>1311</v>
      </c>
    </row>
    <row r="238" spans="1:51" s="13" customFormat="1" ht="12">
      <c r="A238" s="13"/>
      <c r="B238" s="193"/>
      <c r="C238" s="13"/>
      <c r="D238" s="194" t="s">
        <v>193</v>
      </c>
      <c r="E238" s="195" t="s">
        <v>1</v>
      </c>
      <c r="F238" s="196" t="s">
        <v>1312</v>
      </c>
      <c r="G238" s="13"/>
      <c r="H238" s="197">
        <v>125.89</v>
      </c>
      <c r="I238" s="198"/>
      <c r="J238" s="13"/>
      <c r="K238" s="13"/>
      <c r="L238" s="193"/>
      <c r="M238" s="199"/>
      <c r="N238" s="200"/>
      <c r="O238" s="200"/>
      <c r="P238" s="200"/>
      <c r="Q238" s="200"/>
      <c r="R238" s="200"/>
      <c r="S238" s="200"/>
      <c r="T238" s="20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5" t="s">
        <v>193</v>
      </c>
      <c r="AU238" s="195" t="s">
        <v>21</v>
      </c>
      <c r="AV238" s="13" t="s">
        <v>21</v>
      </c>
      <c r="AW238" s="13" t="s">
        <v>40</v>
      </c>
      <c r="AX238" s="13" t="s">
        <v>91</v>
      </c>
      <c r="AY238" s="195" t="s">
        <v>167</v>
      </c>
    </row>
    <row r="239" spans="1:65" s="2" customFormat="1" ht="24.15" customHeight="1">
      <c r="A239" s="38"/>
      <c r="B239" s="179"/>
      <c r="C239" s="180" t="s">
        <v>335</v>
      </c>
      <c r="D239" s="180" t="s">
        <v>169</v>
      </c>
      <c r="E239" s="181" t="s">
        <v>1097</v>
      </c>
      <c r="F239" s="182" t="s">
        <v>1098</v>
      </c>
      <c r="G239" s="183" t="s">
        <v>218</v>
      </c>
      <c r="H239" s="184">
        <v>178.36</v>
      </c>
      <c r="I239" s="185"/>
      <c r="J239" s="186">
        <f>ROUND(I239*H239,2)</f>
        <v>0</v>
      </c>
      <c r="K239" s="182" t="s">
        <v>173</v>
      </c>
      <c r="L239" s="39"/>
      <c r="M239" s="187" t="s">
        <v>1</v>
      </c>
      <c r="N239" s="188" t="s">
        <v>49</v>
      </c>
      <c r="O239" s="77"/>
      <c r="P239" s="189">
        <f>O239*H239</f>
        <v>0</v>
      </c>
      <c r="Q239" s="189">
        <v>0.11162</v>
      </c>
      <c r="R239" s="189">
        <f>Q239*H239</f>
        <v>19.9085432</v>
      </c>
      <c r="S239" s="189">
        <v>0</v>
      </c>
      <c r="T239" s="19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91" t="s">
        <v>174</v>
      </c>
      <c r="AT239" s="191" t="s">
        <v>169</v>
      </c>
      <c r="AU239" s="191" t="s">
        <v>21</v>
      </c>
      <c r="AY239" s="18" t="s">
        <v>167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18" t="s">
        <v>91</v>
      </c>
      <c r="BK239" s="192">
        <f>ROUND(I239*H239,2)</f>
        <v>0</v>
      </c>
      <c r="BL239" s="18" t="s">
        <v>174</v>
      </c>
      <c r="BM239" s="191" t="s">
        <v>1313</v>
      </c>
    </row>
    <row r="240" spans="1:51" s="13" customFormat="1" ht="12">
      <c r="A240" s="13"/>
      <c r="B240" s="193"/>
      <c r="C240" s="13"/>
      <c r="D240" s="194" t="s">
        <v>193</v>
      </c>
      <c r="E240" s="195" t="s">
        <v>1</v>
      </c>
      <c r="F240" s="196" t="s">
        <v>1314</v>
      </c>
      <c r="G240" s="13"/>
      <c r="H240" s="197">
        <v>88.13</v>
      </c>
      <c r="I240" s="198"/>
      <c r="J240" s="13"/>
      <c r="K240" s="13"/>
      <c r="L240" s="193"/>
      <c r="M240" s="199"/>
      <c r="N240" s="200"/>
      <c r="O240" s="200"/>
      <c r="P240" s="200"/>
      <c r="Q240" s="200"/>
      <c r="R240" s="200"/>
      <c r="S240" s="200"/>
      <c r="T240" s="20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5" t="s">
        <v>193</v>
      </c>
      <c r="AU240" s="195" t="s">
        <v>21</v>
      </c>
      <c r="AV240" s="13" t="s">
        <v>21</v>
      </c>
      <c r="AW240" s="13" t="s">
        <v>40</v>
      </c>
      <c r="AX240" s="13" t="s">
        <v>84</v>
      </c>
      <c r="AY240" s="195" t="s">
        <v>167</v>
      </c>
    </row>
    <row r="241" spans="1:51" s="13" customFormat="1" ht="12">
      <c r="A241" s="13"/>
      <c r="B241" s="193"/>
      <c r="C241" s="13"/>
      <c r="D241" s="194" t="s">
        <v>193</v>
      </c>
      <c r="E241" s="195" t="s">
        <v>1</v>
      </c>
      <c r="F241" s="196" t="s">
        <v>1315</v>
      </c>
      <c r="G241" s="13"/>
      <c r="H241" s="197">
        <v>14.11</v>
      </c>
      <c r="I241" s="198"/>
      <c r="J241" s="13"/>
      <c r="K241" s="13"/>
      <c r="L241" s="193"/>
      <c r="M241" s="199"/>
      <c r="N241" s="200"/>
      <c r="O241" s="200"/>
      <c r="P241" s="200"/>
      <c r="Q241" s="200"/>
      <c r="R241" s="200"/>
      <c r="S241" s="200"/>
      <c r="T241" s="20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95" t="s">
        <v>193</v>
      </c>
      <c r="AU241" s="195" t="s">
        <v>21</v>
      </c>
      <c r="AV241" s="13" t="s">
        <v>21</v>
      </c>
      <c r="AW241" s="13" t="s">
        <v>40</v>
      </c>
      <c r="AX241" s="13" t="s">
        <v>84</v>
      </c>
      <c r="AY241" s="195" t="s">
        <v>167</v>
      </c>
    </row>
    <row r="242" spans="1:51" s="13" customFormat="1" ht="12">
      <c r="A242" s="13"/>
      <c r="B242" s="193"/>
      <c r="C242" s="13"/>
      <c r="D242" s="194" t="s">
        <v>193</v>
      </c>
      <c r="E242" s="195" t="s">
        <v>1</v>
      </c>
      <c r="F242" s="196" t="s">
        <v>1316</v>
      </c>
      <c r="G242" s="13"/>
      <c r="H242" s="197">
        <v>35.14</v>
      </c>
      <c r="I242" s="198"/>
      <c r="J242" s="13"/>
      <c r="K242" s="13"/>
      <c r="L242" s="193"/>
      <c r="M242" s="199"/>
      <c r="N242" s="200"/>
      <c r="O242" s="200"/>
      <c r="P242" s="200"/>
      <c r="Q242" s="200"/>
      <c r="R242" s="200"/>
      <c r="S242" s="200"/>
      <c r="T242" s="20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5" t="s">
        <v>193</v>
      </c>
      <c r="AU242" s="195" t="s">
        <v>21</v>
      </c>
      <c r="AV242" s="13" t="s">
        <v>21</v>
      </c>
      <c r="AW242" s="13" t="s">
        <v>40</v>
      </c>
      <c r="AX242" s="13" t="s">
        <v>84</v>
      </c>
      <c r="AY242" s="195" t="s">
        <v>167</v>
      </c>
    </row>
    <row r="243" spans="1:51" s="15" customFormat="1" ht="12">
      <c r="A243" s="15"/>
      <c r="B243" s="229"/>
      <c r="C243" s="15"/>
      <c r="D243" s="194" t="s">
        <v>193</v>
      </c>
      <c r="E243" s="230" t="s">
        <v>1</v>
      </c>
      <c r="F243" s="231" t="s">
        <v>1018</v>
      </c>
      <c r="G243" s="15"/>
      <c r="H243" s="232">
        <v>137.38</v>
      </c>
      <c r="I243" s="233"/>
      <c r="J243" s="15"/>
      <c r="K243" s="15"/>
      <c r="L243" s="229"/>
      <c r="M243" s="234"/>
      <c r="N243" s="235"/>
      <c r="O243" s="235"/>
      <c r="P243" s="235"/>
      <c r="Q243" s="235"/>
      <c r="R243" s="235"/>
      <c r="S243" s="235"/>
      <c r="T243" s="23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30" t="s">
        <v>193</v>
      </c>
      <c r="AU243" s="230" t="s">
        <v>21</v>
      </c>
      <c r="AV243" s="15" t="s">
        <v>180</v>
      </c>
      <c r="AW243" s="15" t="s">
        <v>40</v>
      </c>
      <c r="AX243" s="15" t="s">
        <v>84</v>
      </c>
      <c r="AY243" s="230" t="s">
        <v>167</v>
      </c>
    </row>
    <row r="244" spans="1:51" s="13" customFormat="1" ht="12">
      <c r="A244" s="13"/>
      <c r="B244" s="193"/>
      <c r="C244" s="13"/>
      <c r="D244" s="194" t="s">
        <v>193</v>
      </c>
      <c r="E244" s="195" t="s">
        <v>1</v>
      </c>
      <c r="F244" s="196" t="s">
        <v>1317</v>
      </c>
      <c r="G244" s="13"/>
      <c r="H244" s="197">
        <v>40.98</v>
      </c>
      <c r="I244" s="198"/>
      <c r="J244" s="13"/>
      <c r="K244" s="13"/>
      <c r="L244" s="193"/>
      <c r="M244" s="199"/>
      <c r="N244" s="200"/>
      <c r="O244" s="200"/>
      <c r="P244" s="200"/>
      <c r="Q244" s="200"/>
      <c r="R244" s="200"/>
      <c r="S244" s="200"/>
      <c r="T244" s="20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5" t="s">
        <v>193</v>
      </c>
      <c r="AU244" s="195" t="s">
        <v>21</v>
      </c>
      <c r="AV244" s="13" t="s">
        <v>21</v>
      </c>
      <c r="AW244" s="13" t="s">
        <v>40</v>
      </c>
      <c r="AX244" s="13" t="s">
        <v>84</v>
      </c>
      <c r="AY244" s="195" t="s">
        <v>167</v>
      </c>
    </row>
    <row r="245" spans="1:51" s="15" customFormat="1" ht="12">
      <c r="A245" s="15"/>
      <c r="B245" s="229"/>
      <c r="C245" s="15"/>
      <c r="D245" s="194" t="s">
        <v>193</v>
      </c>
      <c r="E245" s="230" t="s">
        <v>1</v>
      </c>
      <c r="F245" s="231" t="s">
        <v>1018</v>
      </c>
      <c r="G245" s="15"/>
      <c r="H245" s="232">
        <v>40.98</v>
      </c>
      <c r="I245" s="233"/>
      <c r="J245" s="15"/>
      <c r="K245" s="15"/>
      <c r="L245" s="229"/>
      <c r="M245" s="234"/>
      <c r="N245" s="235"/>
      <c r="O245" s="235"/>
      <c r="P245" s="235"/>
      <c r="Q245" s="235"/>
      <c r="R245" s="235"/>
      <c r="S245" s="235"/>
      <c r="T245" s="236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30" t="s">
        <v>193</v>
      </c>
      <c r="AU245" s="230" t="s">
        <v>21</v>
      </c>
      <c r="AV245" s="15" t="s">
        <v>180</v>
      </c>
      <c r="AW245" s="15" t="s">
        <v>40</v>
      </c>
      <c r="AX245" s="15" t="s">
        <v>84</v>
      </c>
      <c r="AY245" s="230" t="s">
        <v>167</v>
      </c>
    </row>
    <row r="246" spans="1:51" s="14" customFormat="1" ht="12">
      <c r="A246" s="14"/>
      <c r="B246" s="202"/>
      <c r="C246" s="14"/>
      <c r="D246" s="194" t="s">
        <v>193</v>
      </c>
      <c r="E246" s="203" t="s">
        <v>1</v>
      </c>
      <c r="F246" s="204" t="s">
        <v>246</v>
      </c>
      <c r="G246" s="14"/>
      <c r="H246" s="205">
        <v>178.35999999999999</v>
      </c>
      <c r="I246" s="206"/>
      <c r="J246" s="14"/>
      <c r="K246" s="14"/>
      <c r="L246" s="202"/>
      <c r="M246" s="207"/>
      <c r="N246" s="208"/>
      <c r="O246" s="208"/>
      <c r="P246" s="208"/>
      <c r="Q246" s="208"/>
      <c r="R246" s="208"/>
      <c r="S246" s="208"/>
      <c r="T246" s="20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03" t="s">
        <v>193</v>
      </c>
      <c r="AU246" s="203" t="s">
        <v>21</v>
      </c>
      <c r="AV246" s="14" t="s">
        <v>174</v>
      </c>
      <c r="AW246" s="14" t="s">
        <v>40</v>
      </c>
      <c r="AX246" s="14" t="s">
        <v>91</v>
      </c>
      <c r="AY246" s="203" t="s">
        <v>167</v>
      </c>
    </row>
    <row r="247" spans="1:65" s="2" customFormat="1" ht="16.5" customHeight="1">
      <c r="A247" s="38"/>
      <c r="B247" s="179"/>
      <c r="C247" s="210" t="s">
        <v>339</v>
      </c>
      <c r="D247" s="210" t="s">
        <v>257</v>
      </c>
      <c r="E247" s="211" t="s">
        <v>1105</v>
      </c>
      <c r="F247" s="212" t="s">
        <v>1106</v>
      </c>
      <c r="G247" s="213" t="s">
        <v>218</v>
      </c>
      <c r="H247" s="214">
        <v>130.401</v>
      </c>
      <c r="I247" s="215"/>
      <c r="J247" s="216">
        <f>ROUND(I247*H247,2)</f>
        <v>0</v>
      </c>
      <c r="K247" s="212" t="s">
        <v>173</v>
      </c>
      <c r="L247" s="217"/>
      <c r="M247" s="218" t="s">
        <v>1</v>
      </c>
      <c r="N247" s="219" t="s">
        <v>49</v>
      </c>
      <c r="O247" s="77"/>
      <c r="P247" s="189">
        <f>O247*H247</f>
        <v>0</v>
      </c>
      <c r="Q247" s="189">
        <v>0.176</v>
      </c>
      <c r="R247" s="189">
        <f>Q247*H247</f>
        <v>22.950576</v>
      </c>
      <c r="S247" s="189">
        <v>0</v>
      </c>
      <c r="T247" s="19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191" t="s">
        <v>205</v>
      </c>
      <c r="AT247" s="191" t="s">
        <v>257</v>
      </c>
      <c r="AU247" s="191" t="s">
        <v>21</v>
      </c>
      <c r="AY247" s="18" t="s">
        <v>167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8" t="s">
        <v>91</v>
      </c>
      <c r="BK247" s="192">
        <f>ROUND(I247*H247,2)</f>
        <v>0</v>
      </c>
      <c r="BL247" s="18" t="s">
        <v>174</v>
      </c>
      <c r="BM247" s="191" t="s">
        <v>1318</v>
      </c>
    </row>
    <row r="248" spans="1:47" s="2" customFormat="1" ht="12">
      <c r="A248" s="38"/>
      <c r="B248" s="39"/>
      <c r="C248" s="38"/>
      <c r="D248" s="194" t="s">
        <v>363</v>
      </c>
      <c r="E248" s="38"/>
      <c r="F248" s="220" t="s">
        <v>1108</v>
      </c>
      <c r="G248" s="38"/>
      <c r="H248" s="38"/>
      <c r="I248" s="221"/>
      <c r="J248" s="38"/>
      <c r="K248" s="38"/>
      <c r="L248" s="39"/>
      <c r="M248" s="222"/>
      <c r="N248" s="223"/>
      <c r="O248" s="77"/>
      <c r="P248" s="77"/>
      <c r="Q248" s="77"/>
      <c r="R248" s="77"/>
      <c r="S248" s="77"/>
      <c r="T248" s="7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8" t="s">
        <v>363</v>
      </c>
      <c r="AU248" s="18" t="s">
        <v>21</v>
      </c>
    </row>
    <row r="249" spans="1:51" s="13" customFormat="1" ht="12">
      <c r="A249" s="13"/>
      <c r="B249" s="193"/>
      <c r="C249" s="13"/>
      <c r="D249" s="194" t="s">
        <v>193</v>
      </c>
      <c r="E249" s="195" t="s">
        <v>1</v>
      </c>
      <c r="F249" s="196" t="s">
        <v>1314</v>
      </c>
      <c r="G249" s="13"/>
      <c r="H249" s="197">
        <v>88.13</v>
      </c>
      <c r="I249" s="198"/>
      <c r="J249" s="13"/>
      <c r="K249" s="13"/>
      <c r="L249" s="193"/>
      <c r="M249" s="199"/>
      <c r="N249" s="200"/>
      <c r="O249" s="200"/>
      <c r="P249" s="200"/>
      <c r="Q249" s="200"/>
      <c r="R249" s="200"/>
      <c r="S249" s="200"/>
      <c r="T249" s="20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5" t="s">
        <v>193</v>
      </c>
      <c r="AU249" s="195" t="s">
        <v>21</v>
      </c>
      <c r="AV249" s="13" t="s">
        <v>21</v>
      </c>
      <c r="AW249" s="13" t="s">
        <v>40</v>
      </c>
      <c r="AX249" s="13" t="s">
        <v>84</v>
      </c>
      <c r="AY249" s="195" t="s">
        <v>167</v>
      </c>
    </row>
    <row r="250" spans="1:51" s="13" customFormat="1" ht="12">
      <c r="A250" s="13"/>
      <c r="B250" s="193"/>
      <c r="C250" s="13"/>
      <c r="D250" s="194" t="s">
        <v>193</v>
      </c>
      <c r="E250" s="195" t="s">
        <v>1</v>
      </c>
      <c r="F250" s="196" t="s">
        <v>1317</v>
      </c>
      <c r="G250" s="13"/>
      <c r="H250" s="197">
        <v>40.98</v>
      </c>
      <c r="I250" s="198"/>
      <c r="J250" s="13"/>
      <c r="K250" s="13"/>
      <c r="L250" s="193"/>
      <c r="M250" s="199"/>
      <c r="N250" s="200"/>
      <c r="O250" s="200"/>
      <c r="P250" s="200"/>
      <c r="Q250" s="200"/>
      <c r="R250" s="200"/>
      <c r="S250" s="200"/>
      <c r="T250" s="20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5" t="s">
        <v>193</v>
      </c>
      <c r="AU250" s="195" t="s">
        <v>21</v>
      </c>
      <c r="AV250" s="13" t="s">
        <v>21</v>
      </c>
      <c r="AW250" s="13" t="s">
        <v>40</v>
      </c>
      <c r="AX250" s="13" t="s">
        <v>84</v>
      </c>
      <c r="AY250" s="195" t="s">
        <v>167</v>
      </c>
    </row>
    <row r="251" spans="1:51" s="14" customFormat="1" ht="12">
      <c r="A251" s="14"/>
      <c r="B251" s="202"/>
      <c r="C251" s="14"/>
      <c r="D251" s="194" t="s">
        <v>193</v>
      </c>
      <c r="E251" s="203" t="s">
        <v>1</v>
      </c>
      <c r="F251" s="204" t="s">
        <v>246</v>
      </c>
      <c r="G251" s="14"/>
      <c r="H251" s="205">
        <v>129.10999999999999</v>
      </c>
      <c r="I251" s="206"/>
      <c r="J251" s="14"/>
      <c r="K251" s="14"/>
      <c r="L251" s="202"/>
      <c r="M251" s="207"/>
      <c r="N251" s="208"/>
      <c r="O251" s="208"/>
      <c r="P251" s="208"/>
      <c r="Q251" s="208"/>
      <c r="R251" s="208"/>
      <c r="S251" s="208"/>
      <c r="T251" s="20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03" t="s">
        <v>193</v>
      </c>
      <c r="AU251" s="203" t="s">
        <v>21</v>
      </c>
      <c r="AV251" s="14" t="s">
        <v>174</v>
      </c>
      <c r="AW251" s="14" t="s">
        <v>40</v>
      </c>
      <c r="AX251" s="14" t="s">
        <v>91</v>
      </c>
      <c r="AY251" s="203" t="s">
        <v>167</v>
      </c>
    </row>
    <row r="252" spans="1:51" s="13" customFormat="1" ht="12">
      <c r="A252" s="13"/>
      <c r="B252" s="193"/>
      <c r="C252" s="13"/>
      <c r="D252" s="194" t="s">
        <v>193</v>
      </c>
      <c r="E252" s="13"/>
      <c r="F252" s="196" t="s">
        <v>1319</v>
      </c>
      <c r="G252" s="13"/>
      <c r="H252" s="197">
        <v>130.401</v>
      </c>
      <c r="I252" s="198"/>
      <c r="J252" s="13"/>
      <c r="K252" s="13"/>
      <c r="L252" s="193"/>
      <c r="M252" s="199"/>
      <c r="N252" s="200"/>
      <c r="O252" s="200"/>
      <c r="P252" s="200"/>
      <c r="Q252" s="200"/>
      <c r="R252" s="200"/>
      <c r="S252" s="200"/>
      <c r="T252" s="20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5" t="s">
        <v>193</v>
      </c>
      <c r="AU252" s="195" t="s">
        <v>21</v>
      </c>
      <c r="AV252" s="13" t="s">
        <v>21</v>
      </c>
      <c r="AW252" s="13" t="s">
        <v>3</v>
      </c>
      <c r="AX252" s="13" t="s">
        <v>91</v>
      </c>
      <c r="AY252" s="195" t="s">
        <v>167</v>
      </c>
    </row>
    <row r="253" spans="1:65" s="2" customFormat="1" ht="24.15" customHeight="1">
      <c r="A253" s="38"/>
      <c r="B253" s="179"/>
      <c r="C253" s="210" t="s">
        <v>343</v>
      </c>
      <c r="D253" s="210" t="s">
        <v>257</v>
      </c>
      <c r="E253" s="211" t="s">
        <v>1320</v>
      </c>
      <c r="F253" s="212" t="s">
        <v>1321</v>
      </c>
      <c r="G253" s="213" t="s">
        <v>218</v>
      </c>
      <c r="H253" s="214">
        <v>14.251</v>
      </c>
      <c r="I253" s="215"/>
      <c r="J253" s="216">
        <f>ROUND(I253*H253,2)</f>
        <v>0</v>
      </c>
      <c r="K253" s="212" t="s">
        <v>173</v>
      </c>
      <c r="L253" s="217"/>
      <c r="M253" s="218" t="s">
        <v>1</v>
      </c>
      <c r="N253" s="219" t="s">
        <v>49</v>
      </c>
      <c r="O253" s="77"/>
      <c r="P253" s="189">
        <f>O253*H253</f>
        <v>0</v>
      </c>
      <c r="Q253" s="189">
        <v>0.175</v>
      </c>
      <c r="R253" s="189">
        <f>Q253*H253</f>
        <v>2.493925</v>
      </c>
      <c r="S253" s="189">
        <v>0</v>
      </c>
      <c r="T253" s="19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191" t="s">
        <v>205</v>
      </c>
      <c r="AT253" s="191" t="s">
        <v>257</v>
      </c>
      <c r="AU253" s="191" t="s">
        <v>21</v>
      </c>
      <c r="AY253" s="18" t="s">
        <v>167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8" t="s">
        <v>91</v>
      </c>
      <c r="BK253" s="192">
        <f>ROUND(I253*H253,2)</f>
        <v>0</v>
      </c>
      <c r="BL253" s="18" t="s">
        <v>174</v>
      </c>
      <c r="BM253" s="191" t="s">
        <v>1322</v>
      </c>
    </row>
    <row r="254" spans="1:51" s="13" customFormat="1" ht="12">
      <c r="A254" s="13"/>
      <c r="B254" s="193"/>
      <c r="C254" s="13"/>
      <c r="D254" s="194" t="s">
        <v>193</v>
      </c>
      <c r="E254" s="195" t="s">
        <v>1</v>
      </c>
      <c r="F254" s="196" t="s">
        <v>1315</v>
      </c>
      <c r="G254" s="13"/>
      <c r="H254" s="197">
        <v>14.11</v>
      </c>
      <c r="I254" s="198"/>
      <c r="J254" s="13"/>
      <c r="K254" s="13"/>
      <c r="L254" s="193"/>
      <c r="M254" s="199"/>
      <c r="N254" s="200"/>
      <c r="O254" s="200"/>
      <c r="P254" s="200"/>
      <c r="Q254" s="200"/>
      <c r="R254" s="200"/>
      <c r="S254" s="200"/>
      <c r="T254" s="20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5" t="s">
        <v>193</v>
      </c>
      <c r="AU254" s="195" t="s">
        <v>21</v>
      </c>
      <c r="AV254" s="13" t="s">
        <v>21</v>
      </c>
      <c r="AW254" s="13" t="s">
        <v>40</v>
      </c>
      <c r="AX254" s="13" t="s">
        <v>91</v>
      </c>
      <c r="AY254" s="195" t="s">
        <v>167</v>
      </c>
    </row>
    <row r="255" spans="1:51" s="13" customFormat="1" ht="12">
      <c r="A255" s="13"/>
      <c r="B255" s="193"/>
      <c r="C255" s="13"/>
      <c r="D255" s="194" t="s">
        <v>193</v>
      </c>
      <c r="E255" s="13"/>
      <c r="F255" s="196" t="s">
        <v>1323</v>
      </c>
      <c r="G255" s="13"/>
      <c r="H255" s="197">
        <v>14.251</v>
      </c>
      <c r="I255" s="198"/>
      <c r="J255" s="13"/>
      <c r="K255" s="13"/>
      <c r="L255" s="193"/>
      <c r="M255" s="199"/>
      <c r="N255" s="200"/>
      <c r="O255" s="200"/>
      <c r="P255" s="200"/>
      <c r="Q255" s="200"/>
      <c r="R255" s="200"/>
      <c r="S255" s="200"/>
      <c r="T255" s="20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5" t="s">
        <v>193</v>
      </c>
      <c r="AU255" s="195" t="s">
        <v>21</v>
      </c>
      <c r="AV255" s="13" t="s">
        <v>21</v>
      </c>
      <c r="AW255" s="13" t="s">
        <v>3</v>
      </c>
      <c r="AX255" s="13" t="s">
        <v>91</v>
      </c>
      <c r="AY255" s="195" t="s">
        <v>167</v>
      </c>
    </row>
    <row r="256" spans="1:65" s="2" customFormat="1" ht="24.15" customHeight="1">
      <c r="A256" s="38"/>
      <c r="B256" s="179"/>
      <c r="C256" s="180" t="s">
        <v>349</v>
      </c>
      <c r="D256" s="180" t="s">
        <v>169</v>
      </c>
      <c r="E256" s="181" t="s">
        <v>1324</v>
      </c>
      <c r="F256" s="182" t="s">
        <v>1325</v>
      </c>
      <c r="G256" s="183" t="s">
        <v>218</v>
      </c>
      <c r="H256" s="184">
        <v>38.83</v>
      </c>
      <c r="I256" s="185"/>
      <c r="J256" s="186">
        <f>ROUND(I256*H256,2)</f>
        <v>0</v>
      </c>
      <c r="K256" s="182" t="s">
        <v>173</v>
      </c>
      <c r="L256" s="39"/>
      <c r="M256" s="187" t="s">
        <v>1</v>
      </c>
      <c r="N256" s="188" t="s">
        <v>49</v>
      </c>
      <c r="O256" s="77"/>
      <c r="P256" s="189">
        <f>O256*H256</f>
        <v>0</v>
      </c>
      <c r="Q256" s="189">
        <v>0.098</v>
      </c>
      <c r="R256" s="189">
        <f>Q256*H256</f>
        <v>3.80534</v>
      </c>
      <c r="S256" s="189">
        <v>0</v>
      </c>
      <c r="T256" s="19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191" t="s">
        <v>174</v>
      </c>
      <c r="AT256" s="191" t="s">
        <v>169</v>
      </c>
      <c r="AU256" s="191" t="s">
        <v>21</v>
      </c>
      <c r="AY256" s="18" t="s">
        <v>167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8" t="s">
        <v>91</v>
      </c>
      <c r="BK256" s="192">
        <f>ROUND(I256*H256,2)</f>
        <v>0</v>
      </c>
      <c r="BL256" s="18" t="s">
        <v>174</v>
      </c>
      <c r="BM256" s="191" t="s">
        <v>1326</v>
      </c>
    </row>
    <row r="257" spans="1:51" s="13" customFormat="1" ht="12">
      <c r="A257" s="13"/>
      <c r="B257" s="193"/>
      <c r="C257" s="13"/>
      <c r="D257" s="194" t="s">
        <v>193</v>
      </c>
      <c r="E257" s="195" t="s">
        <v>1</v>
      </c>
      <c r="F257" s="196" t="s">
        <v>1327</v>
      </c>
      <c r="G257" s="13"/>
      <c r="H257" s="197">
        <v>36.67</v>
      </c>
      <c r="I257" s="198"/>
      <c r="J257" s="13"/>
      <c r="K257" s="13"/>
      <c r="L257" s="193"/>
      <c r="M257" s="199"/>
      <c r="N257" s="200"/>
      <c r="O257" s="200"/>
      <c r="P257" s="200"/>
      <c r="Q257" s="200"/>
      <c r="R257" s="200"/>
      <c r="S257" s="200"/>
      <c r="T257" s="20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5" t="s">
        <v>193</v>
      </c>
      <c r="AU257" s="195" t="s">
        <v>21</v>
      </c>
      <c r="AV257" s="13" t="s">
        <v>21</v>
      </c>
      <c r="AW257" s="13" t="s">
        <v>40</v>
      </c>
      <c r="AX257" s="13" t="s">
        <v>84</v>
      </c>
      <c r="AY257" s="195" t="s">
        <v>167</v>
      </c>
    </row>
    <row r="258" spans="1:51" s="13" customFormat="1" ht="12">
      <c r="A258" s="13"/>
      <c r="B258" s="193"/>
      <c r="C258" s="13"/>
      <c r="D258" s="194" t="s">
        <v>193</v>
      </c>
      <c r="E258" s="195" t="s">
        <v>1</v>
      </c>
      <c r="F258" s="196" t="s">
        <v>1328</v>
      </c>
      <c r="G258" s="13"/>
      <c r="H258" s="197">
        <v>2.16</v>
      </c>
      <c r="I258" s="198"/>
      <c r="J258" s="13"/>
      <c r="K258" s="13"/>
      <c r="L258" s="193"/>
      <c r="M258" s="199"/>
      <c r="N258" s="200"/>
      <c r="O258" s="200"/>
      <c r="P258" s="200"/>
      <c r="Q258" s="200"/>
      <c r="R258" s="200"/>
      <c r="S258" s="200"/>
      <c r="T258" s="20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5" t="s">
        <v>193</v>
      </c>
      <c r="AU258" s="195" t="s">
        <v>21</v>
      </c>
      <c r="AV258" s="13" t="s">
        <v>21</v>
      </c>
      <c r="AW258" s="13" t="s">
        <v>40</v>
      </c>
      <c r="AX258" s="13" t="s">
        <v>84</v>
      </c>
      <c r="AY258" s="195" t="s">
        <v>167</v>
      </c>
    </row>
    <row r="259" spans="1:51" s="14" customFormat="1" ht="12">
      <c r="A259" s="14"/>
      <c r="B259" s="202"/>
      <c r="C259" s="14"/>
      <c r="D259" s="194" t="s">
        <v>193</v>
      </c>
      <c r="E259" s="203" t="s">
        <v>1</v>
      </c>
      <c r="F259" s="204" t="s">
        <v>246</v>
      </c>
      <c r="G259" s="14"/>
      <c r="H259" s="205">
        <v>38.83</v>
      </c>
      <c r="I259" s="206"/>
      <c r="J259" s="14"/>
      <c r="K259" s="14"/>
      <c r="L259" s="202"/>
      <c r="M259" s="207"/>
      <c r="N259" s="208"/>
      <c r="O259" s="208"/>
      <c r="P259" s="208"/>
      <c r="Q259" s="208"/>
      <c r="R259" s="208"/>
      <c r="S259" s="208"/>
      <c r="T259" s="20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03" t="s">
        <v>193</v>
      </c>
      <c r="AU259" s="203" t="s">
        <v>21</v>
      </c>
      <c r="AV259" s="14" t="s">
        <v>174</v>
      </c>
      <c r="AW259" s="14" t="s">
        <v>40</v>
      </c>
      <c r="AX259" s="14" t="s">
        <v>91</v>
      </c>
      <c r="AY259" s="203" t="s">
        <v>167</v>
      </c>
    </row>
    <row r="260" spans="1:65" s="2" customFormat="1" ht="24.15" customHeight="1">
      <c r="A260" s="38"/>
      <c r="B260" s="179"/>
      <c r="C260" s="210" t="s">
        <v>357</v>
      </c>
      <c r="D260" s="210" t="s">
        <v>257</v>
      </c>
      <c r="E260" s="211" t="s">
        <v>1117</v>
      </c>
      <c r="F260" s="212" t="s">
        <v>1118</v>
      </c>
      <c r="G260" s="213" t="s">
        <v>218</v>
      </c>
      <c r="H260" s="214">
        <v>37.037</v>
      </c>
      <c r="I260" s="215"/>
      <c r="J260" s="216">
        <f>ROUND(I260*H260,2)</f>
        <v>0</v>
      </c>
      <c r="K260" s="212" t="s">
        <v>173</v>
      </c>
      <c r="L260" s="217"/>
      <c r="M260" s="218" t="s">
        <v>1</v>
      </c>
      <c r="N260" s="219" t="s">
        <v>49</v>
      </c>
      <c r="O260" s="77"/>
      <c r="P260" s="189">
        <f>O260*H260</f>
        <v>0</v>
      </c>
      <c r="Q260" s="189">
        <v>0.159</v>
      </c>
      <c r="R260" s="189">
        <f>Q260*H260</f>
        <v>5.888883</v>
      </c>
      <c r="S260" s="189">
        <v>0</v>
      </c>
      <c r="T260" s="19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191" t="s">
        <v>205</v>
      </c>
      <c r="AT260" s="191" t="s">
        <v>257</v>
      </c>
      <c r="AU260" s="191" t="s">
        <v>21</v>
      </c>
      <c r="AY260" s="18" t="s">
        <v>167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8" t="s">
        <v>91</v>
      </c>
      <c r="BK260" s="192">
        <f>ROUND(I260*H260,2)</f>
        <v>0</v>
      </c>
      <c r="BL260" s="18" t="s">
        <v>174</v>
      </c>
      <c r="BM260" s="191" t="s">
        <v>1329</v>
      </c>
    </row>
    <row r="261" spans="1:51" s="13" customFormat="1" ht="12">
      <c r="A261" s="13"/>
      <c r="B261" s="193"/>
      <c r="C261" s="13"/>
      <c r="D261" s="194" t="s">
        <v>193</v>
      </c>
      <c r="E261" s="195" t="s">
        <v>1</v>
      </c>
      <c r="F261" s="196" t="s">
        <v>1327</v>
      </c>
      <c r="G261" s="13"/>
      <c r="H261" s="197">
        <v>36.67</v>
      </c>
      <c r="I261" s="198"/>
      <c r="J261" s="13"/>
      <c r="K261" s="13"/>
      <c r="L261" s="193"/>
      <c r="M261" s="199"/>
      <c r="N261" s="200"/>
      <c r="O261" s="200"/>
      <c r="P261" s="200"/>
      <c r="Q261" s="200"/>
      <c r="R261" s="200"/>
      <c r="S261" s="200"/>
      <c r="T261" s="20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5" t="s">
        <v>193</v>
      </c>
      <c r="AU261" s="195" t="s">
        <v>21</v>
      </c>
      <c r="AV261" s="13" t="s">
        <v>21</v>
      </c>
      <c r="AW261" s="13" t="s">
        <v>40</v>
      </c>
      <c r="AX261" s="13" t="s">
        <v>91</v>
      </c>
      <c r="AY261" s="195" t="s">
        <v>167</v>
      </c>
    </row>
    <row r="262" spans="1:51" s="13" customFormat="1" ht="12">
      <c r="A262" s="13"/>
      <c r="B262" s="193"/>
      <c r="C262" s="13"/>
      <c r="D262" s="194" t="s">
        <v>193</v>
      </c>
      <c r="E262" s="13"/>
      <c r="F262" s="196" t="s">
        <v>1330</v>
      </c>
      <c r="G262" s="13"/>
      <c r="H262" s="197">
        <v>37.037</v>
      </c>
      <c r="I262" s="198"/>
      <c r="J262" s="13"/>
      <c r="K262" s="13"/>
      <c r="L262" s="193"/>
      <c r="M262" s="199"/>
      <c r="N262" s="200"/>
      <c r="O262" s="200"/>
      <c r="P262" s="200"/>
      <c r="Q262" s="200"/>
      <c r="R262" s="200"/>
      <c r="S262" s="200"/>
      <c r="T262" s="20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5" t="s">
        <v>193</v>
      </c>
      <c r="AU262" s="195" t="s">
        <v>21</v>
      </c>
      <c r="AV262" s="13" t="s">
        <v>21</v>
      </c>
      <c r="AW262" s="13" t="s">
        <v>3</v>
      </c>
      <c r="AX262" s="13" t="s">
        <v>91</v>
      </c>
      <c r="AY262" s="195" t="s">
        <v>167</v>
      </c>
    </row>
    <row r="263" spans="1:65" s="2" customFormat="1" ht="16.5" customHeight="1">
      <c r="A263" s="38"/>
      <c r="B263" s="179"/>
      <c r="C263" s="210" t="s">
        <v>365</v>
      </c>
      <c r="D263" s="210" t="s">
        <v>257</v>
      </c>
      <c r="E263" s="211" t="s">
        <v>1331</v>
      </c>
      <c r="F263" s="212" t="s">
        <v>1332</v>
      </c>
      <c r="G263" s="213" t="s">
        <v>218</v>
      </c>
      <c r="H263" s="214">
        <v>2.225</v>
      </c>
      <c r="I263" s="215"/>
      <c r="J263" s="216">
        <f>ROUND(I263*H263,2)</f>
        <v>0</v>
      </c>
      <c r="K263" s="212" t="s">
        <v>173</v>
      </c>
      <c r="L263" s="217"/>
      <c r="M263" s="218" t="s">
        <v>1</v>
      </c>
      <c r="N263" s="219" t="s">
        <v>49</v>
      </c>
      <c r="O263" s="77"/>
      <c r="P263" s="189">
        <f>O263*H263</f>
        <v>0</v>
      </c>
      <c r="Q263" s="189">
        <v>0.108</v>
      </c>
      <c r="R263" s="189">
        <f>Q263*H263</f>
        <v>0.2403</v>
      </c>
      <c r="S263" s="189">
        <v>0</v>
      </c>
      <c r="T263" s="19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191" t="s">
        <v>205</v>
      </c>
      <c r="AT263" s="191" t="s">
        <v>257</v>
      </c>
      <c r="AU263" s="191" t="s">
        <v>21</v>
      </c>
      <c r="AY263" s="18" t="s">
        <v>167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18" t="s">
        <v>91</v>
      </c>
      <c r="BK263" s="192">
        <f>ROUND(I263*H263,2)</f>
        <v>0</v>
      </c>
      <c r="BL263" s="18" t="s">
        <v>174</v>
      </c>
      <c r="BM263" s="191" t="s">
        <v>1333</v>
      </c>
    </row>
    <row r="264" spans="1:51" s="13" customFormat="1" ht="12">
      <c r="A264" s="13"/>
      <c r="B264" s="193"/>
      <c r="C264" s="13"/>
      <c r="D264" s="194" t="s">
        <v>193</v>
      </c>
      <c r="E264" s="195" t="s">
        <v>1</v>
      </c>
      <c r="F264" s="196" t="s">
        <v>1328</v>
      </c>
      <c r="G264" s="13"/>
      <c r="H264" s="197">
        <v>2.16</v>
      </c>
      <c r="I264" s="198"/>
      <c r="J264" s="13"/>
      <c r="K264" s="13"/>
      <c r="L264" s="193"/>
      <c r="M264" s="199"/>
      <c r="N264" s="200"/>
      <c r="O264" s="200"/>
      <c r="P264" s="200"/>
      <c r="Q264" s="200"/>
      <c r="R264" s="200"/>
      <c r="S264" s="200"/>
      <c r="T264" s="20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5" t="s">
        <v>193</v>
      </c>
      <c r="AU264" s="195" t="s">
        <v>21</v>
      </c>
      <c r="AV264" s="13" t="s">
        <v>21</v>
      </c>
      <c r="AW264" s="13" t="s">
        <v>40</v>
      </c>
      <c r="AX264" s="13" t="s">
        <v>91</v>
      </c>
      <c r="AY264" s="195" t="s">
        <v>167</v>
      </c>
    </row>
    <row r="265" spans="1:51" s="13" customFormat="1" ht="12">
      <c r="A265" s="13"/>
      <c r="B265" s="193"/>
      <c r="C265" s="13"/>
      <c r="D265" s="194" t="s">
        <v>193</v>
      </c>
      <c r="E265" s="13"/>
      <c r="F265" s="196" t="s">
        <v>1334</v>
      </c>
      <c r="G265" s="13"/>
      <c r="H265" s="197">
        <v>2.225</v>
      </c>
      <c r="I265" s="198"/>
      <c r="J265" s="13"/>
      <c r="K265" s="13"/>
      <c r="L265" s="193"/>
      <c r="M265" s="199"/>
      <c r="N265" s="200"/>
      <c r="O265" s="200"/>
      <c r="P265" s="200"/>
      <c r="Q265" s="200"/>
      <c r="R265" s="200"/>
      <c r="S265" s="200"/>
      <c r="T265" s="20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5" t="s">
        <v>193</v>
      </c>
      <c r="AU265" s="195" t="s">
        <v>21</v>
      </c>
      <c r="AV265" s="13" t="s">
        <v>21</v>
      </c>
      <c r="AW265" s="13" t="s">
        <v>3</v>
      </c>
      <c r="AX265" s="13" t="s">
        <v>91</v>
      </c>
      <c r="AY265" s="195" t="s">
        <v>167</v>
      </c>
    </row>
    <row r="266" spans="1:63" s="12" customFormat="1" ht="22.8" customHeight="1">
      <c r="A266" s="12"/>
      <c r="B266" s="166"/>
      <c r="C266" s="12"/>
      <c r="D266" s="167" t="s">
        <v>83</v>
      </c>
      <c r="E266" s="177" t="s">
        <v>210</v>
      </c>
      <c r="F266" s="177" t="s">
        <v>851</v>
      </c>
      <c r="G266" s="12"/>
      <c r="H266" s="12"/>
      <c r="I266" s="169"/>
      <c r="J266" s="178">
        <f>BK266</f>
        <v>0</v>
      </c>
      <c r="K266" s="12"/>
      <c r="L266" s="166"/>
      <c r="M266" s="171"/>
      <c r="N266" s="172"/>
      <c r="O266" s="172"/>
      <c r="P266" s="173">
        <f>SUM(P267:P315)</f>
        <v>0</v>
      </c>
      <c r="Q266" s="172"/>
      <c r="R266" s="173">
        <f>SUM(R267:R315)</f>
        <v>38.24444941</v>
      </c>
      <c r="S266" s="172"/>
      <c r="T266" s="174">
        <f>SUM(T267:T315)</f>
        <v>2.434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167" t="s">
        <v>91</v>
      </c>
      <c r="AT266" s="175" t="s">
        <v>83</v>
      </c>
      <c r="AU266" s="175" t="s">
        <v>91</v>
      </c>
      <c r="AY266" s="167" t="s">
        <v>167</v>
      </c>
      <c r="BK266" s="176">
        <f>SUM(BK267:BK315)</f>
        <v>0</v>
      </c>
    </row>
    <row r="267" spans="1:65" s="2" customFormat="1" ht="24.15" customHeight="1">
      <c r="A267" s="38"/>
      <c r="B267" s="179"/>
      <c r="C267" s="180" t="s">
        <v>371</v>
      </c>
      <c r="D267" s="180" t="s">
        <v>169</v>
      </c>
      <c r="E267" s="181" t="s">
        <v>1121</v>
      </c>
      <c r="F267" s="182" t="s">
        <v>1122</v>
      </c>
      <c r="G267" s="183" t="s">
        <v>285</v>
      </c>
      <c r="H267" s="184">
        <v>2</v>
      </c>
      <c r="I267" s="185"/>
      <c r="J267" s="186">
        <f>ROUND(I267*H267,2)</f>
        <v>0</v>
      </c>
      <c r="K267" s="182" t="s">
        <v>173</v>
      </c>
      <c r="L267" s="39"/>
      <c r="M267" s="187" t="s">
        <v>1</v>
      </c>
      <c r="N267" s="188" t="s">
        <v>49</v>
      </c>
      <c r="O267" s="77"/>
      <c r="P267" s="189">
        <f>O267*H267</f>
        <v>0</v>
      </c>
      <c r="Q267" s="189">
        <v>0.0007</v>
      </c>
      <c r="R267" s="189">
        <f>Q267*H267</f>
        <v>0.0014</v>
      </c>
      <c r="S267" s="189">
        <v>0</v>
      </c>
      <c r="T267" s="19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191" t="s">
        <v>174</v>
      </c>
      <c r="AT267" s="191" t="s">
        <v>169</v>
      </c>
      <c r="AU267" s="191" t="s">
        <v>21</v>
      </c>
      <c r="AY267" s="18" t="s">
        <v>167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8" t="s">
        <v>91</v>
      </c>
      <c r="BK267" s="192">
        <f>ROUND(I267*H267,2)</f>
        <v>0</v>
      </c>
      <c r="BL267" s="18" t="s">
        <v>174</v>
      </c>
      <c r="BM267" s="191" t="s">
        <v>1335</v>
      </c>
    </row>
    <row r="268" spans="1:51" s="13" customFormat="1" ht="12">
      <c r="A268" s="13"/>
      <c r="B268" s="193"/>
      <c r="C268" s="13"/>
      <c r="D268" s="194" t="s">
        <v>193</v>
      </c>
      <c r="E268" s="195" t="s">
        <v>1</v>
      </c>
      <c r="F268" s="196" t="s">
        <v>1336</v>
      </c>
      <c r="G268" s="13"/>
      <c r="H268" s="197">
        <v>1</v>
      </c>
      <c r="I268" s="198"/>
      <c r="J268" s="13"/>
      <c r="K268" s="13"/>
      <c r="L268" s="193"/>
      <c r="M268" s="199"/>
      <c r="N268" s="200"/>
      <c r="O268" s="200"/>
      <c r="P268" s="200"/>
      <c r="Q268" s="200"/>
      <c r="R268" s="200"/>
      <c r="S268" s="200"/>
      <c r="T268" s="20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5" t="s">
        <v>193</v>
      </c>
      <c r="AU268" s="195" t="s">
        <v>21</v>
      </c>
      <c r="AV268" s="13" t="s">
        <v>21</v>
      </c>
      <c r="AW268" s="13" t="s">
        <v>40</v>
      </c>
      <c r="AX268" s="13" t="s">
        <v>84</v>
      </c>
      <c r="AY268" s="195" t="s">
        <v>167</v>
      </c>
    </row>
    <row r="269" spans="1:51" s="13" customFormat="1" ht="12">
      <c r="A269" s="13"/>
      <c r="B269" s="193"/>
      <c r="C269" s="13"/>
      <c r="D269" s="194" t="s">
        <v>193</v>
      </c>
      <c r="E269" s="195" t="s">
        <v>1</v>
      </c>
      <c r="F269" s="196" t="s">
        <v>1337</v>
      </c>
      <c r="G269" s="13"/>
      <c r="H269" s="197">
        <v>1</v>
      </c>
      <c r="I269" s="198"/>
      <c r="J269" s="13"/>
      <c r="K269" s="13"/>
      <c r="L269" s="193"/>
      <c r="M269" s="199"/>
      <c r="N269" s="200"/>
      <c r="O269" s="200"/>
      <c r="P269" s="200"/>
      <c r="Q269" s="200"/>
      <c r="R269" s="200"/>
      <c r="S269" s="200"/>
      <c r="T269" s="20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5" t="s">
        <v>193</v>
      </c>
      <c r="AU269" s="195" t="s">
        <v>21</v>
      </c>
      <c r="AV269" s="13" t="s">
        <v>21</v>
      </c>
      <c r="AW269" s="13" t="s">
        <v>40</v>
      </c>
      <c r="AX269" s="13" t="s">
        <v>84</v>
      </c>
      <c r="AY269" s="195" t="s">
        <v>167</v>
      </c>
    </row>
    <row r="270" spans="1:51" s="14" customFormat="1" ht="12">
      <c r="A270" s="14"/>
      <c r="B270" s="202"/>
      <c r="C270" s="14"/>
      <c r="D270" s="194" t="s">
        <v>193</v>
      </c>
      <c r="E270" s="203" t="s">
        <v>1</v>
      </c>
      <c r="F270" s="204" t="s">
        <v>246</v>
      </c>
      <c r="G270" s="14"/>
      <c r="H270" s="205">
        <v>2</v>
      </c>
      <c r="I270" s="206"/>
      <c r="J270" s="14"/>
      <c r="K270" s="14"/>
      <c r="L270" s="202"/>
      <c r="M270" s="207"/>
      <c r="N270" s="208"/>
      <c r="O270" s="208"/>
      <c r="P270" s="208"/>
      <c r="Q270" s="208"/>
      <c r="R270" s="208"/>
      <c r="S270" s="208"/>
      <c r="T270" s="20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03" t="s">
        <v>193</v>
      </c>
      <c r="AU270" s="203" t="s">
        <v>21</v>
      </c>
      <c r="AV270" s="14" t="s">
        <v>174</v>
      </c>
      <c r="AW270" s="14" t="s">
        <v>40</v>
      </c>
      <c r="AX270" s="14" t="s">
        <v>91</v>
      </c>
      <c r="AY270" s="203" t="s">
        <v>167</v>
      </c>
    </row>
    <row r="271" spans="1:65" s="2" customFormat="1" ht="16.5" customHeight="1">
      <c r="A271" s="38"/>
      <c r="B271" s="179"/>
      <c r="C271" s="210" t="s">
        <v>29</v>
      </c>
      <c r="D271" s="210" t="s">
        <v>257</v>
      </c>
      <c r="E271" s="211" t="s">
        <v>1338</v>
      </c>
      <c r="F271" s="212" t="s">
        <v>1339</v>
      </c>
      <c r="G271" s="213" t="s">
        <v>285</v>
      </c>
      <c r="H271" s="214">
        <v>2</v>
      </c>
      <c r="I271" s="215"/>
      <c r="J271" s="216">
        <f>ROUND(I271*H271,2)</f>
        <v>0</v>
      </c>
      <c r="K271" s="212" t="s">
        <v>173</v>
      </c>
      <c r="L271" s="217"/>
      <c r="M271" s="218" t="s">
        <v>1</v>
      </c>
      <c r="N271" s="219" t="s">
        <v>49</v>
      </c>
      <c r="O271" s="77"/>
      <c r="P271" s="189">
        <f>O271*H271</f>
        <v>0</v>
      </c>
      <c r="Q271" s="189">
        <v>0.0077</v>
      </c>
      <c r="R271" s="189">
        <f>Q271*H271</f>
        <v>0.0154</v>
      </c>
      <c r="S271" s="189">
        <v>0</v>
      </c>
      <c r="T271" s="19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191" t="s">
        <v>205</v>
      </c>
      <c r="AT271" s="191" t="s">
        <v>257</v>
      </c>
      <c r="AU271" s="191" t="s">
        <v>21</v>
      </c>
      <c r="AY271" s="18" t="s">
        <v>167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18" t="s">
        <v>91</v>
      </c>
      <c r="BK271" s="192">
        <f>ROUND(I271*H271,2)</f>
        <v>0</v>
      </c>
      <c r="BL271" s="18" t="s">
        <v>174</v>
      </c>
      <c r="BM271" s="191" t="s">
        <v>1340</v>
      </c>
    </row>
    <row r="272" spans="1:65" s="2" customFormat="1" ht="24.15" customHeight="1">
      <c r="A272" s="38"/>
      <c r="B272" s="179"/>
      <c r="C272" s="180" t="s">
        <v>497</v>
      </c>
      <c r="D272" s="180" t="s">
        <v>169</v>
      </c>
      <c r="E272" s="181" t="s">
        <v>1132</v>
      </c>
      <c r="F272" s="182" t="s">
        <v>1133</v>
      </c>
      <c r="G272" s="183" t="s">
        <v>285</v>
      </c>
      <c r="H272" s="184">
        <v>2</v>
      </c>
      <c r="I272" s="185"/>
      <c r="J272" s="186">
        <f>ROUND(I272*H272,2)</f>
        <v>0</v>
      </c>
      <c r="K272" s="182" t="s">
        <v>173</v>
      </c>
      <c r="L272" s="39"/>
      <c r="M272" s="187" t="s">
        <v>1</v>
      </c>
      <c r="N272" s="188" t="s">
        <v>49</v>
      </c>
      <c r="O272" s="77"/>
      <c r="P272" s="189">
        <f>O272*H272</f>
        <v>0</v>
      </c>
      <c r="Q272" s="189">
        <v>0.11241</v>
      </c>
      <c r="R272" s="189">
        <f>Q272*H272</f>
        <v>0.22482</v>
      </c>
      <c r="S272" s="189">
        <v>0</v>
      </c>
      <c r="T272" s="19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191" t="s">
        <v>174</v>
      </c>
      <c r="AT272" s="191" t="s">
        <v>169</v>
      </c>
      <c r="AU272" s="191" t="s">
        <v>21</v>
      </c>
      <c r="AY272" s="18" t="s">
        <v>167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8" t="s">
        <v>91</v>
      </c>
      <c r="BK272" s="192">
        <f>ROUND(I272*H272,2)</f>
        <v>0</v>
      </c>
      <c r="BL272" s="18" t="s">
        <v>174</v>
      </c>
      <c r="BM272" s="191" t="s">
        <v>1341</v>
      </c>
    </row>
    <row r="273" spans="1:65" s="2" customFormat="1" ht="21.75" customHeight="1">
      <c r="A273" s="38"/>
      <c r="B273" s="179"/>
      <c r="C273" s="210" t="s">
        <v>501</v>
      </c>
      <c r="D273" s="210" t="s">
        <v>257</v>
      </c>
      <c r="E273" s="211" t="s">
        <v>1135</v>
      </c>
      <c r="F273" s="212" t="s">
        <v>1136</v>
      </c>
      <c r="G273" s="213" t="s">
        <v>285</v>
      </c>
      <c r="H273" s="214">
        <v>2</v>
      </c>
      <c r="I273" s="215"/>
      <c r="J273" s="216">
        <f>ROUND(I273*H273,2)</f>
        <v>0</v>
      </c>
      <c r="K273" s="212" t="s">
        <v>173</v>
      </c>
      <c r="L273" s="217"/>
      <c r="M273" s="218" t="s">
        <v>1</v>
      </c>
      <c r="N273" s="219" t="s">
        <v>49</v>
      </c>
      <c r="O273" s="77"/>
      <c r="P273" s="189">
        <f>O273*H273</f>
        <v>0</v>
      </c>
      <c r="Q273" s="189">
        <v>0.0061</v>
      </c>
      <c r="R273" s="189">
        <f>Q273*H273</f>
        <v>0.0122</v>
      </c>
      <c r="S273" s="189">
        <v>0</v>
      </c>
      <c r="T273" s="19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191" t="s">
        <v>205</v>
      </c>
      <c r="AT273" s="191" t="s">
        <v>257</v>
      </c>
      <c r="AU273" s="191" t="s">
        <v>21</v>
      </c>
      <c r="AY273" s="18" t="s">
        <v>167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8" t="s">
        <v>91</v>
      </c>
      <c r="BK273" s="192">
        <f>ROUND(I273*H273,2)</f>
        <v>0</v>
      </c>
      <c r="BL273" s="18" t="s">
        <v>174</v>
      </c>
      <c r="BM273" s="191" t="s">
        <v>1342</v>
      </c>
    </row>
    <row r="274" spans="1:65" s="2" customFormat="1" ht="16.5" customHeight="1">
      <c r="A274" s="38"/>
      <c r="B274" s="179"/>
      <c r="C274" s="210" t="s">
        <v>505</v>
      </c>
      <c r="D274" s="210" t="s">
        <v>257</v>
      </c>
      <c r="E274" s="211" t="s">
        <v>1138</v>
      </c>
      <c r="F274" s="212" t="s">
        <v>1139</v>
      </c>
      <c r="G274" s="213" t="s">
        <v>285</v>
      </c>
      <c r="H274" s="214">
        <v>2</v>
      </c>
      <c r="I274" s="215"/>
      <c r="J274" s="216">
        <f>ROUND(I274*H274,2)</f>
        <v>0</v>
      </c>
      <c r="K274" s="212" t="s">
        <v>173</v>
      </c>
      <c r="L274" s="217"/>
      <c r="M274" s="218" t="s">
        <v>1</v>
      </c>
      <c r="N274" s="219" t="s">
        <v>49</v>
      </c>
      <c r="O274" s="77"/>
      <c r="P274" s="189">
        <f>O274*H274</f>
        <v>0</v>
      </c>
      <c r="Q274" s="189">
        <v>0.003</v>
      </c>
      <c r="R274" s="189">
        <f>Q274*H274</f>
        <v>0.006</v>
      </c>
      <c r="S274" s="189">
        <v>0</v>
      </c>
      <c r="T274" s="19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191" t="s">
        <v>205</v>
      </c>
      <c r="AT274" s="191" t="s">
        <v>257</v>
      </c>
      <c r="AU274" s="191" t="s">
        <v>21</v>
      </c>
      <c r="AY274" s="18" t="s">
        <v>167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8" t="s">
        <v>91</v>
      </c>
      <c r="BK274" s="192">
        <f>ROUND(I274*H274,2)</f>
        <v>0</v>
      </c>
      <c r="BL274" s="18" t="s">
        <v>174</v>
      </c>
      <c r="BM274" s="191" t="s">
        <v>1343</v>
      </c>
    </row>
    <row r="275" spans="1:65" s="2" customFormat="1" ht="24.15" customHeight="1">
      <c r="A275" s="38"/>
      <c r="B275" s="179"/>
      <c r="C275" s="180" t="s">
        <v>509</v>
      </c>
      <c r="D275" s="180" t="s">
        <v>169</v>
      </c>
      <c r="E275" s="181" t="s">
        <v>1141</v>
      </c>
      <c r="F275" s="182" t="s">
        <v>1142</v>
      </c>
      <c r="G275" s="183" t="s">
        <v>183</v>
      </c>
      <c r="H275" s="184">
        <v>8</v>
      </c>
      <c r="I275" s="185"/>
      <c r="J275" s="186">
        <f>ROUND(I275*H275,2)</f>
        <v>0</v>
      </c>
      <c r="K275" s="182" t="s">
        <v>173</v>
      </c>
      <c r="L275" s="39"/>
      <c r="M275" s="187" t="s">
        <v>1</v>
      </c>
      <c r="N275" s="188" t="s">
        <v>49</v>
      </c>
      <c r="O275" s="77"/>
      <c r="P275" s="189">
        <f>O275*H275</f>
        <v>0</v>
      </c>
      <c r="Q275" s="189">
        <v>0.00033</v>
      </c>
      <c r="R275" s="189">
        <f>Q275*H275</f>
        <v>0.00264</v>
      </c>
      <c r="S275" s="189">
        <v>0</v>
      </c>
      <c r="T275" s="19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191" t="s">
        <v>174</v>
      </c>
      <c r="AT275" s="191" t="s">
        <v>169</v>
      </c>
      <c r="AU275" s="191" t="s">
        <v>21</v>
      </c>
      <c r="AY275" s="18" t="s">
        <v>167</v>
      </c>
      <c r="BE275" s="192">
        <f>IF(N275="základní",J275,0)</f>
        <v>0</v>
      </c>
      <c r="BF275" s="192">
        <f>IF(N275="snížená",J275,0)</f>
        <v>0</v>
      </c>
      <c r="BG275" s="192">
        <f>IF(N275="zákl. přenesená",J275,0)</f>
        <v>0</v>
      </c>
      <c r="BH275" s="192">
        <f>IF(N275="sníž. přenesená",J275,0)</f>
        <v>0</v>
      </c>
      <c r="BI275" s="192">
        <f>IF(N275="nulová",J275,0)</f>
        <v>0</v>
      </c>
      <c r="BJ275" s="18" t="s">
        <v>91</v>
      </c>
      <c r="BK275" s="192">
        <f>ROUND(I275*H275,2)</f>
        <v>0</v>
      </c>
      <c r="BL275" s="18" t="s">
        <v>174</v>
      </c>
      <c r="BM275" s="191" t="s">
        <v>1344</v>
      </c>
    </row>
    <row r="276" spans="1:51" s="13" customFormat="1" ht="12">
      <c r="A276" s="13"/>
      <c r="B276" s="193"/>
      <c r="C276" s="13"/>
      <c r="D276" s="194" t="s">
        <v>193</v>
      </c>
      <c r="E276" s="195" t="s">
        <v>1</v>
      </c>
      <c r="F276" s="196" t="s">
        <v>1345</v>
      </c>
      <c r="G276" s="13"/>
      <c r="H276" s="197">
        <v>8</v>
      </c>
      <c r="I276" s="198"/>
      <c r="J276" s="13"/>
      <c r="K276" s="13"/>
      <c r="L276" s="193"/>
      <c r="M276" s="199"/>
      <c r="N276" s="200"/>
      <c r="O276" s="200"/>
      <c r="P276" s="200"/>
      <c r="Q276" s="200"/>
      <c r="R276" s="200"/>
      <c r="S276" s="200"/>
      <c r="T276" s="20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5" t="s">
        <v>193</v>
      </c>
      <c r="AU276" s="195" t="s">
        <v>21</v>
      </c>
      <c r="AV276" s="13" t="s">
        <v>21</v>
      </c>
      <c r="AW276" s="13" t="s">
        <v>40</v>
      </c>
      <c r="AX276" s="13" t="s">
        <v>91</v>
      </c>
      <c r="AY276" s="195" t="s">
        <v>167</v>
      </c>
    </row>
    <row r="277" spans="1:65" s="2" customFormat="1" ht="33" customHeight="1">
      <c r="A277" s="38"/>
      <c r="B277" s="179"/>
      <c r="C277" s="180" t="s">
        <v>515</v>
      </c>
      <c r="D277" s="180" t="s">
        <v>169</v>
      </c>
      <c r="E277" s="181" t="s">
        <v>1149</v>
      </c>
      <c r="F277" s="182" t="s">
        <v>1150</v>
      </c>
      <c r="G277" s="183" t="s">
        <v>183</v>
      </c>
      <c r="H277" s="184">
        <v>138.63</v>
      </c>
      <c r="I277" s="185"/>
      <c r="J277" s="186">
        <f>ROUND(I277*H277,2)</f>
        <v>0</v>
      </c>
      <c r="K277" s="182" t="s">
        <v>173</v>
      </c>
      <c r="L277" s="39"/>
      <c r="M277" s="187" t="s">
        <v>1</v>
      </c>
      <c r="N277" s="188" t="s">
        <v>49</v>
      </c>
      <c r="O277" s="77"/>
      <c r="P277" s="189">
        <f>O277*H277</f>
        <v>0</v>
      </c>
      <c r="Q277" s="189">
        <v>0.1554</v>
      </c>
      <c r="R277" s="189">
        <f>Q277*H277</f>
        <v>21.543102</v>
      </c>
      <c r="S277" s="189">
        <v>0</v>
      </c>
      <c r="T277" s="19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191" t="s">
        <v>174</v>
      </c>
      <c r="AT277" s="191" t="s">
        <v>169</v>
      </c>
      <c r="AU277" s="191" t="s">
        <v>21</v>
      </c>
      <c r="AY277" s="18" t="s">
        <v>167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18" t="s">
        <v>91</v>
      </c>
      <c r="BK277" s="192">
        <f>ROUND(I277*H277,2)</f>
        <v>0</v>
      </c>
      <c r="BL277" s="18" t="s">
        <v>174</v>
      </c>
      <c r="BM277" s="191" t="s">
        <v>1346</v>
      </c>
    </row>
    <row r="278" spans="1:51" s="13" customFormat="1" ht="12">
      <c r="A278" s="13"/>
      <c r="B278" s="193"/>
      <c r="C278" s="13"/>
      <c r="D278" s="194" t="s">
        <v>193</v>
      </c>
      <c r="E278" s="195" t="s">
        <v>1</v>
      </c>
      <c r="F278" s="196" t="s">
        <v>1347</v>
      </c>
      <c r="G278" s="13"/>
      <c r="H278" s="197">
        <v>138.63</v>
      </c>
      <c r="I278" s="198"/>
      <c r="J278" s="13"/>
      <c r="K278" s="13"/>
      <c r="L278" s="193"/>
      <c r="M278" s="199"/>
      <c r="N278" s="200"/>
      <c r="O278" s="200"/>
      <c r="P278" s="200"/>
      <c r="Q278" s="200"/>
      <c r="R278" s="200"/>
      <c r="S278" s="200"/>
      <c r="T278" s="20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95" t="s">
        <v>193</v>
      </c>
      <c r="AU278" s="195" t="s">
        <v>21</v>
      </c>
      <c r="AV278" s="13" t="s">
        <v>21</v>
      </c>
      <c r="AW278" s="13" t="s">
        <v>40</v>
      </c>
      <c r="AX278" s="13" t="s">
        <v>91</v>
      </c>
      <c r="AY278" s="195" t="s">
        <v>167</v>
      </c>
    </row>
    <row r="279" spans="1:65" s="2" customFormat="1" ht="16.5" customHeight="1">
      <c r="A279" s="38"/>
      <c r="B279" s="179"/>
      <c r="C279" s="210" t="s">
        <v>519</v>
      </c>
      <c r="D279" s="210" t="s">
        <v>257</v>
      </c>
      <c r="E279" s="211" t="s">
        <v>1153</v>
      </c>
      <c r="F279" s="212" t="s">
        <v>1154</v>
      </c>
      <c r="G279" s="213" t="s">
        <v>183</v>
      </c>
      <c r="H279" s="214">
        <v>44.707</v>
      </c>
      <c r="I279" s="215"/>
      <c r="J279" s="216">
        <f>ROUND(I279*H279,2)</f>
        <v>0</v>
      </c>
      <c r="K279" s="212" t="s">
        <v>173</v>
      </c>
      <c r="L279" s="217"/>
      <c r="M279" s="218" t="s">
        <v>1</v>
      </c>
      <c r="N279" s="219" t="s">
        <v>49</v>
      </c>
      <c r="O279" s="77"/>
      <c r="P279" s="189">
        <f>O279*H279</f>
        <v>0</v>
      </c>
      <c r="Q279" s="189">
        <v>0.08</v>
      </c>
      <c r="R279" s="189">
        <f>Q279*H279</f>
        <v>3.57656</v>
      </c>
      <c r="S279" s="189">
        <v>0</v>
      </c>
      <c r="T279" s="19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191" t="s">
        <v>205</v>
      </c>
      <c r="AT279" s="191" t="s">
        <v>257</v>
      </c>
      <c r="AU279" s="191" t="s">
        <v>21</v>
      </c>
      <c r="AY279" s="18" t="s">
        <v>167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8" t="s">
        <v>91</v>
      </c>
      <c r="BK279" s="192">
        <f>ROUND(I279*H279,2)</f>
        <v>0</v>
      </c>
      <c r="BL279" s="18" t="s">
        <v>174</v>
      </c>
      <c r="BM279" s="191" t="s">
        <v>1348</v>
      </c>
    </row>
    <row r="280" spans="1:51" s="13" customFormat="1" ht="12">
      <c r="A280" s="13"/>
      <c r="B280" s="193"/>
      <c r="C280" s="13"/>
      <c r="D280" s="194" t="s">
        <v>193</v>
      </c>
      <c r="E280" s="195" t="s">
        <v>1</v>
      </c>
      <c r="F280" s="196" t="s">
        <v>1349</v>
      </c>
      <c r="G280" s="13"/>
      <c r="H280" s="197">
        <v>43.83</v>
      </c>
      <c r="I280" s="198"/>
      <c r="J280" s="13"/>
      <c r="K280" s="13"/>
      <c r="L280" s="193"/>
      <c r="M280" s="199"/>
      <c r="N280" s="200"/>
      <c r="O280" s="200"/>
      <c r="P280" s="200"/>
      <c r="Q280" s="200"/>
      <c r="R280" s="200"/>
      <c r="S280" s="200"/>
      <c r="T280" s="20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95" t="s">
        <v>193</v>
      </c>
      <c r="AU280" s="195" t="s">
        <v>21</v>
      </c>
      <c r="AV280" s="13" t="s">
        <v>21</v>
      </c>
      <c r="AW280" s="13" t="s">
        <v>40</v>
      </c>
      <c r="AX280" s="13" t="s">
        <v>91</v>
      </c>
      <c r="AY280" s="195" t="s">
        <v>167</v>
      </c>
    </row>
    <row r="281" spans="1:51" s="13" customFormat="1" ht="12">
      <c r="A281" s="13"/>
      <c r="B281" s="193"/>
      <c r="C281" s="13"/>
      <c r="D281" s="194" t="s">
        <v>193</v>
      </c>
      <c r="E281" s="13"/>
      <c r="F281" s="196" t="s">
        <v>1350</v>
      </c>
      <c r="G281" s="13"/>
      <c r="H281" s="197">
        <v>44.707</v>
      </c>
      <c r="I281" s="198"/>
      <c r="J281" s="13"/>
      <c r="K281" s="13"/>
      <c r="L281" s="193"/>
      <c r="M281" s="199"/>
      <c r="N281" s="200"/>
      <c r="O281" s="200"/>
      <c r="P281" s="200"/>
      <c r="Q281" s="200"/>
      <c r="R281" s="200"/>
      <c r="S281" s="200"/>
      <c r="T281" s="20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95" t="s">
        <v>193</v>
      </c>
      <c r="AU281" s="195" t="s">
        <v>21</v>
      </c>
      <c r="AV281" s="13" t="s">
        <v>21</v>
      </c>
      <c r="AW281" s="13" t="s">
        <v>3</v>
      </c>
      <c r="AX281" s="13" t="s">
        <v>91</v>
      </c>
      <c r="AY281" s="195" t="s">
        <v>167</v>
      </c>
    </row>
    <row r="282" spans="1:65" s="2" customFormat="1" ht="24.15" customHeight="1">
      <c r="A282" s="38"/>
      <c r="B282" s="179"/>
      <c r="C282" s="210" t="s">
        <v>523</v>
      </c>
      <c r="D282" s="210" t="s">
        <v>257</v>
      </c>
      <c r="E282" s="211" t="s">
        <v>1158</v>
      </c>
      <c r="F282" s="212" t="s">
        <v>1159</v>
      </c>
      <c r="G282" s="213" t="s">
        <v>183</v>
      </c>
      <c r="H282" s="214">
        <v>8.16</v>
      </c>
      <c r="I282" s="215"/>
      <c r="J282" s="216">
        <f>ROUND(I282*H282,2)</f>
        <v>0</v>
      </c>
      <c r="K282" s="212" t="s">
        <v>173</v>
      </c>
      <c r="L282" s="217"/>
      <c r="M282" s="218" t="s">
        <v>1</v>
      </c>
      <c r="N282" s="219" t="s">
        <v>49</v>
      </c>
      <c r="O282" s="77"/>
      <c r="P282" s="189">
        <f>O282*H282</f>
        <v>0</v>
      </c>
      <c r="Q282" s="189">
        <v>0.06567</v>
      </c>
      <c r="R282" s="189">
        <f>Q282*H282</f>
        <v>0.5358672000000001</v>
      </c>
      <c r="S282" s="189">
        <v>0</v>
      </c>
      <c r="T282" s="19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191" t="s">
        <v>205</v>
      </c>
      <c r="AT282" s="191" t="s">
        <v>257</v>
      </c>
      <c r="AU282" s="191" t="s">
        <v>21</v>
      </c>
      <c r="AY282" s="18" t="s">
        <v>167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8" t="s">
        <v>91</v>
      </c>
      <c r="BK282" s="192">
        <f>ROUND(I282*H282,2)</f>
        <v>0</v>
      </c>
      <c r="BL282" s="18" t="s">
        <v>174</v>
      </c>
      <c r="BM282" s="191" t="s">
        <v>1351</v>
      </c>
    </row>
    <row r="283" spans="1:51" s="13" customFormat="1" ht="12">
      <c r="A283" s="13"/>
      <c r="B283" s="193"/>
      <c r="C283" s="13"/>
      <c r="D283" s="194" t="s">
        <v>193</v>
      </c>
      <c r="E283" s="195" t="s">
        <v>1</v>
      </c>
      <c r="F283" s="196" t="s">
        <v>1352</v>
      </c>
      <c r="G283" s="13"/>
      <c r="H283" s="197">
        <v>8</v>
      </c>
      <c r="I283" s="198"/>
      <c r="J283" s="13"/>
      <c r="K283" s="13"/>
      <c r="L283" s="193"/>
      <c r="M283" s="199"/>
      <c r="N283" s="200"/>
      <c r="O283" s="200"/>
      <c r="P283" s="200"/>
      <c r="Q283" s="200"/>
      <c r="R283" s="200"/>
      <c r="S283" s="200"/>
      <c r="T283" s="20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95" t="s">
        <v>193</v>
      </c>
      <c r="AU283" s="195" t="s">
        <v>21</v>
      </c>
      <c r="AV283" s="13" t="s">
        <v>21</v>
      </c>
      <c r="AW283" s="13" t="s">
        <v>40</v>
      </c>
      <c r="AX283" s="13" t="s">
        <v>91</v>
      </c>
      <c r="AY283" s="195" t="s">
        <v>167</v>
      </c>
    </row>
    <row r="284" spans="1:51" s="13" customFormat="1" ht="12">
      <c r="A284" s="13"/>
      <c r="B284" s="193"/>
      <c r="C284" s="13"/>
      <c r="D284" s="194" t="s">
        <v>193</v>
      </c>
      <c r="E284" s="13"/>
      <c r="F284" s="196" t="s">
        <v>1353</v>
      </c>
      <c r="G284" s="13"/>
      <c r="H284" s="197">
        <v>8.16</v>
      </c>
      <c r="I284" s="198"/>
      <c r="J284" s="13"/>
      <c r="K284" s="13"/>
      <c r="L284" s="193"/>
      <c r="M284" s="199"/>
      <c r="N284" s="200"/>
      <c r="O284" s="200"/>
      <c r="P284" s="200"/>
      <c r="Q284" s="200"/>
      <c r="R284" s="200"/>
      <c r="S284" s="200"/>
      <c r="T284" s="20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95" t="s">
        <v>193</v>
      </c>
      <c r="AU284" s="195" t="s">
        <v>21</v>
      </c>
      <c r="AV284" s="13" t="s">
        <v>21</v>
      </c>
      <c r="AW284" s="13" t="s">
        <v>3</v>
      </c>
      <c r="AX284" s="13" t="s">
        <v>91</v>
      </c>
      <c r="AY284" s="195" t="s">
        <v>167</v>
      </c>
    </row>
    <row r="285" spans="1:65" s="2" customFormat="1" ht="24.15" customHeight="1">
      <c r="A285" s="38"/>
      <c r="B285" s="179"/>
      <c r="C285" s="210" t="s">
        <v>529</v>
      </c>
      <c r="D285" s="210" t="s">
        <v>257</v>
      </c>
      <c r="E285" s="211" t="s">
        <v>1163</v>
      </c>
      <c r="F285" s="212" t="s">
        <v>1164</v>
      </c>
      <c r="G285" s="213" t="s">
        <v>183</v>
      </c>
      <c r="H285" s="214">
        <v>89.423</v>
      </c>
      <c r="I285" s="215"/>
      <c r="J285" s="216">
        <f>ROUND(I285*H285,2)</f>
        <v>0</v>
      </c>
      <c r="K285" s="212" t="s">
        <v>173</v>
      </c>
      <c r="L285" s="217"/>
      <c r="M285" s="218" t="s">
        <v>1</v>
      </c>
      <c r="N285" s="219" t="s">
        <v>49</v>
      </c>
      <c r="O285" s="77"/>
      <c r="P285" s="189">
        <f>O285*H285</f>
        <v>0</v>
      </c>
      <c r="Q285" s="189">
        <v>0.0483</v>
      </c>
      <c r="R285" s="189">
        <f>Q285*H285</f>
        <v>4.3191309</v>
      </c>
      <c r="S285" s="189">
        <v>0</v>
      </c>
      <c r="T285" s="19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191" t="s">
        <v>205</v>
      </c>
      <c r="AT285" s="191" t="s">
        <v>257</v>
      </c>
      <c r="AU285" s="191" t="s">
        <v>21</v>
      </c>
      <c r="AY285" s="18" t="s">
        <v>167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8" t="s">
        <v>91</v>
      </c>
      <c r="BK285" s="192">
        <f>ROUND(I285*H285,2)</f>
        <v>0</v>
      </c>
      <c r="BL285" s="18" t="s">
        <v>174</v>
      </c>
      <c r="BM285" s="191" t="s">
        <v>1354</v>
      </c>
    </row>
    <row r="286" spans="1:51" s="13" customFormat="1" ht="12">
      <c r="A286" s="13"/>
      <c r="B286" s="193"/>
      <c r="C286" s="13"/>
      <c r="D286" s="194" t="s">
        <v>193</v>
      </c>
      <c r="E286" s="195" t="s">
        <v>1</v>
      </c>
      <c r="F286" s="196" t="s">
        <v>1355</v>
      </c>
      <c r="G286" s="13"/>
      <c r="H286" s="197">
        <v>87.67</v>
      </c>
      <c r="I286" s="198"/>
      <c r="J286" s="13"/>
      <c r="K286" s="13"/>
      <c r="L286" s="193"/>
      <c r="M286" s="199"/>
      <c r="N286" s="200"/>
      <c r="O286" s="200"/>
      <c r="P286" s="200"/>
      <c r="Q286" s="200"/>
      <c r="R286" s="200"/>
      <c r="S286" s="200"/>
      <c r="T286" s="20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95" t="s">
        <v>193</v>
      </c>
      <c r="AU286" s="195" t="s">
        <v>21</v>
      </c>
      <c r="AV286" s="13" t="s">
        <v>21</v>
      </c>
      <c r="AW286" s="13" t="s">
        <v>40</v>
      </c>
      <c r="AX286" s="13" t="s">
        <v>91</v>
      </c>
      <c r="AY286" s="195" t="s">
        <v>167</v>
      </c>
    </row>
    <row r="287" spans="1:51" s="13" customFormat="1" ht="12">
      <c r="A287" s="13"/>
      <c r="B287" s="193"/>
      <c r="C287" s="13"/>
      <c r="D287" s="194" t="s">
        <v>193</v>
      </c>
      <c r="E287" s="13"/>
      <c r="F287" s="196" t="s">
        <v>1356</v>
      </c>
      <c r="G287" s="13"/>
      <c r="H287" s="197">
        <v>89.423</v>
      </c>
      <c r="I287" s="198"/>
      <c r="J287" s="13"/>
      <c r="K287" s="13"/>
      <c r="L287" s="193"/>
      <c r="M287" s="199"/>
      <c r="N287" s="200"/>
      <c r="O287" s="200"/>
      <c r="P287" s="200"/>
      <c r="Q287" s="200"/>
      <c r="R287" s="200"/>
      <c r="S287" s="200"/>
      <c r="T287" s="20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95" t="s">
        <v>193</v>
      </c>
      <c r="AU287" s="195" t="s">
        <v>21</v>
      </c>
      <c r="AV287" s="13" t="s">
        <v>21</v>
      </c>
      <c r="AW287" s="13" t="s">
        <v>3</v>
      </c>
      <c r="AX287" s="13" t="s">
        <v>91</v>
      </c>
      <c r="AY287" s="195" t="s">
        <v>167</v>
      </c>
    </row>
    <row r="288" spans="1:65" s="2" customFormat="1" ht="33" customHeight="1">
      <c r="A288" s="38"/>
      <c r="B288" s="179"/>
      <c r="C288" s="180" t="s">
        <v>534</v>
      </c>
      <c r="D288" s="180" t="s">
        <v>169</v>
      </c>
      <c r="E288" s="181" t="s">
        <v>1168</v>
      </c>
      <c r="F288" s="182" t="s">
        <v>1169</v>
      </c>
      <c r="G288" s="183" t="s">
        <v>183</v>
      </c>
      <c r="H288" s="184">
        <v>46.71</v>
      </c>
      <c r="I288" s="185"/>
      <c r="J288" s="186">
        <f>ROUND(I288*H288,2)</f>
        <v>0</v>
      </c>
      <c r="K288" s="182" t="s">
        <v>173</v>
      </c>
      <c r="L288" s="39"/>
      <c r="M288" s="187" t="s">
        <v>1</v>
      </c>
      <c r="N288" s="188" t="s">
        <v>49</v>
      </c>
      <c r="O288" s="77"/>
      <c r="P288" s="189">
        <f>O288*H288</f>
        <v>0</v>
      </c>
      <c r="Q288" s="189">
        <v>0.1295</v>
      </c>
      <c r="R288" s="189">
        <f>Q288*H288</f>
        <v>6.048945000000001</v>
      </c>
      <c r="S288" s="189">
        <v>0</v>
      </c>
      <c r="T288" s="19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191" t="s">
        <v>174</v>
      </c>
      <c r="AT288" s="191" t="s">
        <v>169</v>
      </c>
      <c r="AU288" s="191" t="s">
        <v>21</v>
      </c>
      <c r="AY288" s="18" t="s">
        <v>167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18" t="s">
        <v>91</v>
      </c>
      <c r="BK288" s="192">
        <f>ROUND(I288*H288,2)</f>
        <v>0</v>
      </c>
      <c r="BL288" s="18" t="s">
        <v>174</v>
      </c>
      <c r="BM288" s="191" t="s">
        <v>1357</v>
      </c>
    </row>
    <row r="289" spans="1:51" s="13" customFormat="1" ht="12">
      <c r="A289" s="13"/>
      <c r="B289" s="193"/>
      <c r="C289" s="13"/>
      <c r="D289" s="194" t="s">
        <v>193</v>
      </c>
      <c r="E289" s="195" t="s">
        <v>1</v>
      </c>
      <c r="F289" s="196" t="s">
        <v>1358</v>
      </c>
      <c r="G289" s="13"/>
      <c r="H289" s="197">
        <v>46.71</v>
      </c>
      <c r="I289" s="198"/>
      <c r="J289" s="13"/>
      <c r="K289" s="13"/>
      <c r="L289" s="193"/>
      <c r="M289" s="199"/>
      <c r="N289" s="200"/>
      <c r="O289" s="200"/>
      <c r="P289" s="200"/>
      <c r="Q289" s="200"/>
      <c r="R289" s="200"/>
      <c r="S289" s="200"/>
      <c r="T289" s="20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95" t="s">
        <v>193</v>
      </c>
      <c r="AU289" s="195" t="s">
        <v>21</v>
      </c>
      <c r="AV289" s="13" t="s">
        <v>21</v>
      </c>
      <c r="AW289" s="13" t="s">
        <v>40</v>
      </c>
      <c r="AX289" s="13" t="s">
        <v>91</v>
      </c>
      <c r="AY289" s="195" t="s">
        <v>167</v>
      </c>
    </row>
    <row r="290" spans="1:65" s="2" customFormat="1" ht="16.5" customHeight="1">
      <c r="A290" s="38"/>
      <c r="B290" s="179"/>
      <c r="C290" s="210" t="s">
        <v>538</v>
      </c>
      <c r="D290" s="210" t="s">
        <v>257</v>
      </c>
      <c r="E290" s="211" t="s">
        <v>1172</v>
      </c>
      <c r="F290" s="212" t="s">
        <v>1173</v>
      </c>
      <c r="G290" s="213" t="s">
        <v>183</v>
      </c>
      <c r="H290" s="214">
        <v>47.644</v>
      </c>
      <c r="I290" s="215"/>
      <c r="J290" s="216">
        <f>ROUND(I290*H290,2)</f>
        <v>0</v>
      </c>
      <c r="K290" s="212" t="s">
        <v>173</v>
      </c>
      <c r="L290" s="217"/>
      <c r="M290" s="218" t="s">
        <v>1</v>
      </c>
      <c r="N290" s="219" t="s">
        <v>49</v>
      </c>
      <c r="O290" s="77"/>
      <c r="P290" s="189">
        <f>O290*H290</f>
        <v>0</v>
      </c>
      <c r="Q290" s="189">
        <v>0.036</v>
      </c>
      <c r="R290" s="189">
        <f>Q290*H290</f>
        <v>1.7151839999999998</v>
      </c>
      <c r="S290" s="189">
        <v>0</v>
      </c>
      <c r="T290" s="19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191" t="s">
        <v>205</v>
      </c>
      <c r="AT290" s="191" t="s">
        <v>257</v>
      </c>
      <c r="AU290" s="191" t="s">
        <v>21</v>
      </c>
      <c r="AY290" s="18" t="s">
        <v>167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8" t="s">
        <v>91</v>
      </c>
      <c r="BK290" s="192">
        <f>ROUND(I290*H290,2)</f>
        <v>0</v>
      </c>
      <c r="BL290" s="18" t="s">
        <v>174</v>
      </c>
      <c r="BM290" s="191" t="s">
        <v>1359</v>
      </c>
    </row>
    <row r="291" spans="1:51" s="13" customFormat="1" ht="12">
      <c r="A291" s="13"/>
      <c r="B291" s="193"/>
      <c r="C291" s="13"/>
      <c r="D291" s="194" t="s">
        <v>193</v>
      </c>
      <c r="E291" s="195" t="s">
        <v>1</v>
      </c>
      <c r="F291" s="196" t="s">
        <v>1360</v>
      </c>
      <c r="G291" s="13"/>
      <c r="H291" s="197">
        <v>46.71</v>
      </c>
      <c r="I291" s="198"/>
      <c r="J291" s="13"/>
      <c r="K291" s="13"/>
      <c r="L291" s="193"/>
      <c r="M291" s="199"/>
      <c r="N291" s="200"/>
      <c r="O291" s="200"/>
      <c r="P291" s="200"/>
      <c r="Q291" s="200"/>
      <c r="R291" s="200"/>
      <c r="S291" s="200"/>
      <c r="T291" s="20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95" t="s">
        <v>193</v>
      </c>
      <c r="AU291" s="195" t="s">
        <v>21</v>
      </c>
      <c r="AV291" s="13" t="s">
        <v>21</v>
      </c>
      <c r="AW291" s="13" t="s">
        <v>40</v>
      </c>
      <c r="AX291" s="13" t="s">
        <v>91</v>
      </c>
      <c r="AY291" s="195" t="s">
        <v>167</v>
      </c>
    </row>
    <row r="292" spans="1:51" s="13" customFormat="1" ht="12">
      <c r="A292" s="13"/>
      <c r="B292" s="193"/>
      <c r="C292" s="13"/>
      <c r="D292" s="194" t="s">
        <v>193</v>
      </c>
      <c r="E292" s="13"/>
      <c r="F292" s="196" t="s">
        <v>1361</v>
      </c>
      <c r="G292" s="13"/>
      <c r="H292" s="197">
        <v>47.644</v>
      </c>
      <c r="I292" s="198"/>
      <c r="J292" s="13"/>
      <c r="K292" s="13"/>
      <c r="L292" s="193"/>
      <c r="M292" s="199"/>
      <c r="N292" s="200"/>
      <c r="O292" s="200"/>
      <c r="P292" s="200"/>
      <c r="Q292" s="200"/>
      <c r="R292" s="200"/>
      <c r="S292" s="200"/>
      <c r="T292" s="20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95" t="s">
        <v>193</v>
      </c>
      <c r="AU292" s="195" t="s">
        <v>21</v>
      </c>
      <c r="AV292" s="13" t="s">
        <v>21</v>
      </c>
      <c r="AW292" s="13" t="s">
        <v>3</v>
      </c>
      <c r="AX292" s="13" t="s">
        <v>91</v>
      </c>
      <c r="AY292" s="195" t="s">
        <v>167</v>
      </c>
    </row>
    <row r="293" spans="1:65" s="2" customFormat="1" ht="24.15" customHeight="1">
      <c r="A293" s="38"/>
      <c r="B293" s="179"/>
      <c r="C293" s="180" t="s">
        <v>542</v>
      </c>
      <c r="D293" s="180" t="s">
        <v>169</v>
      </c>
      <c r="E293" s="181" t="s">
        <v>1176</v>
      </c>
      <c r="F293" s="182" t="s">
        <v>1177</v>
      </c>
      <c r="G293" s="183" t="s">
        <v>218</v>
      </c>
      <c r="H293" s="184">
        <v>46.131</v>
      </c>
      <c r="I293" s="185"/>
      <c r="J293" s="186">
        <f>ROUND(I293*H293,2)</f>
        <v>0</v>
      </c>
      <c r="K293" s="182" t="s">
        <v>173</v>
      </c>
      <c r="L293" s="39"/>
      <c r="M293" s="187" t="s">
        <v>1</v>
      </c>
      <c r="N293" s="188" t="s">
        <v>49</v>
      </c>
      <c r="O293" s="77"/>
      <c r="P293" s="189">
        <f>O293*H293</f>
        <v>0</v>
      </c>
      <c r="Q293" s="189">
        <v>0.00069</v>
      </c>
      <c r="R293" s="189">
        <f>Q293*H293</f>
        <v>0.03183039</v>
      </c>
      <c r="S293" s="189">
        <v>0</v>
      </c>
      <c r="T293" s="19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191" t="s">
        <v>174</v>
      </c>
      <c r="AT293" s="191" t="s">
        <v>169</v>
      </c>
      <c r="AU293" s="191" t="s">
        <v>21</v>
      </c>
      <c r="AY293" s="18" t="s">
        <v>167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18" t="s">
        <v>91</v>
      </c>
      <c r="BK293" s="192">
        <f>ROUND(I293*H293,2)</f>
        <v>0</v>
      </c>
      <c r="BL293" s="18" t="s">
        <v>174</v>
      </c>
      <c r="BM293" s="191" t="s">
        <v>1362</v>
      </c>
    </row>
    <row r="294" spans="1:51" s="13" customFormat="1" ht="12">
      <c r="A294" s="13"/>
      <c r="B294" s="193"/>
      <c r="C294" s="13"/>
      <c r="D294" s="194" t="s">
        <v>193</v>
      </c>
      <c r="E294" s="195" t="s">
        <v>1</v>
      </c>
      <c r="F294" s="196" t="s">
        <v>1363</v>
      </c>
      <c r="G294" s="13"/>
      <c r="H294" s="197">
        <v>39.604</v>
      </c>
      <c r="I294" s="198"/>
      <c r="J294" s="13"/>
      <c r="K294" s="13"/>
      <c r="L294" s="193"/>
      <c r="M294" s="199"/>
      <c r="N294" s="200"/>
      <c r="O294" s="200"/>
      <c r="P294" s="200"/>
      <c r="Q294" s="200"/>
      <c r="R294" s="200"/>
      <c r="S294" s="200"/>
      <c r="T294" s="20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5" t="s">
        <v>193</v>
      </c>
      <c r="AU294" s="195" t="s">
        <v>21</v>
      </c>
      <c r="AV294" s="13" t="s">
        <v>21</v>
      </c>
      <c r="AW294" s="13" t="s">
        <v>40</v>
      </c>
      <c r="AX294" s="13" t="s">
        <v>84</v>
      </c>
      <c r="AY294" s="195" t="s">
        <v>167</v>
      </c>
    </row>
    <row r="295" spans="1:51" s="13" customFormat="1" ht="12">
      <c r="A295" s="13"/>
      <c r="B295" s="193"/>
      <c r="C295" s="13"/>
      <c r="D295" s="194" t="s">
        <v>193</v>
      </c>
      <c r="E295" s="195" t="s">
        <v>1</v>
      </c>
      <c r="F295" s="196" t="s">
        <v>1364</v>
      </c>
      <c r="G295" s="13"/>
      <c r="H295" s="197">
        <v>2.333</v>
      </c>
      <c r="I295" s="198"/>
      <c r="J295" s="13"/>
      <c r="K295" s="13"/>
      <c r="L295" s="193"/>
      <c r="M295" s="199"/>
      <c r="N295" s="200"/>
      <c r="O295" s="200"/>
      <c r="P295" s="200"/>
      <c r="Q295" s="200"/>
      <c r="R295" s="200"/>
      <c r="S295" s="200"/>
      <c r="T295" s="20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5" t="s">
        <v>193</v>
      </c>
      <c r="AU295" s="195" t="s">
        <v>21</v>
      </c>
      <c r="AV295" s="13" t="s">
        <v>21</v>
      </c>
      <c r="AW295" s="13" t="s">
        <v>40</v>
      </c>
      <c r="AX295" s="13" t="s">
        <v>84</v>
      </c>
      <c r="AY295" s="195" t="s">
        <v>167</v>
      </c>
    </row>
    <row r="296" spans="1:51" s="14" customFormat="1" ht="12">
      <c r="A296" s="14"/>
      <c r="B296" s="202"/>
      <c r="C296" s="14"/>
      <c r="D296" s="194" t="s">
        <v>193</v>
      </c>
      <c r="E296" s="203" t="s">
        <v>1</v>
      </c>
      <c r="F296" s="204" t="s">
        <v>246</v>
      </c>
      <c r="G296" s="14"/>
      <c r="H296" s="205">
        <v>41.937</v>
      </c>
      <c r="I296" s="206"/>
      <c r="J296" s="14"/>
      <c r="K296" s="14"/>
      <c r="L296" s="202"/>
      <c r="M296" s="207"/>
      <c r="N296" s="208"/>
      <c r="O296" s="208"/>
      <c r="P296" s="208"/>
      <c r="Q296" s="208"/>
      <c r="R296" s="208"/>
      <c r="S296" s="208"/>
      <c r="T296" s="20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03" t="s">
        <v>193</v>
      </c>
      <c r="AU296" s="203" t="s">
        <v>21</v>
      </c>
      <c r="AV296" s="14" t="s">
        <v>174</v>
      </c>
      <c r="AW296" s="14" t="s">
        <v>40</v>
      </c>
      <c r="AX296" s="14" t="s">
        <v>84</v>
      </c>
      <c r="AY296" s="203" t="s">
        <v>167</v>
      </c>
    </row>
    <row r="297" spans="1:51" s="13" customFormat="1" ht="12">
      <c r="A297" s="13"/>
      <c r="B297" s="193"/>
      <c r="C297" s="13"/>
      <c r="D297" s="194" t="s">
        <v>193</v>
      </c>
      <c r="E297" s="195" t="s">
        <v>1</v>
      </c>
      <c r="F297" s="196" t="s">
        <v>1365</v>
      </c>
      <c r="G297" s="13"/>
      <c r="H297" s="197">
        <v>46.131</v>
      </c>
      <c r="I297" s="198"/>
      <c r="J297" s="13"/>
      <c r="K297" s="13"/>
      <c r="L297" s="193"/>
      <c r="M297" s="199"/>
      <c r="N297" s="200"/>
      <c r="O297" s="200"/>
      <c r="P297" s="200"/>
      <c r="Q297" s="200"/>
      <c r="R297" s="200"/>
      <c r="S297" s="200"/>
      <c r="T297" s="20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5" t="s">
        <v>193</v>
      </c>
      <c r="AU297" s="195" t="s">
        <v>21</v>
      </c>
      <c r="AV297" s="13" t="s">
        <v>21</v>
      </c>
      <c r="AW297" s="13" t="s">
        <v>40</v>
      </c>
      <c r="AX297" s="13" t="s">
        <v>91</v>
      </c>
      <c r="AY297" s="195" t="s">
        <v>167</v>
      </c>
    </row>
    <row r="298" spans="1:65" s="2" customFormat="1" ht="33" customHeight="1">
      <c r="A298" s="38"/>
      <c r="B298" s="179"/>
      <c r="C298" s="180" t="s">
        <v>546</v>
      </c>
      <c r="D298" s="180" t="s">
        <v>169</v>
      </c>
      <c r="E298" s="181" t="s">
        <v>1182</v>
      </c>
      <c r="F298" s="182" t="s">
        <v>1183</v>
      </c>
      <c r="G298" s="183" t="s">
        <v>218</v>
      </c>
      <c r="H298" s="184">
        <v>440.354</v>
      </c>
      <c r="I298" s="185"/>
      <c r="J298" s="186">
        <f>ROUND(I298*H298,2)</f>
        <v>0</v>
      </c>
      <c r="K298" s="182" t="s">
        <v>173</v>
      </c>
      <c r="L298" s="39"/>
      <c r="M298" s="187" t="s">
        <v>1</v>
      </c>
      <c r="N298" s="188" t="s">
        <v>49</v>
      </c>
      <c r="O298" s="77"/>
      <c r="P298" s="189">
        <f>O298*H298</f>
        <v>0</v>
      </c>
      <c r="Q298" s="189">
        <v>0.00048</v>
      </c>
      <c r="R298" s="189">
        <f>Q298*H298</f>
        <v>0.21136992</v>
      </c>
      <c r="S298" s="189">
        <v>0</v>
      </c>
      <c r="T298" s="19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191" t="s">
        <v>174</v>
      </c>
      <c r="AT298" s="191" t="s">
        <v>169</v>
      </c>
      <c r="AU298" s="191" t="s">
        <v>21</v>
      </c>
      <c r="AY298" s="18" t="s">
        <v>167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18" t="s">
        <v>91</v>
      </c>
      <c r="BK298" s="192">
        <f>ROUND(I298*H298,2)</f>
        <v>0</v>
      </c>
      <c r="BL298" s="18" t="s">
        <v>174</v>
      </c>
      <c r="BM298" s="191" t="s">
        <v>1366</v>
      </c>
    </row>
    <row r="299" spans="1:51" s="13" customFormat="1" ht="12">
      <c r="A299" s="13"/>
      <c r="B299" s="193"/>
      <c r="C299" s="13"/>
      <c r="D299" s="194" t="s">
        <v>193</v>
      </c>
      <c r="E299" s="195" t="s">
        <v>1</v>
      </c>
      <c r="F299" s="196" t="s">
        <v>1272</v>
      </c>
      <c r="G299" s="13"/>
      <c r="H299" s="197">
        <v>163.657</v>
      </c>
      <c r="I299" s="198"/>
      <c r="J299" s="13"/>
      <c r="K299" s="13"/>
      <c r="L299" s="193"/>
      <c r="M299" s="199"/>
      <c r="N299" s="200"/>
      <c r="O299" s="200"/>
      <c r="P299" s="200"/>
      <c r="Q299" s="200"/>
      <c r="R299" s="200"/>
      <c r="S299" s="200"/>
      <c r="T299" s="20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5" t="s">
        <v>193</v>
      </c>
      <c r="AU299" s="195" t="s">
        <v>21</v>
      </c>
      <c r="AV299" s="13" t="s">
        <v>21</v>
      </c>
      <c r="AW299" s="13" t="s">
        <v>40</v>
      </c>
      <c r="AX299" s="13" t="s">
        <v>84</v>
      </c>
      <c r="AY299" s="195" t="s">
        <v>167</v>
      </c>
    </row>
    <row r="300" spans="1:51" s="15" customFormat="1" ht="12">
      <c r="A300" s="15"/>
      <c r="B300" s="229"/>
      <c r="C300" s="15"/>
      <c r="D300" s="194" t="s">
        <v>193</v>
      </c>
      <c r="E300" s="230" t="s">
        <v>1</v>
      </c>
      <c r="F300" s="231" t="s">
        <v>1018</v>
      </c>
      <c r="G300" s="15"/>
      <c r="H300" s="232">
        <v>163.657</v>
      </c>
      <c r="I300" s="233"/>
      <c r="J300" s="15"/>
      <c r="K300" s="15"/>
      <c r="L300" s="229"/>
      <c r="M300" s="234"/>
      <c r="N300" s="235"/>
      <c r="O300" s="235"/>
      <c r="P300" s="235"/>
      <c r="Q300" s="235"/>
      <c r="R300" s="235"/>
      <c r="S300" s="235"/>
      <c r="T300" s="236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30" t="s">
        <v>193</v>
      </c>
      <c r="AU300" s="230" t="s">
        <v>21</v>
      </c>
      <c r="AV300" s="15" t="s">
        <v>180</v>
      </c>
      <c r="AW300" s="15" t="s">
        <v>40</v>
      </c>
      <c r="AX300" s="15" t="s">
        <v>84</v>
      </c>
      <c r="AY300" s="230" t="s">
        <v>167</v>
      </c>
    </row>
    <row r="301" spans="1:51" s="13" customFormat="1" ht="12">
      <c r="A301" s="13"/>
      <c r="B301" s="193"/>
      <c r="C301" s="13"/>
      <c r="D301" s="194" t="s">
        <v>193</v>
      </c>
      <c r="E301" s="195" t="s">
        <v>1</v>
      </c>
      <c r="F301" s="196" t="s">
        <v>1273</v>
      </c>
      <c r="G301" s="13"/>
      <c r="H301" s="197">
        <v>114.569</v>
      </c>
      <c r="I301" s="198"/>
      <c r="J301" s="13"/>
      <c r="K301" s="13"/>
      <c r="L301" s="193"/>
      <c r="M301" s="199"/>
      <c r="N301" s="200"/>
      <c r="O301" s="200"/>
      <c r="P301" s="200"/>
      <c r="Q301" s="200"/>
      <c r="R301" s="200"/>
      <c r="S301" s="200"/>
      <c r="T301" s="20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95" t="s">
        <v>193</v>
      </c>
      <c r="AU301" s="195" t="s">
        <v>21</v>
      </c>
      <c r="AV301" s="13" t="s">
        <v>21</v>
      </c>
      <c r="AW301" s="13" t="s">
        <v>40</v>
      </c>
      <c r="AX301" s="13" t="s">
        <v>84</v>
      </c>
      <c r="AY301" s="195" t="s">
        <v>167</v>
      </c>
    </row>
    <row r="302" spans="1:51" s="13" customFormat="1" ht="12">
      <c r="A302" s="13"/>
      <c r="B302" s="193"/>
      <c r="C302" s="13"/>
      <c r="D302" s="194" t="s">
        <v>193</v>
      </c>
      <c r="E302" s="195" t="s">
        <v>1</v>
      </c>
      <c r="F302" s="196" t="s">
        <v>1274</v>
      </c>
      <c r="G302" s="13"/>
      <c r="H302" s="197">
        <v>18.343</v>
      </c>
      <c r="I302" s="198"/>
      <c r="J302" s="13"/>
      <c r="K302" s="13"/>
      <c r="L302" s="193"/>
      <c r="M302" s="199"/>
      <c r="N302" s="200"/>
      <c r="O302" s="200"/>
      <c r="P302" s="200"/>
      <c r="Q302" s="200"/>
      <c r="R302" s="200"/>
      <c r="S302" s="200"/>
      <c r="T302" s="20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5" t="s">
        <v>193</v>
      </c>
      <c r="AU302" s="195" t="s">
        <v>21</v>
      </c>
      <c r="AV302" s="13" t="s">
        <v>21</v>
      </c>
      <c r="AW302" s="13" t="s">
        <v>40</v>
      </c>
      <c r="AX302" s="13" t="s">
        <v>84</v>
      </c>
      <c r="AY302" s="195" t="s">
        <v>167</v>
      </c>
    </row>
    <row r="303" spans="1:51" s="15" customFormat="1" ht="12">
      <c r="A303" s="15"/>
      <c r="B303" s="229"/>
      <c r="C303" s="15"/>
      <c r="D303" s="194" t="s">
        <v>193</v>
      </c>
      <c r="E303" s="230" t="s">
        <v>1</v>
      </c>
      <c r="F303" s="231" t="s">
        <v>1018</v>
      </c>
      <c r="G303" s="15"/>
      <c r="H303" s="232">
        <v>132.912</v>
      </c>
      <c r="I303" s="233"/>
      <c r="J303" s="15"/>
      <c r="K303" s="15"/>
      <c r="L303" s="229"/>
      <c r="M303" s="234"/>
      <c r="N303" s="235"/>
      <c r="O303" s="235"/>
      <c r="P303" s="235"/>
      <c r="Q303" s="235"/>
      <c r="R303" s="235"/>
      <c r="S303" s="235"/>
      <c r="T303" s="236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30" t="s">
        <v>193</v>
      </c>
      <c r="AU303" s="230" t="s">
        <v>21</v>
      </c>
      <c r="AV303" s="15" t="s">
        <v>180</v>
      </c>
      <c r="AW303" s="15" t="s">
        <v>40</v>
      </c>
      <c r="AX303" s="15" t="s">
        <v>84</v>
      </c>
      <c r="AY303" s="230" t="s">
        <v>167</v>
      </c>
    </row>
    <row r="304" spans="1:51" s="13" customFormat="1" ht="12">
      <c r="A304" s="13"/>
      <c r="B304" s="193"/>
      <c r="C304" s="13"/>
      <c r="D304" s="194" t="s">
        <v>193</v>
      </c>
      <c r="E304" s="195" t="s">
        <v>1</v>
      </c>
      <c r="F304" s="196" t="s">
        <v>1275</v>
      </c>
      <c r="G304" s="13"/>
      <c r="H304" s="197">
        <v>53.274</v>
      </c>
      <c r="I304" s="198"/>
      <c r="J304" s="13"/>
      <c r="K304" s="13"/>
      <c r="L304" s="193"/>
      <c r="M304" s="199"/>
      <c r="N304" s="200"/>
      <c r="O304" s="200"/>
      <c r="P304" s="200"/>
      <c r="Q304" s="200"/>
      <c r="R304" s="200"/>
      <c r="S304" s="200"/>
      <c r="T304" s="20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95" t="s">
        <v>193</v>
      </c>
      <c r="AU304" s="195" t="s">
        <v>21</v>
      </c>
      <c r="AV304" s="13" t="s">
        <v>21</v>
      </c>
      <c r="AW304" s="13" t="s">
        <v>40</v>
      </c>
      <c r="AX304" s="13" t="s">
        <v>84</v>
      </c>
      <c r="AY304" s="195" t="s">
        <v>167</v>
      </c>
    </row>
    <row r="305" spans="1:51" s="15" customFormat="1" ht="12">
      <c r="A305" s="15"/>
      <c r="B305" s="229"/>
      <c r="C305" s="15"/>
      <c r="D305" s="194" t="s">
        <v>193</v>
      </c>
      <c r="E305" s="230" t="s">
        <v>1</v>
      </c>
      <c r="F305" s="231" t="s">
        <v>1018</v>
      </c>
      <c r="G305" s="15"/>
      <c r="H305" s="232">
        <v>53.274</v>
      </c>
      <c r="I305" s="233"/>
      <c r="J305" s="15"/>
      <c r="K305" s="15"/>
      <c r="L305" s="229"/>
      <c r="M305" s="234"/>
      <c r="N305" s="235"/>
      <c r="O305" s="235"/>
      <c r="P305" s="235"/>
      <c r="Q305" s="235"/>
      <c r="R305" s="235"/>
      <c r="S305" s="235"/>
      <c r="T305" s="23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30" t="s">
        <v>193</v>
      </c>
      <c r="AU305" s="230" t="s">
        <v>21</v>
      </c>
      <c r="AV305" s="15" t="s">
        <v>180</v>
      </c>
      <c r="AW305" s="15" t="s">
        <v>40</v>
      </c>
      <c r="AX305" s="15" t="s">
        <v>84</v>
      </c>
      <c r="AY305" s="230" t="s">
        <v>167</v>
      </c>
    </row>
    <row r="306" spans="1:51" s="13" customFormat="1" ht="12">
      <c r="A306" s="13"/>
      <c r="B306" s="193"/>
      <c r="C306" s="13"/>
      <c r="D306" s="194" t="s">
        <v>193</v>
      </c>
      <c r="E306" s="195" t="s">
        <v>1</v>
      </c>
      <c r="F306" s="196" t="s">
        <v>1276</v>
      </c>
      <c r="G306" s="13"/>
      <c r="H306" s="197">
        <v>47.671</v>
      </c>
      <c r="I306" s="198"/>
      <c r="J306" s="13"/>
      <c r="K306" s="13"/>
      <c r="L306" s="193"/>
      <c r="M306" s="199"/>
      <c r="N306" s="200"/>
      <c r="O306" s="200"/>
      <c r="P306" s="200"/>
      <c r="Q306" s="200"/>
      <c r="R306" s="200"/>
      <c r="S306" s="200"/>
      <c r="T306" s="20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95" t="s">
        <v>193</v>
      </c>
      <c r="AU306" s="195" t="s">
        <v>21</v>
      </c>
      <c r="AV306" s="13" t="s">
        <v>21</v>
      </c>
      <c r="AW306" s="13" t="s">
        <v>40</v>
      </c>
      <c r="AX306" s="13" t="s">
        <v>84</v>
      </c>
      <c r="AY306" s="195" t="s">
        <v>167</v>
      </c>
    </row>
    <row r="307" spans="1:51" s="13" customFormat="1" ht="12">
      <c r="A307" s="13"/>
      <c r="B307" s="193"/>
      <c r="C307" s="13"/>
      <c r="D307" s="194" t="s">
        <v>193</v>
      </c>
      <c r="E307" s="195" t="s">
        <v>1</v>
      </c>
      <c r="F307" s="196" t="s">
        <v>1277</v>
      </c>
      <c r="G307" s="13"/>
      <c r="H307" s="197">
        <v>2.808</v>
      </c>
      <c r="I307" s="198"/>
      <c r="J307" s="13"/>
      <c r="K307" s="13"/>
      <c r="L307" s="193"/>
      <c r="M307" s="199"/>
      <c r="N307" s="200"/>
      <c r="O307" s="200"/>
      <c r="P307" s="200"/>
      <c r="Q307" s="200"/>
      <c r="R307" s="200"/>
      <c r="S307" s="200"/>
      <c r="T307" s="20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5" t="s">
        <v>193</v>
      </c>
      <c r="AU307" s="195" t="s">
        <v>21</v>
      </c>
      <c r="AV307" s="13" t="s">
        <v>21</v>
      </c>
      <c r="AW307" s="13" t="s">
        <v>40</v>
      </c>
      <c r="AX307" s="13" t="s">
        <v>84</v>
      </c>
      <c r="AY307" s="195" t="s">
        <v>167</v>
      </c>
    </row>
    <row r="308" spans="1:51" s="15" customFormat="1" ht="12">
      <c r="A308" s="15"/>
      <c r="B308" s="229"/>
      <c r="C308" s="15"/>
      <c r="D308" s="194" t="s">
        <v>193</v>
      </c>
      <c r="E308" s="230" t="s">
        <v>1</v>
      </c>
      <c r="F308" s="231" t="s">
        <v>1018</v>
      </c>
      <c r="G308" s="15"/>
      <c r="H308" s="232">
        <v>50.479</v>
      </c>
      <c r="I308" s="233"/>
      <c r="J308" s="15"/>
      <c r="K308" s="15"/>
      <c r="L308" s="229"/>
      <c r="M308" s="234"/>
      <c r="N308" s="235"/>
      <c r="O308" s="235"/>
      <c r="P308" s="235"/>
      <c r="Q308" s="235"/>
      <c r="R308" s="235"/>
      <c r="S308" s="235"/>
      <c r="T308" s="236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30" t="s">
        <v>193</v>
      </c>
      <c r="AU308" s="230" t="s">
        <v>21</v>
      </c>
      <c r="AV308" s="15" t="s">
        <v>180</v>
      </c>
      <c r="AW308" s="15" t="s">
        <v>40</v>
      </c>
      <c r="AX308" s="15" t="s">
        <v>84</v>
      </c>
      <c r="AY308" s="230" t="s">
        <v>167</v>
      </c>
    </row>
    <row r="309" spans="1:51" s="14" customFormat="1" ht="12">
      <c r="A309" s="14"/>
      <c r="B309" s="202"/>
      <c r="C309" s="14"/>
      <c r="D309" s="194" t="s">
        <v>193</v>
      </c>
      <c r="E309" s="203" t="s">
        <v>1</v>
      </c>
      <c r="F309" s="204" t="s">
        <v>246</v>
      </c>
      <c r="G309" s="14"/>
      <c r="H309" s="205">
        <v>400.322</v>
      </c>
      <c r="I309" s="206"/>
      <c r="J309" s="14"/>
      <c r="K309" s="14"/>
      <c r="L309" s="202"/>
      <c r="M309" s="207"/>
      <c r="N309" s="208"/>
      <c r="O309" s="208"/>
      <c r="P309" s="208"/>
      <c r="Q309" s="208"/>
      <c r="R309" s="208"/>
      <c r="S309" s="208"/>
      <c r="T309" s="20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03" t="s">
        <v>193</v>
      </c>
      <c r="AU309" s="203" t="s">
        <v>21</v>
      </c>
      <c r="AV309" s="14" t="s">
        <v>174</v>
      </c>
      <c r="AW309" s="14" t="s">
        <v>40</v>
      </c>
      <c r="AX309" s="14" t="s">
        <v>84</v>
      </c>
      <c r="AY309" s="203" t="s">
        <v>167</v>
      </c>
    </row>
    <row r="310" spans="1:51" s="13" customFormat="1" ht="12">
      <c r="A310" s="13"/>
      <c r="B310" s="193"/>
      <c r="C310" s="13"/>
      <c r="D310" s="194" t="s">
        <v>193</v>
      </c>
      <c r="E310" s="195" t="s">
        <v>1</v>
      </c>
      <c r="F310" s="196" t="s">
        <v>1367</v>
      </c>
      <c r="G310" s="13"/>
      <c r="H310" s="197">
        <v>440.354</v>
      </c>
      <c r="I310" s="198"/>
      <c r="J310" s="13"/>
      <c r="K310" s="13"/>
      <c r="L310" s="193"/>
      <c r="M310" s="199"/>
      <c r="N310" s="200"/>
      <c r="O310" s="200"/>
      <c r="P310" s="200"/>
      <c r="Q310" s="200"/>
      <c r="R310" s="200"/>
      <c r="S310" s="200"/>
      <c r="T310" s="20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95" t="s">
        <v>193</v>
      </c>
      <c r="AU310" s="195" t="s">
        <v>21</v>
      </c>
      <c r="AV310" s="13" t="s">
        <v>21</v>
      </c>
      <c r="AW310" s="13" t="s">
        <v>40</v>
      </c>
      <c r="AX310" s="13" t="s">
        <v>91</v>
      </c>
      <c r="AY310" s="195" t="s">
        <v>167</v>
      </c>
    </row>
    <row r="311" spans="1:65" s="2" customFormat="1" ht="16.5" customHeight="1">
      <c r="A311" s="38"/>
      <c r="B311" s="179"/>
      <c r="C311" s="180" t="s">
        <v>550</v>
      </c>
      <c r="D311" s="180" t="s">
        <v>169</v>
      </c>
      <c r="E311" s="181" t="s">
        <v>1186</v>
      </c>
      <c r="F311" s="182" t="s">
        <v>1187</v>
      </c>
      <c r="G311" s="183" t="s">
        <v>191</v>
      </c>
      <c r="H311" s="184">
        <v>1</v>
      </c>
      <c r="I311" s="185"/>
      <c r="J311" s="186">
        <f>ROUND(I311*H311,2)</f>
        <v>0</v>
      </c>
      <c r="K311" s="182" t="s">
        <v>173</v>
      </c>
      <c r="L311" s="39"/>
      <c r="M311" s="187" t="s">
        <v>1</v>
      </c>
      <c r="N311" s="188" t="s">
        <v>49</v>
      </c>
      <c r="O311" s="77"/>
      <c r="P311" s="189">
        <f>O311*H311</f>
        <v>0</v>
      </c>
      <c r="Q311" s="189">
        <v>0</v>
      </c>
      <c r="R311" s="189">
        <f>Q311*H311</f>
        <v>0</v>
      </c>
      <c r="S311" s="189">
        <v>2.27</v>
      </c>
      <c r="T311" s="190">
        <f>S311*H311</f>
        <v>2.27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191" t="s">
        <v>174</v>
      </c>
      <c r="AT311" s="191" t="s">
        <v>169</v>
      </c>
      <c r="AU311" s="191" t="s">
        <v>21</v>
      </c>
      <c r="AY311" s="18" t="s">
        <v>167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18" t="s">
        <v>91</v>
      </c>
      <c r="BK311" s="192">
        <f>ROUND(I311*H311,2)</f>
        <v>0</v>
      </c>
      <c r="BL311" s="18" t="s">
        <v>174</v>
      </c>
      <c r="BM311" s="191" t="s">
        <v>1368</v>
      </c>
    </row>
    <row r="312" spans="1:65" s="2" customFormat="1" ht="24.15" customHeight="1">
      <c r="A312" s="38"/>
      <c r="B312" s="179"/>
      <c r="C312" s="180" t="s">
        <v>554</v>
      </c>
      <c r="D312" s="180" t="s">
        <v>169</v>
      </c>
      <c r="E312" s="181" t="s">
        <v>1189</v>
      </c>
      <c r="F312" s="182" t="s">
        <v>1190</v>
      </c>
      <c r="G312" s="183" t="s">
        <v>285</v>
      </c>
      <c r="H312" s="184">
        <v>2</v>
      </c>
      <c r="I312" s="185"/>
      <c r="J312" s="186">
        <f>ROUND(I312*H312,2)</f>
        <v>0</v>
      </c>
      <c r="K312" s="182" t="s">
        <v>173</v>
      </c>
      <c r="L312" s="39"/>
      <c r="M312" s="187" t="s">
        <v>1</v>
      </c>
      <c r="N312" s="188" t="s">
        <v>49</v>
      </c>
      <c r="O312" s="77"/>
      <c r="P312" s="189">
        <f>O312*H312</f>
        <v>0</v>
      </c>
      <c r="Q312" s="189">
        <v>0</v>
      </c>
      <c r="R312" s="189">
        <f>Q312*H312</f>
        <v>0</v>
      </c>
      <c r="S312" s="189">
        <v>0.082</v>
      </c>
      <c r="T312" s="190">
        <f>S312*H312</f>
        <v>0.164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191" t="s">
        <v>174</v>
      </c>
      <c r="AT312" s="191" t="s">
        <v>169</v>
      </c>
      <c r="AU312" s="191" t="s">
        <v>21</v>
      </c>
      <c r="AY312" s="18" t="s">
        <v>167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18" t="s">
        <v>91</v>
      </c>
      <c r="BK312" s="192">
        <f>ROUND(I312*H312,2)</f>
        <v>0</v>
      </c>
      <c r="BL312" s="18" t="s">
        <v>174</v>
      </c>
      <c r="BM312" s="191" t="s">
        <v>1369</v>
      </c>
    </row>
    <row r="313" spans="1:51" s="13" customFormat="1" ht="12">
      <c r="A313" s="13"/>
      <c r="B313" s="193"/>
      <c r="C313" s="13"/>
      <c r="D313" s="194" t="s">
        <v>193</v>
      </c>
      <c r="E313" s="195" t="s">
        <v>1</v>
      </c>
      <c r="F313" s="196" t="s">
        <v>1370</v>
      </c>
      <c r="G313" s="13"/>
      <c r="H313" s="197">
        <v>1</v>
      </c>
      <c r="I313" s="198"/>
      <c r="J313" s="13"/>
      <c r="K313" s="13"/>
      <c r="L313" s="193"/>
      <c r="M313" s="199"/>
      <c r="N313" s="200"/>
      <c r="O313" s="200"/>
      <c r="P313" s="200"/>
      <c r="Q313" s="200"/>
      <c r="R313" s="200"/>
      <c r="S313" s="200"/>
      <c r="T313" s="20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95" t="s">
        <v>193</v>
      </c>
      <c r="AU313" s="195" t="s">
        <v>21</v>
      </c>
      <c r="AV313" s="13" t="s">
        <v>21</v>
      </c>
      <c r="AW313" s="13" t="s">
        <v>40</v>
      </c>
      <c r="AX313" s="13" t="s">
        <v>84</v>
      </c>
      <c r="AY313" s="195" t="s">
        <v>167</v>
      </c>
    </row>
    <row r="314" spans="1:51" s="13" customFormat="1" ht="12">
      <c r="A314" s="13"/>
      <c r="B314" s="193"/>
      <c r="C314" s="13"/>
      <c r="D314" s="194" t="s">
        <v>193</v>
      </c>
      <c r="E314" s="195" t="s">
        <v>1</v>
      </c>
      <c r="F314" s="196" t="s">
        <v>1371</v>
      </c>
      <c r="G314" s="13"/>
      <c r="H314" s="197">
        <v>1</v>
      </c>
      <c r="I314" s="198"/>
      <c r="J314" s="13"/>
      <c r="K314" s="13"/>
      <c r="L314" s="193"/>
      <c r="M314" s="199"/>
      <c r="N314" s="200"/>
      <c r="O314" s="200"/>
      <c r="P314" s="200"/>
      <c r="Q314" s="200"/>
      <c r="R314" s="200"/>
      <c r="S314" s="200"/>
      <c r="T314" s="20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95" t="s">
        <v>193</v>
      </c>
      <c r="AU314" s="195" t="s">
        <v>21</v>
      </c>
      <c r="AV314" s="13" t="s">
        <v>21</v>
      </c>
      <c r="AW314" s="13" t="s">
        <v>40</v>
      </c>
      <c r="AX314" s="13" t="s">
        <v>84</v>
      </c>
      <c r="AY314" s="195" t="s">
        <v>167</v>
      </c>
    </row>
    <row r="315" spans="1:51" s="14" customFormat="1" ht="12">
      <c r="A315" s="14"/>
      <c r="B315" s="202"/>
      <c r="C315" s="14"/>
      <c r="D315" s="194" t="s">
        <v>193</v>
      </c>
      <c r="E315" s="203" t="s">
        <v>1</v>
      </c>
      <c r="F315" s="204" t="s">
        <v>246</v>
      </c>
      <c r="G315" s="14"/>
      <c r="H315" s="205">
        <v>2</v>
      </c>
      <c r="I315" s="206"/>
      <c r="J315" s="14"/>
      <c r="K315" s="14"/>
      <c r="L315" s="202"/>
      <c r="M315" s="207"/>
      <c r="N315" s="208"/>
      <c r="O315" s="208"/>
      <c r="P315" s="208"/>
      <c r="Q315" s="208"/>
      <c r="R315" s="208"/>
      <c r="S315" s="208"/>
      <c r="T315" s="20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03" t="s">
        <v>193</v>
      </c>
      <c r="AU315" s="203" t="s">
        <v>21</v>
      </c>
      <c r="AV315" s="14" t="s">
        <v>174</v>
      </c>
      <c r="AW315" s="14" t="s">
        <v>40</v>
      </c>
      <c r="AX315" s="14" t="s">
        <v>91</v>
      </c>
      <c r="AY315" s="203" t="s">
        <v>167</v>
      </c>
    </row>
    <row r="316" spans="1:63" s="12" customFormat="1" ht="22.8" customHeight="1">
      <c r="A316" s="12"/>
      <c r="B316" s="166"/>
      <c r="C316" s="12"/>
      <c r="D316" s="167" t="s">
        <v>83</v>
      </c>
      <c r="E316" s="177" t="s">
        <v>646</v>
      </c>
      <c r="F316" s="177" t="s">
        <v>647</v>
      </c>
      <c r="G316" s="12"/>
      <c r="H316" s="12"/>
      <c r="I316" s="169"/>
      <c r="J316" s="178">
        <f>BK316</f>
        <v>0</v>
      </c>
      <c r="K316" s="12"/>
      <c r="L316" s="166"/>
      <c r="M316" s="171"/>
      <c r="N316" s="172"/>
      <c r="O316" s="172"/>
      <c r="P316" s="173">
        <f>SUM(P317:P325)</f>
        <v>0</v>
      </c>
      <c r="Q316" s="172"/>
      <c r="R316" s="173">
        <f>SUM(R317:R325)</f>
        <v>0</v>
      </c>
      <c r="S316" s="172"/>
      <c r="T316" s="174">
        <f>SUM(T317:T325)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167" t="s">
        <v>91</v>
      </c>
      <c r="AT316" s="175" t="s">
        <v>83</v>
      </c>
      <c r="AU316" s="175" t="s">
        <v>91</v>
      </c>
      <c r="AY316" s="167" t="s">
        <v>167</v>
      </c>
      <c r="BK316" s="176">
        <f>SUM(BK317:BK325)</f>
        <v>0</v>
      </c>
    </row>
    <row r="317" spans="1:65" s="2" customFormat="1" ht="16.5" customHeight="1">
      <c r="A317" s="38"/>
      <c r="B317" s="179"/>
      <c r="C317" s="180" t="s">
        <v>558</v>
      </c>
      <c r="D317" s="180" t="s">
        <v>169</v>
      </c>
      <c r="E317" s="181" t="s">
        <v>1195</v>
      </c>
      <c r="F317" s="182" t="s">
        <v>1196</v>
      </c>
      <c r="G317" s="183" t="s">
        <v>233</v>
      </c>
      <c r="H317" s="184">
        <v>194.726</v>
      </c>
      <c r="I317" s="185"/>
      <c r="J317" s="186">
        <f>ROUND(I317*H317,2)</f>
        <v>0</v>
      </c>
      <c r="K317" s="182" t="s">
        <v>173</v>
      </c>
      <c r="L317" s="39"/>
      <c r="M317" s="187" t="s">
        <v>1</v>
      </c>
      <c r="N317" s="188" t="s">
        <v>49</v>
      </c>
      <c r="O317" s="77"/>
      <c r="P317" s="189">
        <f>O317*H317</f>
        <v>0</v>
      </c>
      <c r="Q317" s="189">
        <v>0</v>
      </c>
      <c r="R317" s="189">
        <f>Q317*H317</f>
        <v>0</v>
      </c>
      <c r="S317" s="189">
        <v>0</v>
      </c>
      <c r="T317" s="190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191" t="s">
        <v>174</v>
      </c>
      <c r="AT317" s="191" t="s">
        <v>169</v>
      </c>
      <c r="AU317" s="191" t="s">
        <v>21</v>
      </c>
      <c r="AY317" s="18" t="s">
        <v>167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18" t="s">
        <v>91</v>
      </c>
      <c r="BK317" s="192">
        <f>ROUND(I317*H317,2)</f>
        <v>0</v>
      </c>
      <c r="BL317" s="18" t="s">
        <v>174</v>
      </c>
      <c r="BM317" s="191" t="s">
        <v>1372</v>
      </c>
    </row>
    <row r="318" spans="1:65" s="2" customFormat="1" ht="24.15" customHeight="1">
      <c r="A318" s="38"/>
      <c r="B318" s="179"/>
      <c r="C318" s="180" t="s">
        <v>562</v>
      </c>
      <c r="D318" s="180" t="s">
        <v>169</v>
      </c>
      <c r="E318" s="181" t="s">
        <v>1198</v>
      </c>
      <c r="F318" s="182" t="s">
        <v>1199</v>
      </c>
      <c r="G318" s="183" t="s">
        <v>233</v>
      </c>
      <c r="H318" s="184">
        <v>584.178</v>
      </c>
      <c r="I318" s="185"/>
      <c r="J318" s="186">
        <f>ROUND(I318*H318,2)</f>
        <v>0</v>
      </c>
      <c r="K318" s="182" t="s">
        <v>173</v>
      </c>
      <c r="L318" s="39"/>
      <c r="M318" s="187" t="s">
        <v>1</v>
      </c>
      <c r="N318" s="188" t="s">
        <v>49</v>
      </c>
      <c r="O318" s="77"/>
      <c r="P318" s="189">
        <f>O318*H318</f>
        <v>0</v>
      </c>
      <c r="Q318" s="189">
        <v>0</v>
      </c>
      <c r="R318" s="189">
        <f>Q318*H318</f>
        <v>0</v>
      </c>
      <c r="S318" s="189">
        <v>0</v>
      </c>
      <c r="T318" s="19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191" t="s">
        <v>174</v>
      </c>
      <c r="AT318" s="191" t="s">
        <v>169</v>
      </c>
      <c r="AU318" s="191" t="s">
        <v>21</v>
      </c>
      <c r="AY318" s="18" t="s">
        <v>167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18" t="s">
        <v>91</v>
      </c>
      <c r="BK318" s="192">
        <f>ROUND(I318*H318,2)</f>
        <v>0</v>
      </c>
      <c r="BL318" s="18" t="s">
        <v>174</v>
      </c>
      <c r="BM318" s="191" t="s">
        <v>1373</v>
      </c>
    </row>
    <row r="319" spans="1:51" s="13" customFormat="1" ht="12">
      <c r="A319" s="13"/>
      <c r="B319" s="193"/>
      <c r="C319" s="13"/>
      <c r="D319" s="194" t="s">
        <v>193</v>
      </c>
      <c r="E319" s="195" t="s">
        <v>1</v>
      </c>
      <c r="F319" s="196" t="s">
        <v>1374</v>
      </c>
      <c r="G319" s="13"/>
      <c r="H319" s="197">
        <v>584.178</v>
      </c>
      <c r="I319" s="198"/>
      <c r="J319" s="13"/>
      <c r="K319" s="13"/>
      <c r="L319" s="193"/>
      <c r="M319" s="199"/>
      <c r="N319" s="200"/>
      <c r="O319" s="200"/>
      <c r="P319" s="200"/>
      <c r="Q319" s="200"/>
      <c r="R319" s="200"/>
      <c r="S319" s="200"/>
      <c r="T319" s="20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95" t="s">
        <v>193</v>
      </c>
      <c r="AU319" s="195" t="s">
        <v>21</v>
      </c>
      <c r="AV319" s="13" t="s">
        <v>21</v>
      </c>
      <c r="AW319" s="13" t="s">
        <v>40</v>
      </c>
      <c r="AX319" s="13" t="s">
        <v>91</v>
      </c>
      <c r="AY319" s="195" t="s">
        <v>167</v>
      </c>
    </row>
    <row r="320" spans="1:65" s="2" customFormat="1" ht="33" customHeight="1">
      <c r="A320" s="38"/>
      <c r="B320" s="179"/>
      <c r="C320" s="180" t="s">
        <v>566</v>
      </c>
      <c r="D320" s="180" t="s">
        <v>169</v>
      </c>
      <c r="E320" s="181" t="s">
        <v>856</v>
      </c>
      <c r="F320" s="182" t="s">
        <v>857</v>
      </c>
      <c r="G320" s="183" t="s">
        <v>233</v>
      </c>
      <c r="H320" s="184">
        <v>36.255</v>
      </c>
      <c r="I320" s="185"/>
      <c r="J320" s="186">
        <f>ROUND(I320*H320,2)</f>
        <v>0</v>
      </c>
      <c r="K320" s="182" t="s">
        <v>173</v>
      </c>
      <c r="L320" s="39"/>
      <c r="M320" s="187" t="s">
        <v>1</v>
      </c>
      <c r="N320" s="188" t="s">
        <v>49</v>
      </c>
      <c r="O320" s="77"/>
      <c r="P320" s="189">
        <f>O320*H320</f>
        <v>0</v>
      </c>
      <c r="Q320" s="189">
        <v>0</v>
      </c>
      <c r="R320" s="189">
        <f>Q320*H320</f>
        <v>0</v>
      </c>
      <c r="S320" s="189">
        <v>0</v>
      </c>
      <c r="T320" s="19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191" t="s">
        <v>174</v>
      </c>
      <c r="AT320" s="191" t="s">
        <v>169</v>
      </c>
      <c r="AU320" s="191" t="s">
        <v>21</v>
      </c>
      <c r="AY320" s="18" t="s">
        <v>167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18" t="s">
        <v>91</v>
      </c>
      <c r="BK320" s="192">
        <f>ROUND(I320*H320,2)</f>
        <v>0</v>
      </c>
      <c r="BL320" s="18" t="s">
        <v>174</v>
      </c>
      <c r="BM320" s="191" t="s">
        <v>1375</v>
      </c>
    </row>
    <row r="321" spans="1:51" s="13" customFormat="1" ht="12">
      <c r="A321" s="13"/>
      <c r="B321" s="193"/>
      <c r="C321" s="13"/>
      <c r="D321" s="194" t="s">
        <v>193</v>
      </c>
      <c r="E321" s="195" t="s">
        <v>1</v>
      </c>
      <c r="F321" s="196" t="s">
        <v>1376</v>
      </c>
      <c r="G321" s="13"/>
      <c r="H321" s="197">
        <v>36.255</v>
      </c>
      <c r="I321" s="198"/>
      <c r="J321" s="13"/>
      <c r="K321" s="13"/>
      <c r="L321" s="193"/>
      <c r="M321" s="199"/>
      <c r="N321" s="200"/>
      <c r="O321" s="200"/>
      <c r="P321" s="200"/>
      <c r="Q321" s="200"/>
      <c r="R321" s="200"/>
      <c r="S321" s="200"/>
      <c r="T321" s="20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95" t="s">
        <v>193</v>
      </c>
      <c r="AU321" s="195" t="s">
        <v>21</v>
      </c>
      <c r="AV321" s="13" t="s">
        <v>21</v>
      </c>
      <c r="AW321" s="13" t="s">
        <v>40</v>
      </c>
      <c r="AX321" s="13" t="s">
        <v>91</v>
      </c>
      <c r="AY321" s="195" t="s">
        <v>167</v>
      </c>
    </row>
    <row r="322" spans="1:65" s="2" customFormat="1" ht="33" customHeight="1">
      <c r="A322" s="38"/>
      <c r="B322" s="179"/>
      <c r="C322" s="180" t="s">
        <v>571</v>
      </c>
      <c r="D322" s="180" t="s">
        <v>169</v>
      </c>
      <c r="E322" s="181" t="s">
        <v>1205</v>
      </c>
      <c r="F322" s="182" t="s">
        <v>1206</v>
      </c>
      <c r="G322" s="183" t="s">
        <v>233</v>
      </c>
      <c r="H322" s="184">
        <v>16.44</v>
      </c>
      <c r="I322" s="185"/>
      <c r="J322" s="186">
        <f>ROUND(I322*H322,2)</f>
        <v>0</v>
      </c>
      <c r="K322" s="182" t="s">
        <v>173</v>
      </c>
      <c r="L322" s="39"/>
      <c r="M322" s="187" t="s">
        <v>1</v>
      </c>
      <c r="N322" s="188" t="s">
        <v>49</v>
      </c>
      <c r="O322" s="77"/>
      <c r="P322" s="189">
        <f>O322*H322</f>
        <v>0</v>
      </c>
      <c r="Q322" s="189">
        <v>0</v>
      </c>
      <c r="R322" s="189">
        <f>Q322*H322</f>
        <v>0</v>
      </c>
      <c r="S322" s="189">
        <v>0</v>
      </c>
      <c r="T322" s="19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191" t="s">
        <v>174</v>
      </c>
      <c r="AT322" s="191" t="s">
        <v>169</v>
      </c>
      <c r="AU322" s="191" t="s">
        <v>21</v>
      </c>
      <c r="AY322" s="18" t="s">
        <v>167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18" t="s">
        <v>91</v>
      </c>
      <c r="BK322" s="192">
        <f>ROUND(I322*H322,2)</f>
        <v>0</v>
      </c>
      <c r="BL322" s="18" t="s">
        <v>174</v>
      </c>
      <c r="BM322" s="191" t="s">
        <v>1377</v>
      </c>
    </row>
    <row r="323" spans="1:51" s="13" customFormat="1" ht="12">
      <c r="A323" s="13"/>
      <c r="B323" s="193"/>
      <c r="C323" s="13"/>
      <c r="D323" s="194" t="s">
        <v>193</v>
      </c>
      <c r="E323" s="195" t="s">
        <v>1</v>
      </c>
      <c r="F323" s="196" t="s">
        <v>1378</v>
      </c>
      <c r="G323" s="13"/>
      <c r="H323" s="197">
        <v>16.44</v>
      </c>
      <c r="I323" s="198"/>
      <c r="J323" s="13"/>
      <c r="K323" s="13"/>
      <c r="L323" s="193"/>
      <c r="M323" s="199"/>
      <c r="N323" s="200"/>
      <c r="O323" s="200"/>
      <c r="P323" s="200"/>
      <c r="Q323" s="200"/>
      <c r="R323" s="200"/>
      <c r="S323" s="200"/>
      <c r="T323" s="20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95" t="s">
        <v>193</v>
      </c>
      <c r="AU323" s="195" t="s">
        <v>21</v>
      </c>
      <c r="AV323" s="13" t="s">
        <v>21</v>
      </c>
      <c r="AW323" s="13" t="s">
        <v>40</v>
      </c>
      <c r="AX323" s="13" t="s">
        <v>91</v>
      </c>
      <c r="AY323" s="195" t="s">
        <v>167</v>
      </c>
    </row>
    <row r="324" spans="1:65" s="2" customFormat="1" ht="24.15" customHeight="1">
      <c r="A324" s="38"/>
      <c r="B324" s="179"/>
      <c r="C324" s="180" t="s">
        <v>575</v>
      </c>
      <c r="D324" s="180" t="s">
        <v>169</v>
      </c>
      <c r="E324" s="181" t="s">
        <v>1209</v>
      </c>
      <c r="F324" s="182" t="s">
        <v>232</v>
      </c>
      <c r="G324" s="183" t="s">
        <v>233</v>
      </c>
      <c r="H324" s="184">
        <v>141.35</v>
      </c>
      <c r="I324" s="185"/>
      <c r="J324" s="186">
        <f>ROUND(I324*H324,2)</f>
        <v>0</v>
      </c>
      <c r="K324" s="182" t="s">
        <v>173</v>
      </c>
      <c r="L324" s="39"/>
      <c r="M324" s="187" t="s">
        <v>1</v>
      </c>
      <c r="N324" s="188" t="s">
        <v>49</v>
      </c>
      <c r="O324" s="77"/>
      <c r="P324" s="189">
        <f>O324*H324</f>
        <v>0</v>
      </c>
      <c r="Q324" s="189">
        <v>0</v>
      </c>
      <c r="R324" s="189">
        <f>Q324*H324</f>
        <v>0</v>
      </c>
      <c r="S324" s="189">
        <v>0</v>
      </c>
      <c r="T324" s="190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191" t="s">
        <v>174</v>
      </c>
      <c r="AT324" s="191" t="s">
        <v>169</v>
      </c>
      <c r="AU324" s="191" t="s">
        <v>21</v>
      </c>
      <c r="AY324" s="18" t="s">
        <v>167</v>
      </c>
      <c r="BE324" s="192">
        <f>IF(N324="základní",J324,0)</f>
        <v>0</v>
      </c>
      <c r="BF324" s="192">
        <f>IF(N324="snížená",J324,0)</f>
        <v>0</v>
      </c>
      <c r="BG324" s="192">
        <f>IF(N324="zákl. přenesená",J324,0)</f>
        <v>0</v>
      </c>
      <c r="BH324" s="192">
        <f>IF(N324="sníž. přenesená",J324,0)</f>
        <v>0</v>
      </c>
      <c r="BI324" s="192">
        <f>IF(N324="nulová",J324,0)</f>
        <v>0</v>
      </c>
      <c r="BJ324" s="18" t="s">
        <v>91</v>
      </c>
      <c r="BK324" s="192">
        <f>ROUND(I324*H324,2)</f>
        <v>0</v>
      </c>
      <c r="BL324" s="18" t="s">
        <v>174</v>
      </c>
      <c r="BM324" s="191" t="s">
        <v>1379</v>
      </c>
    </row>
    <row r="325" spans="1:51" s="13" customFormat="1" ht="12">
      <c r="A325" s="13"/>
      <c r="B325" s="193"/>
      <c r="C325" s="13"/>
      <c r="D325" s="194" t="s">
        <v>193</v>
      </c>
      <c r="E325" s="195" t="s">
        <v>1</v>
      </c>
      <c r="F325" s="196" t="s">
        <v>1380</v>
      </c>
      <c r="G325" s="13"/>
      <c r="H325" s="197">
        <v>141.35</v>
      </c>
      <c r="I325" s="198"/>
      <c r="J325" s="13"/>
      <c r="K325" s="13"/>
      <c r="L325" s="193"/>
      <c r="M325" s="199"/>
      <c r="N325" s="200"/>
      <c r="O325" s="200"/>
      <c r="P325" s="200"/>
      <c r="Q325" s="200"/>
      <c r="R325" s="200"/>
      <c r="S325" s="200"/>
      <c r="T325" s="20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95" t="s">
        <v>193</v>
      </c>
      <c r="AU325" s="195" t="s">
        <v>21</v>
      </c>
      <c r="AV325" s="13" t="s">
        <v>21</v>
      </c>
      <c r="AW325" s="13" t="s">
        <v>40</v>
      </c>
      <c r="AX325" s="13" t="s">
        <v>91</v>
      </c>
      <c r="AY325" s="195" t="s">
        <v>167</v>
      </c>
    </row>
    <row r="326" spans="1:63" s="12" customFormat="1" ht="22.8" customHeight="1">
      <c r="A326" s="12"/>
      <c r="B326" s="166"/>
      <c r="C326" s="12"/>
      <c r="D326" s="167" t="s">
        <v>83</v>
      </c>
      <c r="E326" s="177" t="s">
        <v>347</v>
      </c>
      <c r="F326" s="177" t="s">
        <v>348</v>
      </c>
      <c r="G326" s="12"/>
      <c r="H326" s="12"/>
      <c r="I326" s="169"/>
      <c r="J326" s="178">
        <f>BK326</f>
        <v>0</v>
      </c>
      <c r="K326" s="12"/>
      <c r="L326" s="166"/>
      <c r="M326" s="171"/>
      <c r="N326" s="172"/>
      <c r="O326" s="172"/>
      <c r="P326" s="173">
        <f>SUM(P327:P328)</f>
        <v>0</v>
      </c>
      <c r="Q326" s="172"/>
      <c r="R326" s="173">
        <f>SUM(R327:R328)</f>
        <v>0</v>
      </c>
      <c r="S326" s="172"/>
      <c r="T326" s="174">
        <f>SUM(T327:T328)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167" t="s">
        <v>91</v>
      </c>
      <c r="AT326" s="175" t="s">
        <v>83</v>
      </c>
      <c r="AU326" s="175" t="s">
        <v>91</v>
      </c>
      <c r="AY326" s="167" t="s">
        <v>167</v>
      </c>
      <c r="BK326" s="176">
        <f>SUM(BK327:BK328)</f>
        <v>0</v>
      </c>
    </row>
    <row r="327" spans="1:65" s="2" customFormat="1" ht="33" customHeight="1">
      <c r="A327" s="38"/>
      <c r="B327" s="179"/>
      <c r="C327" s="180" t="s">
        <v>579</v>
      </c>
      <c r="D327" s="180" t="s">
        <v>169</v>
      </c>
      <c r="E327" s="181" t="s">
        <v>1212</v>
      </c>
      <c r="F327" s="182" t="s">
        <v>1213</v>
      </c>
      <c r="G327" s="183" t="s">
        <v>233</v>
      </c>
      <c r="H327" s="184">
        <v>865.959</v>
      </c>
      <c r="I327" s="185"/>
      <c r="J327" s="186">
        <f>ROUND(I327*H327,2)</f>
        <v>0</v>
      </c>
      <c r="K327" s="182" t="s">
        <v>173</v>
      </c>
      <c r="L327" s="39"/>
      <c r="M327" s="187" t="s">
        <v>1</v>
      </c>
      <c r="N327" s="188" t="s">
        <v>49</v>
      </c>
      <c r="O327" s="77"/>
      <c r="P327" s="189">
        <f>O327*H327</f>
        <v>0</v>
      </c>
      <c r="Q327" s="189">
        <v>0</v>
      </c>
      <c r="R327" s="189">
        <f>Q327*H327</f>
        <v>0</v>
      </c>
      <c r="S327" s="189">
        <v>0</v>
      </c>
      <c r="T327" s="19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191" t="s">
        <v>174</v>
      </c>
      <c r="AT327" s="191" t="s">
        <v>169</v>
      </c>
      <c r="AU327" s="191" t="s">
        <v>21</v>
      </c>
      <c r="AY327" s="18" t="s">
        <v>167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18" t="s">
        <v>91</v>
      </c>
      <c r="BK327" s="192">
        <f>ROUND(I327*H327,2)</f>
        <v>0</v>
      </c>
      <c r="BL327" s="18" t="s">
        <v>174</v>
      </c>
      <c r="BM327" s="191" t="s">
        <v>1381</v>
      </c>
    </row>
    <row r="328" spans="1:65" s="2" customFormat="1" ht="33" customHeight="1">
      <c r="A328" s="38"/>
      <c r="B328" s="179"/>
      <c r="C328" s="180" t="s">
        <v>584</v>
      </c>
      <c r="D328" s="180" t="s">
        <v>169</v>
      </c>
      <c r="E328" s="181" t="s">
        <v>1215</v>
      </c>
      <c r="F328" s="182" t="s">
        <v>1216</v>
      </c>
      <c r="G328" s="183" t="s">
        <v>233</v>
      </c>
      <c r="H328" s="184">
        <v>865.959</v>
      </c>
      <c r="I328" s="185"/>
      <c r="J328" s="186">
        <f>ROUND(I328*H328,2)</f>
        <v>0</v>
      </c>
      <c r="K328" s="182" t="s">
        <v>173</v>
      </c>
      <c r="L328" s="39"/>
      <c r="M328" s="224" t="s">
        <v>1</v>
      </c>
      <c r="N328" s="225" t="s">
        <v>49</v>
      </c>
      <c r="O328" s="226"/>
      <c r="P328" s="227">
        <f>O328*H328</f>
        <v>0</v>
      </c>
      <c r="Q328" s="227">
        <v>0</v>
      </c>
      <c r="R328" s="227">
        <f>Q328*H328</f>
        <v>0</v>
      </c>
      <c r="S328" s="227">
        <v>0</v>
      </c>
      <c r="T328" s="228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191" t="s">
        <v>174</v>
      </c>
      <c r="AT328" s="191" t="s">
        <v>169</v>
      </c>
      <c r="AU328" s="191" t="s">
        <v>21</v>
      </c>
      <c r="AY328" s="18" t="s">
        <v>167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18" t="s">
        <v>91</v>
      </c>
      <c r="BK328" s="192">
        <f>ROUND(I328*H328,2)</f>
        <v>0</v>
      </c>
      <c r="BL328" s="18" t="s">
        <v>174</v>
      </c>
      <c r="BM328" s="191" t="s">
        <v>1382</v>
      </c>
    </row>
    <row r="329" spans="1:31" s="2" customFormat="1" ht="6.95" customHeight="1">
      <c r="A329" s="38"/>
      <c r="B329" s="60"/>
      <c r="C329" s="61"/>
      <c r="D329" s="61"/>
      <c r="E329" s="61"/>
      <c r="F329" s="61"/>
      <c r="G329" s="61"/>
      <c r="H329" s="61"/>
      <c r="I329" s="61"/>
      <c r="J329" s="61"/>
      <c r="K329" s="61"/>
      <c r="L329" s="39"/>
      <c r="M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</row>
  </sheetData>
  <autoFilter ref="C126:K32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940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1383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116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ROUND(J128,2)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ROUND((SUM(BE128:BE188)),2)</f>
        <v>0</v>
      </c>
      <c r="G35" s="38"/>
      <c r="H35" s="38"/>
      <c r="I35" s="136">
        <v>0.21</v>
      </c>
      <c r="J35" s="135">
        <f>ROUND(((SUM(BE128:BE188))*I35),2)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ROUND((SUM(BF128:BF188)),2)</f>
        <v>0</v>
      </c>
      <c r="G36" s="38"/>
      <c r="H36" s="38"/>
      <c r="I36" s="136">
        <v>0.15</v>
      </c>
      <c r="J36" s="135">
        <f>ROUND(((SUM(BF128:BF188))*I36),2)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ROUND((SUM(BG128:BG188)),2)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ROUND((SUM(BH128:BH188)),2)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ROUND((SUM(BI128:BI188)),2)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940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301 - Odvodnění komunikace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J128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J129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J130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146</v>
      </c>
      <c r="E101" s="154"/>
      <c r="F101" s="154"/>
      <c r="G101" s="154"/>
      <c r="H101" s="154"/>
      <c r="I101" s="154"/>
      <c r="J101" s="155">
        <f>J150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J157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148</v>
      </c>
      <c r="E103" s="154"/>
      <c r="F103" s="154"/>
      <c r="G103" s="154"/>
      <c r="H103" s="154"/>
      <c r="I103" s="154"/>
      <c r="J103" s="155">
        <f>J178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8"/>
      <c r="C104" s="9"/>
      <c r="D104" s="149" t="s">
        <v>149</v>
      </c>
      <c r="E104" s="150"/>
      <c r="F104" s="150"/>
      <c r="G104" s="150"/>
      <c r="H104" s="150"/>
      <c r="I104" s="150"/>
      <c r="J104" s="151">
        <f>J181</f>
        <v>0</v>
      </c>
      <c r="K104" s="9"/>
      <c r="L104" s="14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52"/>
      <c r="C105" s="10"/>
      <c r="D105" s="153" t="s">
        <v>150</v>
      </c>
      <c r="E105" s="154"/>
      <c r="F105" s="154"/>
      <c r="G105" s="154"/>
      <c r="H105" s="154"/>
      <c r="I105" s="154"/>
      <c r="J105" s="155">
        <f>J182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2"/>
      <c r="C106" s="10"/>
      <c r="D106" s="153" t="s">
        <v>151</v>
      </c>
      <c r="E106" s="154"/>
      <c r="F106" s="154"/>
      <c r="G106" s="154"/>
      <c r="H106" s="154"/>
      <c r="I106" s="154"/>
      <c r="J106" s="155">
        <f>J187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2" t="s">
        <v>152</v>
      </c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1" t="s">
        <v>16</v>
      </c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25" customHeight="1">
      <c r="A116" s="38"/>
      <c r="B116" s="39"/>
      <c r="C116" s="38"/>
      <c r="D116" s="38"/>
      <c r="E116" s="129" t="str">
        <f>E7</f>
        <v>Rekonstrukce místních komunikací v sídlišti K Hradišťku v Dačicích - IV. Etapa - aktualizace</v>
      </c>
      <c r="F116" s="31"/>
      <c r="G116" s="31"/>
      <c r="H116" s="31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1" t="s">
        <v>135</v>
      </c>
      <c r="L117" s="21"/>
    </row>
    <row r="118" spans="1:31" s="2" customFormat="1" ht="23.25" customHeight="1">
      <c r="A118" s="38"/>
      <c r="B118" s="39"/>
      <c r="C118" s="38"/>
      <c r="D118" s="38"/>
      <c r="E118" s="129" t="s">
        <v>940</v>
      </c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1" t="s">
        <v>137</v>
      </c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38"/>
      <c r="D120" s="38"/>
      <c r="E120" s="67" t="str">
        <f>E11</f>
        <v>SO 301 - Odvodnění komunikace</v>
      </c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1" t="s">
        <v>22</v>
      </c>
      <c r="D122" s="38"/>
      <c r="E122" s="38"/>
      <c r="F122" s="26" t="str">
        <f>F14</f>
        <v>Dačice</v>
      </c>
      <c r="G122" s="38"/>
      <c r="H122" s="38"/>
      <c r="I122" s="31" t="s">
        <v>24</v>
      </c>
      <c r="J122" s="69" t="str">
        <f>IF(J14="","",J14)</f>
        <v>6. 8. 2021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1" t="s">
        <v>30</v>
      </c>
      <c r="D124" s="38"/>
      <c r="E124" s="38"/>
      <c r="F124" s="26" t="str">
        <f>E17</f>
        <v>Město Dačice, Krajířova 27, 380 13 Dačice</v>
      </c>
      <c r="G124" s="38"/>
      <c r="H124" s="38"/>
      <c r="I124" s="31" t="s">
        <v>37</v>
      </c>
      <c r="J124" s="36" t="str">
        <f>E23</f>
        <v>Ing. arch. Martin Jirovský Ph.D., MBA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40.05" customHeight="1">
      <c r="A125" s="38"/>
      <c r="B125" s="39"/>
      <c r="C125" s="31" t="s">
        <v>35</v>
      </c>
      <c r="D125" s="38"/>
      <c r="E125" s="38"/>
      <c r="F125" s="26" t="str">
        <f>IF(E20="","",E20)</f>
        <v>Vyplň údaj</v>
      </c>
      <c r="G125" s="38"/>
      <c r="H125" s="38"/>
      <c r="I125" s="31" t="s">
        <v>41</v>
      </c>
      <c r="J125" s="36" t="str">
        <f>E26</f>
        <v>Centrum služeb Staré město; Petra Stejskalová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56"/>
      <c r="B127" s="157"/>
      <c r="C127" s="158" t="s">
        <v>153</v>
      </c>
      <c r="D127" s="159" t="s">
        <v>69</v>
      </c>
      <c r="E127" s="159" t="s">
        <v>65</v>
      </c>
      <c r="F127" s="159" t="s">
        <v>66</v>
      </c>
      <c r="G127" s="159" t="s">
        <v>154</v>
      </c>
      <c r="H127" s="159" t="s">
        <v>155</v>
      </c>
      <c r="I127" s="159" t="s">
        <v>156</v>
      </c>
      <c r="J127" s="159" t="s">
        <v>141</v>
      </c>
      <c r="K127" s="160" t="s">
        <v>157</v>
      </c>
      <c r="L127" s="161"/>
      <c r="M127" s="86" t="s">
        <v>1</v>
      </c>
      <c r="N127" s="87" t="s">
        <v>48</v>
      </c>
      <c r="O127" s="87" t="s">
        <v>158</v>
      </c>
      <c r="P127" s="87" t="s">
        <v>159</v>
      </c>
      <c r="Q127" s="87" t="s">
        <v>160</v>
      </c>
      <c r="R127" s="87" t="s">
        <v>161</v>
      </c>
      <c r="S127" s="87" t="s">
        <v>162</v>
      </c>
      <c r="T127" s="88" t="s">
        <v>163</v>
      </c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</row>
    <row r="128" spans="1:63" s="2" customFormat="1" ht="22.8" customHeight="1">
      <c r="A128" s="38"/>
      <c r="B128" s="39"/>
      <c r="C128" s="93" t="s">
        <v>164</v>
      </c>
      <c r="D128" s="38"/>
      <c r="E128" s="38"/>
      <c r="F128" s="38"/>
      <c r="G128" s="38"/>
      <c r="H128" s="38"/>
      <c r="I128" s="38"/>
      <c r="J128" s="162">
        <f>BK128</f>
        <v>0</v>
      </c>
      <c r="K128" s="38"/>
      <c r="L128" s="39"/>
      <c r="M128" s="89"/>
      <c r="N128" s="73"/>
      <c r="O128" s="90"/>
      <c r="P128" s="163">
        <f>P129+P181</f>
        <v>0</v>
      </c>
      <c r="Q128" s="90"/>
      <c r="R128" s="163">
        <f>R129+R181</f>
        <v>38.164593280000005</v>
      </c>
      <c r="S128" s="90"/>
      <c r="T128" s="164">
        <f>T129+T181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8" t="s">
        <v>83</v>
      </c>
      <c r="AU128" s="18" t="s">
        <v>143</v>
      </c>
      <c r="BK128" s="165">
        <f>BK129+BK181</f>
        <v>0</v>
      </c>
    </row>
    <row r="129" spans="1:63" s="12" customFormat="1" ht="25.9" customHeight="1">
      <c r="A129" s="12"/>
      <c r="B129" s="166"/>
      <c r="C129" s="12"/>
      <c r="D129" s="167" t="s">
        <v>83</v>
      </c>
      <c r="E129" s="168" t="s">
        <v>165</v>
      </c>
      <c r="F129" s="168" t="s">
        <v>166</v>
      </c>
      <c r="G129" s="12"/>
      <c r="H129" s="12"/>
      <c r="I129" s="169"/>
      <c r="J129" s="170">
        <f>BK129</f>
        <v>0</v>
      </c>
      <c r="K129" s="12"/>
      <c r="L129" s="166"/>
      <c r="M129" s="171"/>
      <c r="N129" s="172"/>
      <c r="O129" s="172"/>
      <c r="P129" s="173">
        <f>P130+P150+P157+P178</f>
        <v>0</v>
      </c>
      <c r="Q129" s="172"/>
      <c r="R129" s="173">
        <f>R130+R150+R157+R178</f>
        <v>38.164593280000005</v>
      </c>
      <c r="S129" s="172"/>
      <c r="T129" s="174">
        <f>T130+T150+T157+T178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91</v>
      </c>
      <c r="AT129" s="175" t="s">
        <v>83</v>
      </c>
      <c r="AU129" s="175" t="s">
        <v>84</v>
      </c>
      <c r="AY129" s="167" t="s">
        <v>167</v>
      </c>
      <c r="BK129" s="176">
        <f>BK130+BK150+BK157+BK178</f>
        <v>0</v>
      </c>
    </row>
    <row r="130" spans="1:63" s="12" customFormat="1" ht="22.8" customHeight="1">
      <c r="A130" s="12"/>
      <c r="B130" s="166"/>
      <c r="C130" s="12"/>
      <c r="D130" s="167" t="s">
        <v>83</v>
      </c>
      <c r="E130" s="177" t="s">
        <v>91</v>
      </c>
      <c r="F130" s="177" t="s">
        <v>168</v>
      </c>
      <c r="G130" s="12"/>
      <c r="H130" s="12"/>
      <c r="I130" s="169"/>
      <c r="J130" s="178">
        <f>BK130</f>
        <v>0</v>
      </c>
      <c r="K130" s="12"/>
      <c r="L130" s="166"/>
      <c r="M130" s="171"/>
      <c r="N130" s="172"/>
      <c r="O130" s="172"/>
      <c r="P130" s="173">
        <f>SUM(P131:P149)</f>
        <v>0</v>
      </c>
      <c r="Q130" s="172"/>
      <c r="R130" s="173">
        <f>SUM(R131:R149)</f>
        <v>17.2643972</v>
      </c>
      <c r="S130" s="172"/>
      <c r="T130" s="174">
        <f>SUM(T131:T149)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7" t="s">
        <v>91</v>
      </c>
      <c r="AT130" s="175" t="s">
        <v>83</v>
      </c>
      <c r="AU130" s="175" t="s">
        <v>91</v>
      </c>
      <c r="AY130" s="167" t="s">
        <v>167</v>
      </c>
      <c r="BK130" s="176">
        <f>SUM(BK131:BK149)</f>
        <v>0</v>
      </c>
    </row>
    <row r="131" spans="1:65" s="2" customFormat="1" ht="24.15" customHeight="1">
      <c r="A131" s="38"/>
      <c r="B131" s="179"/>
      <c r="C131" s="180" t="s">
        <v>91</v>
      </c>
      <c r="D131" s="180" t="s">
        <v>169</v>
      </c>
      <c r="E131" s="181" t="s">
        <v>1384</v>
      </c>
      <c r="F131" s="182" t="s">
        <v>1385</v>
      </c>
      <c r="G131" s="183" t="s">
        <v>191</v>
      </c>
      <c r="H131" s="184">
        <v>19.833</v>
      </c>
      <c r="I131" s="185"/>
      <c r="J131" s="186">
        <f>ROUND(I131*H131,2)</f>
        <v>0</v>
      </c>
      <c r="K131" s="182" t="s">
        <v>173</v>
      </c>
      <c r="L131" s="39"/>
      <c r="M131" s="187" t="s">
        <v>1</v>
      </c>
      <c r="N131" s="188" t="s">
        <v>49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174</v>
      </c>
      <c r="AT131" s="191" t="s">
        <v>169</v>
      </c>
      <c r="AU131" s="191" t="s">
        <v>21</v>
      </c>
      <c r="AY131" s="18" t="s">
        <v>167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8" t="s">
        <v>91</v>
      </c>
      <c r="BK131" s="192">
        <f>ROUND(I131*H131,2)</f>
        <v>0</v>
      </c>
      <c r="BL131" s="18" t="s">
        <v>174</v>
      </c>
      <c r="BM131" s="191" t="s">
        <v>1386</v>
      </c>
    </row>
    <row r="132" spans="1:51" s="13" customFormat="1" ht="12">
      <c r="A132" s="13"/>
      <c r="B132" s="193"/>
      <c r="C132" s="13"/>
      <c r="D132" s="194" t="s">
        <v>193</v>
      </c>
      <c r="E132" s="195" t="s">
        <v>1</v>
      </c>
      <c r="F132" s="196" t="s">
        <v>1387</v>
      </c>
      <c r="G132" s="13"/>
      <c r="H132" s="197">
        <v>19.833</v>
      </c>
      <c r="I132" s="198"/>
      <c r="J132" s="13"/>
      <c r="K132" s="13"/>
      <c r="L132" s="193"/>
      <c r="M132" s="199"/>
      <c r="N132" s="200"/>
      <c r="O132" s="200"/>
      <c r="P132" s="200"/>
      <c r="Q132" s="200"/>
      <c r="R132" s="200"/>
      <c r="S132" s="200"/>
      <c r="T132" s="20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5" t="s">
        <v>193</v>
      </c>
      <c r="AU132" s="195" t="s">
        <v>21</v>
      </c>
      <c r="AV132" s="13" t="s">
        <v>21</v>
      </c>
      <c r="AW132" s="13" t="s">
        <v>40</v>
      </c>
      <c r="AX132" s="13" t="s">
        <v>91</v>
      </c>
      <c r="AY132" s="195" t="s">
        <v>167</v>
      </c>
    </row>
    <row r="133" spans="1:65" s="2" customFormat="1" ht="33" customHeight="1">
      <c r="A133" s="38"/>
      <c r="B133" s="179"/>
      <c r="C133" s="180" t="s">
        <v>21</v>
      </c>
      <c r="D133" s="180" t="s">
        <v>169</v>
      </c>
      <c r="E133" s="181" t="s">
        <v>1388</v>
      </c>
      <c r="F133" s="182" t="s">
        <v>1389</v>
      </c>
      <c r="G133" s="183" t="s">
        <v>191</v>
      </c>
      <c r="H133" s="184">
        <v>28.112</v>
      </c>
      <c r="I133" s="185"/>
      <c r="J133" s="186">
        <f>ROUND(I133*H133,2)</f>
        <v>0</v>
      </c>
      <c r="K133" s="182" t="s">
        <v>173</v>
      </c>
      <c r="L133" s="39"/>
      <c r="M133" s="187" t="s">
        <v>1</v>
      </c>
      <c r="N133" s="188" t="s">
        <v>49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174</v>
      </c>
      <c r="AT133" s="191" t="s">
        <v>169</v>
      </c>
      <c r="AU133" s="191" t="s">
        <v>21</v>
      </c>
      <c r="AY133" s="18" t="s">
        <v>167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8" t="s">
        <v>91</v>
      </c>
      <c r="BK133" s="192">
        <f>ROUND(I133*H133,2)</f>
        <v>0</v>
      </c>
      <c r="BL133" s="18" t="s">
        <v>174</v>
      </c>
      <c r="BM133" s="191" t="s">
        <v>1390</v>
      </c>
    </row>
    <row r="134" spans="1:51" s="13" customFormat="1" ht="12">
      <c r="A134" s="13"/>
      <c r="B134" s="193"/>
      <c r="C134" s="13"/>
      <c r="D134" s="194" t="s">
        <v>193</v>
      </c>
      <c r="E134" s="195" t="s">
        <v>1</v>
      </c>
      <c r="F134" s="196" t="s">
        <v>1391</v>
      </c>
      <c r="G134" s="13"/>
      <c r="H134" s="197">
        <v>28.112</v>
      </c>
      <c r="I134" s="198"/>
      <c r="J134" s="13"/>
      <c r="K134" s="13"/>
      <c r="L134" s="193"/>
      <c r="M134" s="199"/>
      <c r="N134" s="200"/>
      <c r="O134" s="200"/>
      <c r="P134" s="200"/>
      <c r="Q134" s="200"/>
      <c r="R134" s="200"/>
      <c r="S134" s="200"/>
      <c r="T134" s="20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5" t="s">
        <v>193</v>
      </c>
      <c r="AU134" s="195" t="s">
        <v>21</v>
      </c>
      <c r="AV134" s="13" t="s">
        <v>21</v>
      </c>
      <c r="AW134" s="13" t="s">
        <v>40</v>
      </c>
      <c r="AX134" s="13" t="s">
        <v>91</v>
      </c>
      <c r="AY134" s="195" t="s">
        <v>167</v>
      </c>
    </row>
    <row r="135" spans="1:65" s="2" customFormat="1" ht="21.75" customHeight="1">
      <c r="A135" s="38"/>
      <c r="B135" s="179"/>
      <c r="C135" s="180" t="s">
        <v>180</v>
      </c>
      <c r="D135" s="180" t="s">
        <v>169</v>
      </c>
      <c r="E135" s="181" t="s">
        <v>395</v>
      </c>
      <c r="F135" s="182" t="s">
        <v>396</v>
      </c>
      <c r="G135" s="183" t="s">
        <v>218</v>
      </c>
      <c r="H135" s="184">
        <v>93.33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0.00084</v>
      </c>
      <c r="R135" s="189">
        <f>Q135*H135</f>
        <v>0.0783972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1392</v>
      </c>
    </row>
    <row r="136" spans="1:51" s="13" customFormat="1" ht="12">
      <c r="A136" s="13"/>
      <c r="B136" s="193"/>
      <c r="C136" s="13"/>
      <c r="D136" s="194" t="s">
        <v>193</v>
      </c>
      <c r="E136" s="195" t="s">
        <v>1</v>
      </c>
      <c r="F136" s="196" t="s">
        <v>1393</v>
      </c>
      <c r="G136" s="13"/>
      <c r="H136" s="197">
        <v>93.33</v>
      </c>
      <c r="I136" s="198"/>
      <c r="J136" s="13"/>
      <c r="K136" s="13"/>
      <c r="L136" s="193"/>
      <c r="M136" s="199"/>
      <c r="N136" s="200"/>
      <c r="O136" s="200"/>
      <c r="P136" s="200"/>
      <c r="Q136" s="200"/>
      <c r="R136" s="200"/>
      <c r="S136" s="200"/>
      <c r="T136" s="20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193</v>
      </c>
      <c r="AU136" s="195" t="s">
        <v>21</v>
      </c>
      <c r="AV136" s="13" t="s">
        <v>21</v>
      </c>
      <c r="AW136" s="13" t="s">
        <v>40</v>
      </c>
      <c r="AX136" s="13" t="s">
        <v>91</v>
      </c>
      <c r="AY136" s="195" t="s">
        <v>167</v>
      </c>
    </row>
    <row r="137" spans="1:65" s="2" customFormat="1" ht="24.15" customHeight="1">
      <c r="A137" s="38"/>
      <c r="B137" s="179"/>
      <c r="C137" s="180" t="s">
        <v>174</v>
      </c>
      <c r="D137" s="180" t="s">
        <v>169</v>
      </c>
      <c r="E137" s="181" t="s">
        <v>399</v>
      </c>
      <c r="F137" s="182" t="s">
        <v>400</v>
      </c>
      <c r="G137" s="183" t="s">
        <v>218</v>
      </c>
      <c r="H137" s="184">
        <v>93.33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1394</v>
      </c>
    </row>
    <row r="138" spans="1:65" s="2" customFormat="1" ht="37.8" customHeight="1">
      <c r="A138" s="38"/>
      <c r="B138" s="179"/>
      <c r="C138" s="180" t="s">
        <v>188</v>
      </c>
      <c r="D138" s="180" t="s">
        <v>169</v>
      </c>
      <c r="E138" s="181" t="s">
        <v>999</v>
      </c>
      <c r="F138" s="182" t="s">
        <v>1000</v>
      </c>
      <c r="G138" s="183" t="s">
        <v>191</v>
      </c>
      <c r="H138" s="184">
        <v>11.332</v>
      </c>
      <c r="I138" s="185"/>
      <c r="J138" s="186">
        <f>ROUND(I138*H138,2)</f>
        <v>0</v>
      </c>
      <c r="K138" s="182" t="s">
        <v>173</v>
      </c>
      <c r="L138" s="39"/>
      <c r="M138" s="187" t="s">
        <v>1</v>
      </c>
      <c r="N138" s="188" t="s">
        <v>49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174</v>
      </c>
      <c r="AT138" s="191" t="s">
        <v>169</v>
      </c>
      <c r="AU138" s="191" t="s">
        <v>21</v>
      </c>
      <c r="AY138" s="18" t="s">
        <v>167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8" t="s">
        <v>91</v>
      </c>
      <c r="BK138" s="192">
        <f>ROUND(I138*H138,2)</f>
        <v>0</v>
      </c>
      <c r="BL138" s="18" t="s">
        <v>174</v>
      </c>
      <c r="BM138" s="191" t="s">
        <v>1395</v>
      </c>
    </row>
    <row r="139" spans="1:51" s="13" customFormat="1" ht="12">
      <c r="A139" s="13"/>
      <c r="B139" s="193"/>
      <c r="C139" s="13"/>
      <c r="D139" s="194" t="s">
        <v>193</v>
      </c>
      <c r="E139" s="195" t="s">
        <v>1</v>
      </c>
      <c r="F139" s="196" t="s">
        <v>1396</v>
      </c>
      <c r="G139" s="13"/>
      <c r="H139" s="197">
        <v>11.332</v>
      </c>
      <c r="I139" s="198"/>
      <c r="J139" s="13"/>
      <c r="K139" s="13"/>
      <c r="L139" s="193"/>
      <c r="M139" s="199"/>
      <c r="N139" s="200"/>
      <c r="O139" s="200"/>
      <c r="P139" s="200"/>
      <c r="Q139" s="200"/>
      <c r="R139" s="200"/>
      <c r="S139" s="200"/>
      <c r="T139" s="20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5" t="s">
        <v>193</v>
      </c>
      <c r="AU139" s="195" t="s">
        <v>21</v>
      </c>
      <c r="AV139" s="13" t="s">
        <v>21</v>
      </c>
      <c r="AW139" s="13" t="s">
        <v>40</v>
      </c>
      <c r="AX139" s="13" t="s">
        <v>91</v>
      </c>
      <c r="AY139" s="195" t="s">
        <v>167</v>
      </c>
    </row>
    <row r="140" spans="1:65" s="2" customFormat="1" ht="33" customHeight="1">
      <c r="A140" s="38"/>
      <c r="B140" s="179"/>
      <c r="C140" s="180" t="s">
        <v>195</v>
      </c>
      <c r="D140" s="180" t="s">
        <v>169</v>
      </c>
      <c r="E140" s="181" t="s">
        <v>1397</v>
      </c>
      <c r="F140" s="182" t="s">
        <v>1398</v>
      </c>
      <c r="G140" s="183" t="s">
        <v>233</v>
      </c>
      <c r="H140" s="184">
        <v>22.664</v>
      </c>
      <c r="I140" s="185"/>
      <c r="J140" s="186">
        <f>ROUND(I140*H140,2)</f>
        <v>0</v>
      </c>
      <c r="K140" s="182" t="s">
        <v>173</v>
      </c>
      <c r="L140" s="39"/>
      <c r="M140" s="187" t="s">
        <v>1</v>
      </c>
      <c r="N140" s="188" t="s">
        <v>49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174</v>
      </c>
      <c r="AT140" s="191" t="s">
        <v>169</v>
      </c>
      <c r="AU140" s="191" t="s">
        <v>21</v>
      </c>
      <c r="AY140" s="18" t="s">
        <v>167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8" t="s">
        <v>91</v>
      </c>
      <c r="BK140" s="192">
        <f>ROUND(I140*H140,2)</f>
        <v>0</v>
      </c>
      <c r="BL140" s="18" t="s">
        <v>174</v>
      </c>
      <c r="BM140" s="191" t="s">
        <v>1399</v>
      </c>
    </row>
    <row r="141" spans="1:51" s="13" customFormat="1" ht="12">
      <c r="A141" s="13"/>
      <c r="B141" s="193"/>
      <c r="C141" s="13"/>
      <c r="D141" s="194" t="s">
        <v>193</v>
      </c>
      <c r="E141" s="195" t="s">
        <v>1</v>
      </c>
      <c r="F141" s="196" t="s">
        <v>1400</v>
      </c>
      <c r="G141" s="13"/>
      <c r="H141" s="197">
        <v>22.664</v>
      </c>
      <c r="I141" s="198"/>
      <c r="J141" s="13"/>
      <c r="K141" s="13"/>
      <c r="L141" s="193"/>
      <c r="M141" s="199"/>
      <c r="N141" s="200"/>
      <c r="O141" s="200"/>
      <c r="P141" s="200"/>
      <c r="Q141" s="200"/>
      <c r="R141" s="200"/>
      <c r="S141" s="200"/>
      <c r="T141" s="20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5" t="s">
        <v>193</v>
      </c>
      <c r="AU141" s="195" t="s">
        <v>21</v>
      </c>
      <c r="AV141" s="13" t="s">
        <v>21</v>
      </c>
      <c r="AW141" s="13" t="s">
        <v>40</v>
      </c>
      <c r="AX141" s="13" t="s">
        <v>91</v>
      </c>
      <c r="AY141" s="195" t="s">
        <v>167</v>
      </c>
    </row>
    <row r="142" spans="1:65" s="2" customFormat="1" ht="24.15" customHeight="1">
      <c r="A142" s="38"/>
      <c r="B142" s="179"/>
      <c r="C142" s="180" t="s">
        <v>200</v>
      </c>
      <c r="D142" s="180" t="s">
        <v>169</v>
      </c>
      <c r="E142" s="181" t="s">
        <v>237</v>
      </c>
      <c r="F142" s="182" t="s">
        <v>238</v>
      </c>
      <c r="G142" s="183" t="s">
        <v>191</v>
      </c>
      <c r="H142" s="184">
        <v>36.613</v>
      </c>
      <c r="I142" s="185"/>
      <c r="J142" s="186">
        <f>ROUND(I142*H142,2)</f>
        <v>0</v>
      </c>
      <c r="K142" s="182" t="s">
        <v>173</v>
      </c>
      <c r="L142" s="39"/>
      <c r="M142" s="187" t="s">
        <v>1</v>
      </c>
      <c r="N142" s="188" t="s">
        <v>49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174</v>
      </c>
      <c r="AT142" s="191" t="s">
        <v>169</v>
      </c>
      <c r="AU142" s="191" t="s">
        <v>21</v>
      </c>
      <c r="AY142" s="18" t="s">
        <v>167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91</v>
      </c>
      <c r="BK142" s="192">
        <f>ROUND(I142*H142,2)</f>
        <v>0</v>
      </c>
      <c r="BL142" s="18" t="s">
        <v>174</v>
      </c>
      <c r="BM142" s="191" t="s">
        <v>1401</v>
      </c>
    </row>
    <row r="143" spans="1:51" s="13" customFormat="1" ht="12">
      <c r="A143" s="13"/>
      <c r="B143" s="193"/>
      <c r="C143" s="13"/>
      <c r="D143" s="194" t="s">
        <v>193</v>
      </c>
      <c r="E143" s="195" t="s">
        <v>1</v>
      </c>
      <c r="F143" s="196" t="s">
        <v>1402</v>
      </c>
      <c r="G143" s="13"/>
      <c r="H143" s="197">
        <v>17.511</v>
      </c>
      <c r="I143" s="198"/>
      <c r="J143" s="13"/>
      <c r="K143" s="13"/>
      <c r="L143" s="193"/>
      <c r="M143" s="199"/>
      <c r="N143" s="200"/>
      <c r="O143" s="200"/>
      <c r="P143" s="200"/>
      <c r="Q143" s="200"/>
      <c r="R143" s="200"/>
      <c r="S143" s="200"/>
      <c r="T143" s="20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5" t="s">
        <v>193</v>
      </c>
      <c r="AU143" s="195" t="s">
        <v>21</v>
      </c>
      <c r="AV143" s="13" t="s">
        <v>21</v>
      </c>
      <c r="AW143" s="13" t="s">
        <v>40</v>
      </c>
      <c r="AX143" s="13" t="s">
        <v>84</v>
      </c>
      <c r="AY143" s="195" t="s">
        <v>167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1403</v>
      </c>
      <c r="G144" s="13"/>
      <c r="H144" s="197">
        <v>19.102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84</v>
      </c>
      <c r="AY144" s="195" t="s">
        <v>167</v>
      </c>
    </row>
    <row r="145" spans="1:51" s="14" customFormat="1" ht="12">
      <c r="A145" s="14"/>
      <c r="B145" s="202"/>
      <c r="C145" s="14"/>
      <c r="D145" s="194" t="s">
        <v>193</v>
      </c>
      <c r="E145" s="203" t="s">
        <v>1</v>
      </c>
      <c r="F145" s="204" t="s">
        <v>246</v>
      </c>
      <c r="G145" s="14"/>
      <c r="H145" s="205">
        <v>36.613</v>
      </c>
      <c r="I145" s="206"/>
      <c r="J145" s="14"/>
      <c r="K145" s="14"/>
      <c r="L145" s="202"/>
      <c r="M145" s="207"/>
      <c r="N145" s="208"/>
      <c r="O145" s="208"/>
      <c r="P145" s="208"/>
      <c r="Q145" s="208"/>
      <c r="R145" s="208"/>
      <c r="S145" s="208"/>
      <c r="T145" s="20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03" t="s">
        <v>193</v>
      </c>
      <c r="AU145" s="203" t="s">
        <v>21</v>
      </c>
      <c r="AV145" s="14" t="s">
        <v>174</v>
      </c>
      <c r="AW145" s="14" t="s">
        <v>40</v>
      </c>
      <c r="AX145" s="14" t="s">
        <v>91</v>
      </c>
      <c r="AY145" s="203" t="s">
        <v>167</v>
      </c>
    </row>
    <row r="146" spans="1:65" s="2" customFormat="1" ht="24.15" customHeight="1">
      <c r="A146" s="38"/>
      <c r="B146" s="179"/>
      <c r="C146" s="180" t="s">
        <v>205</v>
      </c>
      <c r="D146" s="180" t="s">
        <v>169</v>
      </c>
      <c r="E146" s="181" t="s">
        <v>252</v>
      </c>
      <c r="F146" s="182" t="s">
        <v>253</v>
      </c>
      <c r="G146" s="183" t="s">
        <v>191</v>
      </c>
      <c r="H146" s="184">
        <v>8.593</v>
      </c>
      <c r="I146" s="185"/>
      <c r="J146" s="186">
        <f>ROUND(I146*H146,2)</f>
        <v>0</v>
      </c>
      <c r="K146" s="182" t="s">
        <v>173</v>
      </c>
      <c r="L146" s="39"/>
      <c r="M146" s="187" t="s">
        <v>1</v>
      </c>
      <c r="N146" s="188" t="s">
        <v>49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174</v>
      </c>
      <c r="AT146" s="191" t="s">
        <v>169</v>
      </c>
      <c r="AU146" s="191" t="s">
        <v>21</v>
      </c>
      <c r="AY146" s="18" t="s">
        <v>167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91</v>
      </c>
      <c r="BK146" s="192">
        <f>ROUND(I146*H146,2)</f>
        <v>0</v>
      </c>
      <c r="BL146" s="18" t="s">
        <v>174</v>
      </c>
      <c r="BM146" s="191" t="s">
        <v>1404</v>
      </c>
    </row>
    <row r="147" spans="1:51" s="13" customFormat="1" ht="12">
      <c r="A147" s="13"/>
      <c r="B147" s="193"/>
      <c r="C147" s="13"/>
      <c r="D147" s="194" t="s">
        <v>193</v>
      </c>
      <c r="E147" s="195" t="s">
        <v>1</v>
      </c>
      <c r="F147" s="196" t="s">
        <v>1405</v>
      </c>
      <c r="G147" s="13"/>
      <c r="H147" s="197">
        <v>8.593</v>
      </c>
      <c r="I147" s="198"/>
      <c r="J147" s="13"/>
      <c r="K147" s="13"/>
      <c r="L147" s="193"/>
      <c r="M147" s="199"/>
      <c r="N147" s="200"/>
      <c r="O147" s="200"/>
      <c r="P147" s="200"/>
      <c r="Q147" s="200"/>
      <c r="R147" s="200"/>
      <c r="S147" s="200"/>
      <c r="T147" s="20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5" t="s">
        <v>193</v>
      </c>
      <c r="AU147" s="195" t="s">
        <v>21</v>
      </c>
      <c r="AV147" s="13" t="s">
        <v>21</v>
      </c>
      <c r="AW147" s="13" t="s">
        <v>40</v>
      </c>
      <c r="AX147" s="13" t="s">
        <v>91</v>
      </c>
      <c r="AY147" s="195" t="s">
        <v>167</v>
      </c>
    </row>
    <row r="148" spans="1:65" s="2" customFormat="1" ht="16.5" customHeight="1">
      <c r="A148" s="38"/>
      <c r="B148" s="179"/>
      <c r="C148" s="210" t="s">
        <v>210</v>
      </c>
      <c r="D148" s="210" t="s">
        <v>257</v>
      </c>
      <c r="E148" s="211" t="s">
        <v>258</v>
      </c>
      <c r="F148" s="212" t="s">
        <v>259</v>
      </c>
      <c r="G148" s="213" t="s">
        <v>233</v>
      </c>
      <c r="H148" s="214">
        <v>17.186</v>
      </c>
      <c r="I148" s="215"/>
      <c r="J148" s="216">
        <f>ROUND(I148*H148,2)</f>
        <v>0</v>
      </c>
      <c r="K148" s="212" t="s">
        <v>173</v>
      </c>
      <c r="L148" s="217"/>
      <c r="M148" s="218" t="s">
        <v>1</v>
      </c>
      <c r="N148" s="219" t="s">
        <v>49</v>
      </c>
      <c r="O148" s="77"/>
      <c r="P148" s="189">
        <f>O148*H148</f>
        <v>0</v>
      </c>
      <c r="Q148" s="189">
        <v>1</v>
      </c>
      <c r="R148" s="189">
        <f>Q148*H148</f>
        <v>17.186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205</v>
      </c>
      <c r="AT148" s="191" t="s">
        <v>257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1406</v>
      </c>
    </row>
    <row r="149" spans="1:51" s="13" customFormat="1" ht="12">
      <c r="A149" s="13"/>
      <c r="B149" s="193"/>
      <c r="C149" s="13"/>
      <c r="D149" s="194" t="s">
        <v>193</v>
      </c>
      <c r="E149" s="13"/>
      <c r="F149" s="196" t="s">
        <v>1407</v>
      </c>
      <c r="G149" s="13"/>
      <c r="H149" s="197">
        <v>17.186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193</v>
      </c>
      <c r="AU149" s="195" t="s">
        <v>21</v>
      </c>
      <c r="AV149" s="13" t="s">
        <v>21</v>
      </c>
      <c r="AW149" s="13" t="s">
        <v>3</v>
      </c>
      <c r="AX149" s="13" t="s">
        <v>91</v>
      </c>
      <c r="AY149" s="195" t="s">
        <v>167</v>
      </c>
    </row>
    <row r="150" spans="1:63" s="12" customFormat="1" ht="22.8" customHeight="1">
      <c r="A150" s="12"/>
      <c r="B150" s="166"/>
      <c r="C150" s="12"/>
      <c r="D150" s="167" t="s">
        <v>83</v>
      </c>
      <c r="E150" s="177" t="s">
        <v>174</v>
      </c>
      <c r="F150" s="177" t="s">
        <v>262</v>
      </c>
      <c r="G150" s="12"/>
      <c r="H150" s="12"/>
      <c r="I150" s="169"/>
      <c r="J150" s="178">
        <f>BK150</f>
        <v>0</v>
      </c>
      <c r="K150" s="12"/>
      <c r="L150" s="166"/>
      <c r="M150" s="171"/>
      <c r="N150" s="172"/>
      <c r="O150" s="172"/>
      <c r="P150" s="173">
        <f>SUM(P151:P156)</f>
        <v>0</v>
      </c>
      <c r="Q150" s="172"/>
      <c r="R150" s="173">
        <f>SUM(R151:R156)</f>
        <v>6.96617178</v>
      </c>
      <c r="S150" s="172"/>
      <c r="T150" s="174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67" t="s">
        <v>91</v>
      </c>
      <c r="AT150" s="175" t="s">
        <v>83</v>
      </c>
      <c r="AU150" s="175" t="s">
        <v>91</v>
      </c>
      <c r="AY150" s="167" t="s">
        <v>167</v>
      </c>
      <c r="BK150" s="176">
        <f>SUM(BK151:BK156)</f>
        <v>0</v>
      </c>
    </row>
    <row r="151" spans="1:65" s="2" customFormat="1" ht="24.15" customHeight="1">
      <c r="A151" s="38"/>
      <c r="B151" s="179"/>
      <c r="C151" s="180" t="s">
        <v>215</v>
      </c>
      <c r="D151" s="180" t="s">
        <v>169</v>
      </c>
      <c r="E151" s="181" t="s">
        <v>264</v>
      </c>
      <c r="F151" s="182" t="s">
        <v>265</v>
      </c>
      <c r="G151" s="183" t="s">
        <v>191</v>
      </c>
      <c r="H151" s="184">
        <v>2.008</v>
      </c>
      <c r="I151" s="185"/>
      <c r="J151" s="186">
        <f>ROUND(I151*H151,2)</f>
        <v>0</v>
      </c>
      <c r="K151" s="182" t="s">
        <v>173</v>
      </c>
      <c r="L151" s="39"/>
      <c r="M151" s="187" t="s">
        <v>1</v>
      </c>
      <c r="N151" s="188" t="s">
        <v>49</v>
      </c>
      <c r="O151" s="77"/>
      <c r="P151" s="189">
        <f>O151*H151</f>
        <v>0</v>
      </c>
      <c r="Q151" s="189">
        <v>1.89077</v>
      </c>
      <c r="R151" s="189">
        <f>Q151*H151</f>
        <v>3.79666616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174</v>
      </c>
      <c r="AT151" s="191" t="s">
        <v>169</v>
      </c>
      <c r="AU151" s="191" t="s">
        <v>21</v>
      </c>
      <c r="AY151" s="18" t="s">
        <v>167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91</v>
      </c>
      <c r="BK151" s="192">
        <f>ROUND(I151*H151,2)</f>
        <v>0</v>
      </c>
      <c r="BL151" s="18" t="s">
        <v>174</v>
      </c>
      <c r="BM151" s="191" t="s">
        <v>1408</v>
      </c>
    </row>
    <row r="152" spans="1:51" s="13" customFormat="1" ht="12">
      <c r="A152" s="13"/>
      <c r="B152" s="193"/>
      <c r="C152" s="13"/>
      <c r="D152" s="194" t="s">
        <v>193</v>
      </c>
      <c r="E152" s="195" t="s">
        <v>1</v>
      </c>
      <c r="F152" s="196" t="s">
        <v>1409</v>
      </c>
      <c r="G152" s="13"/>
      <c r="H152" s="197">
        <v>2.008</v>
      </c>
      <c r="I152" s="198"/>
      <c r="J152" s="13"/>
      <c r="K152" s="13"/>
      <c r="L152" s="193"/>
      <c r="M152" s="199"/>
      <c r="N152" s="200"/>
      <c r="O152" s="200"/>
      <c r="P152" s="200"/>
      <c r="Q152" s="200"/>
      <c r="R152" s="200"/>
      <c r="S152" s="200"/>
      <c r="T152" s="20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5" t="s">
        <v>193</v>
      </c>
      <c r="AU152" s="195" t="s">
        <v>21</v>
      </c>
      <c r="AV152" s="13" t="s">
        <v>21</v>
      </c>
      <c r="AW152" s="13" t="s">
        <v>40</v>
      </c>
      <c r="AX152" s="13" t="s">
        <v>91</v>
      </c>
      <c r="AY152" s="195" t="s">
        <v>167</v>
      </c>
    </row>
    <row r="153" spans="1:65" s="2" customFormat="1" ht="24.15" customHeight="1">
      <c r="A153" s="38"/>
      <c r="B153" s="179"/>
      <c r="C153" s="180" t="s">
        <v>221</v>
      </c>
      <c r="D153" s="180" t="s">
        <v>169</v>
      </c>
      <c r="E153" s="181" t="s">
        <v>1410</v>
      </c>
      <c r="F153" s="182" t="s">
        <v>1411</v>
      </c>
      <c r="G153" s="183" t="s">
        <v>285</v>
      </c>
      <c r="H153" s="184">
        <v>13</v>
      </c>
      <c r="I153" s="185"/>
      <c r="J153" s="186">
        <f>ROUND(I153*H153,2)</f>
        <v>0</v>
      </c>
      <c r="K153" s="182" t="s">
        <v>173</v>
      </c>
      <c r="L153" s="39"/>
      <c r="M153" s="187" t="s">
        <v>1</v>
      </c>
      <c r="N153" s="188" t="s">
        <v>49</v>
      </c>
      <c r="O153" s="77"/>
      <c r="P153" s="189">
        <f>O153*H153</f>
        <v>0</v>
      </c>
      <c r="Q153" s="189">
        <v>0.08742</v>
      </c>
      <c r="R153" s="189">
        <f>Q153*H153</f>
        <v>1.13646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174</v>
      </c>
      <c r="AT153" s="191" t="s">
        <v>169</v>
      </c>
      <c r="AU153" s="191" t="s">
        <v>21</v>
      </c>
      <c r="AY153" s="18" t="s">
        <v>167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8" t="s">
        <v>91</v>
      </c>
      <c r="BK153" s="192">
        <f>ROUND(I153*H153,2)</f>
        <v>0</v>
      </c>
      <c r="BL153" s="18" t="s">
        <v>174</v>
      </c>
      <c r="BM153" s="191" t="s">
        <v>1412</v>
      </c>
    </row>
    <row r="154" spans="1:65" s="2" customFormat="1" ht="24.15" customHeight="1">
      <c r="A154" s="38"/>
      <c r="B154" s="179"/>
      <c r="C154" s="210" t="s">
        <v>225</v>
      </c>
      <c r="D154" s="210" t="s">
        <v>257</v>
      </c>
      <c r="E154" s="211" t="s">
        <v>1413</v>
      </c>
      <c r="F154" s="212" t="s">
        <v>1414</v>
      </c>
      <c r="G154" s="213" t="s">
        <v>285</v>
      </c>
      <c r="H154" s="214">
        <v>13</v>
      </c>
      <c r="I154" s="215"/>
      <c r="J154" s="216">
        <f>ROUND(I154*H154,2)</f>
        <v>0</v>
      </c>
      <c r="K154" s="212" t="s">
        <v>173</v>
      </c>
      <c r="L154" s="217"/>
      <c r="M154" s="218" t="s">
        <v>1</v>
      </c>
      <c r="N154" s="219" t="s">
        <v>49</v>
      </c>
      <c r="O154" s="77"/>
      <c r="P154" s="189">
        <f>O154*H154</f>
        <v>0</v>
      </c>
      <c r="Q154" s="189">
        <v>0.027</v>
      </c>
      <c r="R154" s="189">
        <f>Q154*H154</f>
        <v>0.351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205</v>
      </c>
      <c r="AT154" s="191" t="s">
        <v>257</v>
      </c>
      <c r="AU154" s="191" t="s">
        <v>21</v>
      </c>
      <c r="AY154" s="18" t="s">
        <v>167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8" t="s">
        <v>91</v>
      </c>
      <c r="BK154" s="192">
        <f>ROUND(I154*H154,2)</f>
        <v>0</v>
      </c>
      <c r="BL154" s="18" t="s">
        <v>174</v>
      </c>
      <c r="BM154" s="191" t="s">
        <v>1415</v>
      </c>
    </row>
    <row r="155" spans="1:65" s="2" customFormat="1" ht="33" customHeight="1">
      <c r="A155" s="38"/>
      <c r="B155" s="179"/>
      <c r="C155" s="180" t="s">
        <v>230</v>
      </c>
      <c r="D155" s="180" t="s">
        <v>169</v>
      </c>
      <c r="E155" s="181" t="s">
        <v>269</v>
      </c>
      <c r="F155" s="182" t="s">
        <v>270</v>
      </c>
      <c r="G155" s="183" t="s">
        <v>191</v>
      </c>
      <c r="H155" s="184">
        <v>0.731</v>
      </c>
      <c r="I155" s="185"/>
      <c r="J155" s="186">
        <f>ROUND(I155*H155,2)</f>
        <v>0</v>
      </c>
      <c r="K155" s="182" t="s">
        <v>173</v>
      </c>
      <c r="L155" s="39"/>
      <c r="M155" s="187" t="s">
        <v>1</v>
      </c>
      <c r="N155" s="188" t="s">
        <v>49</v>
      </c>
      <c r="O155" s="77"/>
      <c r="P155" s="189">
        <f>O155*H155</f>
        <v>0</v>
      </c>
      <c r="Q155" s="189">
        <v>2.30102</v>
      </c>
      <c r="R155" s="189">
        <f>Q155*H155</f>
        <v>1.6820456199999998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174</v>
      </c>
      <c r="AT155" s="191" t="s">
        <v>169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174</v>
      </c>
      <c r="BM155" s="191" t="s">
        <v>1416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1417</v>
      </c>
      <c r="G156" s="13"/>
      <c r="H156" s="197">
        <v>0.731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91</v>
      </c>
      <c r="AY156" s="195" t="s">
        <v>167</v>
      </c>
    </row>
    <row r="157" spans="1:63" s="12" customFormat="1" ht="22.8" customHeight="1">
      <c r="A157" s="12"/>
      <c r="B157" s="166"/>
      <c r="C157" s="12"/>
      <c r="D157" s="167" t="s">
        <v>83</v>
      </c>
      <c r="E157" s="177" t="s">
        <v>205</v>
      </c>
      <c r="F157" s="177" t="s">
        <v>273</v>
      </c>
      <c r="G157" s="12"/>
      <c r="H157" s="12"/>
      <c r="I157" s="169"/>
      <c r="J157" s="178">
        <f>BK157</f>
        <v>0</v>
      </c>
      <c r="K157" s="12"/>
      <c r="L157" s="166"/>
      <c r="M157" s="171"/>
      <c r="N157" s="172"/>
      <c r="O157" s="172"/>
      <c r="P157" s="173">
        <f>SUM(P158:P177)</f>
        <v>0</v>
      </c>
      <c r="Q157" s="172"/>
      <c r="R157" s="173">
        <f>SUM(R158:R177)</f>
        <v>13.9340243</v>
      </c>
      <c r="S157" s="172"/>
      <c r="T157" s="174">
        <f>SUM(T158:T177)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67" t="s">
        <v>91</v>
      </c>
      <c r="AT157" s="175" t="s">
        <v>83</v>
      </c>
      <c r="AU157" s="175" t="s">
        <v>91</v>
      </c>
      <c r="AY157" s="167" t="s">
        <v>167</v>
      </c>
      <c r="BK157" s="176">
        <f>SUM(BK158:BK177)</f>
        <v>0</v>
      </c>
    </row>
    <row r="158" spans="1:65" s="2" customFormat="1" ht="24.15" customHeight="1">
      <c r="A158" s="38"/>
      <c r="B158" s="179"/>
      <c r="C158" s="180" t="s">
        <v>236</v>
      </c>
      <c r="D158" s="180" t="s">
        <v>169</v>
      </c>
      <c r="E158" s="181" t="s">
        <v>1418</v>
      </c>
      <c r="F158" s="182" t="s">
        <v>1419</v>
      </c>
      <c r="G158" s="183" t="s">
        <v>183</v>
      </c>
      <c r="H158" s="184">
        <v>25.1</v>
      </c>
      <c r="I158" s="185"/>
      <c r="J158" s="186">
        <f>ROUND(I158*H158,2)</f>
        <v>0</v>
      </c>
      <c r="K158" s="182" t="s">
        <v>173</v>
      </c>
      <c r="L158" s="39"/>
      <c r="M158" s="187" t="s">
        <v>1</v>
      </c>
      <c r="N158" s="188" t="s">
        <v>49</v>
      </c>
      <c r="O158" s="77"/>
      <c r="P158" s="189">
        <f>O158*H158</f>
        <v>0</v>
      </c>
      <c r="Q158" s="189">
        <v>1E-05</v>
      </c>
      <c r="R158" s="189">
        <f>Q158*H158</f>
        <v>0.00025100000000000003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174</v>
      </c>
      <c r="AT158" s="191" t="s">
        <v>169</v>
      </c>
      <c r="AU158" s="191" t="s">
        <v>21</v>
      </c>
      <c r="AY158" s="18" t="s">
        <v>167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8" t="s">
        <v>91</v>
      </c>
      <c r="BK158" s="192">
        <f>ROUND(I158*H158,2)</f>
        <v>0</v>
      </c>
      <c r="BL158" s="18" t="s">
        <v>174</v>
      </c>
      <c r="BM158" s="191" t="s">
        <v>1420</v>
      </c>
    </row>
    <row r="159" spans="1:51" s="13" customFormat="1" ht="12">
      <c r="A159" s="13"/>
      <c r="B159" s="193"/>
      <c r="C159" s="13"/>
      <c r="D159" s="194" t="s">
        <v>193</v>
      </c>
      <c r="E159" s="195" t="s">
        <v>1</v>
      </c>
      <c r="F159" s="196" t="s">
        <v>1421</v>
      </c>
      <c r="G159" s="13"/>
      <c r="H159" s="197">
        <v>25.1</v>
      </c>
      <c r="I159" s="198"/>
      <c r="J159" s="13"/>
      <c r="K159" s="13"/>
      <c r="L159" s="193"/>
      <c r="M159" s="199"/>
      <c r="N159" s="200"/>
      <c r="O159" s="200"/>
      <c r="P159" s="200"/>
      <c r="Q159" s="200"/>
      <c r="R159" s="200"/>
      <c r="S159" s="200"/>
      <c r="T159" s="20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5" t="s">
        <v>193</v>
      </c>
      <c r="AU159" s="195" t="s">
        <v>21</v>
      </c>
      <c r="AV159" s="13" t="s">
        <v>21</v>
      </c>
      <c r="AW159" s="13" t="s">
        <v>40</v>
      </c>
      <c r="AX159" s="13" t="s">
        <v>91</v>
      </c>
      <c r="AY159" s="195" t="s">
        <v>167</v>
      </c>
    </row>
    <row r="160" spans="1:65" s="2" customFormat="1" ht="24.15" customHeight="1">
      <c r="A160" s="38"/>
      <c r="B160" s="179"/>
      <c r="C160" s="210" t="s">
        <v>8</v>
      </c>
      <c r="D160" s="210" t="s">
        <v>257</v>
      </c>
      <c r="E160" s="211" t="s">
        <v>1422</v>
      </c>
      <c r="F160" s="212" t="s">
        <v>1423</v>
      </c>
      <c r="G160" s="213" t="s">
        <v>183</v>
      </c>
      <c r="H160" s="214">
        <v>25.477</v>
      </c>
      <c r="I160" s="215"/>
      <c r="J160" s="216">
        <f>ROUND(I160*H160,2)</f>
        <v>0</v>
      </c>
      <c r="K160" s="212" t="s">
        <v>173</v>
      </c>
      <c r="L160" s="217"/>
      <c r="M160" s="218" t="s">
        <v>1</v>
      </c>
      <c r="N160" s="219" t="s">
        <v>49</v>
      </c>
      <c r="O160" s="77"/>
      <c r="P160" s="189">
        <f>O160*H160</f>
        <v>0</v>
      </c>
      <c r="Q160" s="189">
        <v>0.0029</v>
      </c>
      <c r="R160" s="189">
        <f>Q160*H160</f>
        <v>0.0738833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205</v>
      </c>
      <c r="AT160" s="191" t="s">
        <v>257</v>
      </c>
      <c r="AU160" s="191" t="s">
        <v>21</v>
      </c>
      <c r="AY160" s="18" t="s">
        <v>167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8" t="s">
        <v>91</v>
      </c>
      <c r="BK160" s="192">
        <f>ROUND(I160*H160,2)</f>
        <v>0</v>
      </c>
      <c r="BL160" s="18" t="s">
        <v>174</v>
      </c>
      <c r="BM160" s="191" t="s">
        <v>1424</v>
      </c>
    </row>
    <row r="161" spans="1:51" s="13" customFormat="1" ht="12">
      <c r="A161" s="13"/>
      <c r="B161" s="193"/>
      <c r="C161" s="13"/>
      <c r="D161" s="194" t="s">
        <v>193</v>
      </c>
      <c r="E161" s="13"/>
      <c r="F161" s="196" t="s">
        <v>1425</v>
      </c>
      <c r="G161" s="13"/>
      <c r="H161" s="197">
        <v>25.477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3</v>
      </c>
      <c r="AX161" s="13" t="s">
        <v>91</v>
      </c>
      <c r="AY161" s="195" t="s">
        <v>167</v>
      </c>
    </row>
    <row r="162" spans="1:65" s="2" customFormat="1" ht="33" customHeight="1">
      <c r="A162" s="38"/>
      <c r="B162" s="179"/>
      <c r="C162" s="180" t="s">
        <v>251</v>
      </c>
      <c r="D162" s="180" t="s">
        <v>169</v>
      </c>
      <c r="E162" s="181" t="s">
        <v>916</v>
      </c>
      <c r="F162" s="182" t="s">
        <v>917</v>
      </c>
      <c r="G162" s="183" t="s">
        <v>285</v>
      </c>
      <c r="H162" s="184">
        <v>26</v>
      </c>
      <c r="I162" s="185"/>
      <c r="J162" s="186">
        <f>ROUND(I162*H162,2)</f>
        <v>0</v>
      </c>
      <c r="K162" s="182" t="s">
        <v>173</v>
      </c>
      <c r="L162" s="39"/>
      <c r="M162" s="187" t="s">
        <v>1</v>
      </c>
      <c r="N162" s="188" t="s">
        <v>49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174</v>
      </c>
      <c r="AT162" s="191" t="s">
        <v>169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174</v>
      </c>
      <c r="BM162" s="191" t="s">
        <v>1426</v>
      </c>
    </row>
    <row r="163" spans="1:65" s="2" customFormat="1" ht="16.5" customHeight="1">
      <c r="A163" s="38"/>
      <c r="B163" s="179"/>
      <c r="C163" s="210" t="s">
        <v>256</v>
      </c>
      <c r="D163" s="210" t="s">
        <v>257</v>
      </c>
      <c r="E163" s="211" t="s">
        <v>1427</v>
      </c>
      <c r="F163" s="212" t="s">
        <v>1428</v>
      </c>
      <c r="G163" s="213" t="s">
        <v>285</v>
      </c>
      <c r="H163" s="214">
        <v>26</v>
      </c>
      <c r="I163" s="215"/>
      <c r="J163" s="216">
        <f>ROUND(I163*H163,2)</f>
        <v>0</v>
      </c>
      <c r="K163" s="212" t="s">
        <v>173</v>
      </c>
      <c r="L163" s="217"/>
      <c r="M163" s="218" t="s">
        <v>1</v>
      </c>
      <c r="N163" s="219" t="s">
        <v>49</v>
      </c>
      <c r="O163" s="77"/>
      <c r="P163" s="189">
        <f>O163*H163</f>
        <v>0</v>
      </c>
      <c r="Q163" s="189">
        <v>0.00065</v>
      </c>
      <c r="R163" s="189">
        <f>Q163*H163</f>
        <v>0.0169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205</v>
      </c>
      <c r="AT163" s="191" t="s">
        <v>257</v>
      </c>
      <c r="AU163" s="191" t="s">
        <v>21</v>
      </c>
      <c r="AY163" s="18" t="s">
        <v>167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8" t="s">
        <v>91</v>
      </c>
      <c r="BK163" s="192">
        <f>ROUND(I163*H163,2)</f>
        <v>0</v>
      </c>
      <c r="BL163" s="18" t="s">
        <v>174</v>
      </c>
      <c r="BM163" s="191" t="s">
        <v>1429</v>
      </c>
    </row>
    <row r="164" spans="1:47" s="2" customFormat="1" ht="12">
      <c r="A164" s="38"/>
      <c r="B164" s="39"/>
      <c r="C164" s="38"/>
      <c r="D164" s="194" t="s">
        <v>363</v>
      </c>
      <c r="E164" s="38"/>
      <c r="F164" s="220" t="s">
        <v>1430</v>
      </c>
      <c r="G164" s="38"/>
      <c r="H164" s="38"/>
      <c r="I164" s="221"/>
      <c r="J164" s="38"/>
      <c r="K164" s="38"/>
      <c r="L164" s="39"/>
      <c r="M164" s="222"/>
      <c r="N164" s="223"/>
      <c r="O164" s="77"/>
      <c r="P164" s="77"/>
      <c r="Q164" s="77"/>
      <c r="R164" s="77"/>
      <c r="S164" s="77"/>
      <c r="T164" s="7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8" t="s">
        <v>363</v>
      </c>
      <c r="AU164" s="18" t="s">
        <v>21</v>
      </c>
    </row>
    <row r="165" spans="1:65" s="2" customFormat="1" ht="24.15" customHeight="1">
      <c r="A165" s="38"/>
      <c r="B165" s="179"/>
      <c r="C165" s="180" t="s">
        <v>263</v>
      </c>
      <c r="D165" s="180" t="s">
        <v>169</v>
      </c>
      <c r="E165" s="181" t="s">
        <v>1431</v>
      </c>
      <c r="F165" s="182" t="s">
        <v>1432</v>
      </c>
      <c r="G165" s="183" t="s">
        <v>285</v>
      </c>
      <c r="H165" s="184">
        <v>13</v>
      </c>
      <c r="I165" s="185"/>
      <c r="J165" s="186">
        <f>ROUND(I165*H165,2)</f>
        <v>0</v>
      </c>
      <c r="K165" s="182" t="s">
        <v>173</v>
      </c>
      <c r="L165" s="39"/>
      <c r="M165" s="187" t="s">
        <v>1</v>
      </c>
      <c r="N165" s="188" t="s">
        <v>49</v>
      </c>
      <c r="O165" s="77"/>
      <c r="P165" s="189">
        <f>O165*H165</f>
        <v>0</v>
      </c>
      <c r="Q165" s="189">
        <v>0.12422</v>
      </c>
      <c r="R165" s="189">
        <f>Q165*H165</f>
        <v>1.61486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174</v>
      </c>
      <c r="AT165" s="191" t="s">
        <v>169</v>
      </c>
      <c r="AU165" s="191" t="s">
        <v>21</v>
      </c>
      <c r="AY165" s="18" t="s">
        <v>167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8" t="s">
        <v>91</v>
      </c>
      <c r="BK165" s="192">
        <f>ROUND(I165*H165,2)</f>
        <v>0</v>
      </c>
      <c r="BL165" s="18" t="s">
        <v>174</v>
      </c>
      <c r="BM165" s="191" t="s">
        <v>1433</v>
      </c>
    </row>
    <row r="166" spans="1:65" s="2" customFormat="1" ht="24.15" customHeight="1">
      <c r="A166" s="38"/>
      <c r="B166" s="179"/>
      <c r="C166" s="210" t="s">
        <v>268</v>
      </c>
      <c r="D166" s="210" t="s">
        <v>257</v>
      </c>
      <c r="E166" s="211" t="s">
        <v>1434</v>
      </c>
      <c r="F166" s="212" t="s">
        <v>1435</v>
      </c>
      <c r="G166" s="213" t="s">
        <v>285</v>
      </c>
      <c r="H166" s="214">
        <v>13</v>
      </c>
      <c r="I166" s="215"/>
      <c r="J166" s="216">
        <f>ROUND(I166*H166,2)</f>
        <v>0</v>
      </c>
      <c r="K166" s="212" t="s">
        <v>173</v>
      </c>
      <c r="L166" s="217"/>
      <c r="M166" s="218" t="s">
        <v>1</v>
      </c>
      <c r="N166" s="219" t="s">
        <v>49</v>
      </c>
      <c r="O166" s="77"/>
      <c r="P166" s="189">
        <f>O166*H166</f>
        <v>0</v>
      </c>
      <c r="Q166" s="189">
        <v>0.072</v>
      </c>
      <c r="R166" s="189">
        <f>Q166*H166</f>
        <v>0.9359999999999999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205</v>
      </c>
      <c r="AT166" s="191" t="s">
        <v>257</v>
      </c>
      <c r="AU166" s="191" t="s">
        <v>21</v>
      </c>
      <c r="AY166" s="18" t="s">
        <v>167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8" t="s">
        <v>91</v>
      </c>
      <c r="BK166" s="192">
        <f>ROUND(I166*H166,2)</f>
        <v>0</v>
      </c>
      <c r="BL166" s="18" t="s">
        <v>174</v>
      </c>
      <c r="BM166" s="191" t="s">
        <v>1436</v>
      </c>
    </row>
    <row r="167" spans="1:65" s="2" customFormat="1" ht="24.15" customHeight="1">
      <c r="A167" s="38"/>
      <c r="B167" s="179"/>
      <c r="C167" s="180" t="s">
        <v>274</v>
      </c>
      <c r="D167" s="180" t="s">
        <v>169</v>
      </c>
      <c r="E167" s="181" t="s">
        <v>1437</v>
      </c>
      <c r="F167" s="182" t="s">
        <v>1438</v>
      </c>
      <c r="G167" s="183" t="s">
        <v>285</v>
      </c>
      <c r="H167" s="184">
        <v>13</v>
      </c>
      <c r="I167" s="185"/>
      <c r="J167" s="186">
        <f>ROUND(I167*H167,2)</f>
        <v>0</v>
      </c>
      <c r="K167" s="182" t="s">
        <v>173</v>
      </c>
      <c r="L167" s="39"/>
      <c r="M167" s="187" t="s">
        <v>1</v>
      </c>
      <c r="N167" s="188" t="s">
        <v>49</v>
      </c>
      <c r="O167" s="77"/>
      <c r="P167" s="189">
        <f>O167*H167</f>
        <v>0</v>
      </c>
      <c r="Q167" s="189">
        <v>0.02972</v>
      </c>
      <c r="R167" s="189">
        <f>Q167*H167</f>
        <v>0.38636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174</v>
      </c>
      <c r="AT167" s="191" t="s">
        <v>169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174</v>
      </c>
      <c r="BM167" s="191" t="s">
        <v>1439</v>
      </c>
    </row>
    <row r="168" spans="1:65" s="2" customFormat="1" ht="24.15" customHeight="1">
      <c r="A168" s="38"/>
      <c r="B168" s="179"/>
      <c r="C168" s="210" t="s">
        <v>7</v>
      </c>
      <c r="D168" s="210" t="s">
        <v>257</v>
      </c>
      <c r="E168" s="211" t="s">
        <v>1440</v>
      </c>
      <c r="F168" s="212" t="s">
        <v>1441</v>
      </c>
      <c r="G168" s="213" t="s">
        <v>285</v>
      </c>
      <c r="H168" s="214">
        <v>13</v>
      </c>
      <c r="I168" s="215"/>
      <c r="J168" s="216">
        <f>ROUND(I168*H168,2)</f>
        <v>0</v>
      </c>
      <c r="K168" s="212" t="s">
        <v>173</v>
      </c>
      <c r="L168" s="217"/>
      <c r="M168" s="218" t="s">
        <v>1</v>
      </c>
      <c r="N168" s="219" t="s">
        <v>49</v>
      </c>
      <c r="O168" s="77"/>
      <c r="P168" s="189">
        <f>O168*H168</f>
        <v>0</v>
      </c>
      <c r="Q168" s="189">
        <v>0.08</v>
      </c>
      <c r="R168" s="189">
        <f>Q168*H168</f>
        <v>1.04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205</v>
      </c>
      <c r="AT168" s="191" t="s">
        <v>257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174</v>
      </c>
      <c r="BM168" s="191" t="s">
        <v>1442</v>
      </c>
    </row>
    <row r="169" spans="1:65" s="2" customFormat="1" ht="24.15" customHeight="1">
      <c r="A169" s="38"/>
      <c r="B169" s="179"/>
      <c r="C169" s="180" t="s">
        <v>282</v>
      </c>
      <c r="D169" s="180" t="s">
        <v>169</v>
      </c>
      <c r="E169" s="181" t="s">
        <v>1443</v>
      </c>
      <c r="F169" s="182" t="s">
        <v>1444</v>
      </c>
      <c r="G169" s="183" t="s">
        <v>285</v>
      </c>
      <c r="H169" s="184">
        <v>13</v>
      </c>
      <c r="I169" s="185"/>
      <c r="J169" s="186">
        <f>ROUND(I169*H169,2)</f>
        <v>0</v>
      </c>
      <c r="K169" s="182" t="s">
        <v>173</v>
      </c>
      <c r="L169" s="39"/>
      <c r="M169" s="187" t="s">
        <v>1</v>
      </c>
      <c r="N169" s="188" t="s">
        <v>49</v>
      </c>
      <c r="O169" s="77"/>
      <c r="P169" s="189">
        <f>O169*H169</f>
        <v>0</v>
      </c>
      <c r="Q169" s="189">
        <v>0.02972</v>
      </c>
      <c r="R169" s="189">
        <f>Q169*H169</f>
        <v>0.38636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174</v>
      </c>
      <c r="AT169" s="191" t="s">
        <v>169</v>
      </c>
      <c r="AU169" s="191" t="s">
        <v>21</v>
      </c>
      <c r="AY169" s="18" t="s">
        <v>167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8" t="s">
        <v>91</v>
      </c>
      <c r="BK169" s="192">
        <f>ROUND(I169*H169,2)</f>
        <v>0</v>
      </c>
      <c r="BL169" s="18" t="s">
        <v>174</v>
      </c>
      <c r="BM169" s="191" t="s">
        <v>1445</v>
      </c>
    </row>
    <row r="170" spans="1:65" s="2" customFormat="1" ht="24.15" customHeight="1">
      <c r="A170" s="38"/>
      <c r="B170" s="179"/>
      <c r="C170" s="210" t="s">
        <v>287</v>
      </c>
      <c r="D170" s="210" t="s">
        <v>257</v>
      </c>
      <c r="E170" s="211" t="s">
        <v>1446</v>
      </c>
      <c r="F170" s="212" t="s">
        <v>1447</v>
      </c>
      <c r="G170" s="213" t="s">
        <v>285</v>
      </c>
      <c r="H170" s="214">
        <v>13</v>
      </c>
      <c r="I170" s="215"/>
      <c r="J170" s="216">
        <f>ROUND(I170*H170,2)</f>
        <v>0</v>
      </c>
      <c r="K170" s="212" t="s">
        <v>173</v>
      </c>
      <c r="L170" s="217"/>
      <c r="M170" s="218" t="s">
        <v>1</v>
      </c>
      <c r="N170" s="219" t="s">
        <v>49</v>
      </c>
      <c r="O170" s="77"/>
      <c r="P170" s="189">
        <f>O170*H170</f>
        <v>0</v>
      </c>
      <c r="Q170" s="189">
        <v>0.057</v>
      </c>
      <c r="R170" s="189">
        <f>Q170*H170</f>
        <v>0.741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205</v>
      </c>
      <c r="AT170" s="191" t="s">
        <v>257</v>
      </c>
      <c r="AU170" s="191" t="s">
        <v>21</v>
      </c>
      <c r="AY170" s="18" t="s">
        <v>167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8" t="s">
        <v>91</v>
      </c>
      <c r="BK170" s="192">
        <f>ROUND(I170*H170,2)</f>
        <v>0</v>
      </c>
      <c r="BL170" s="18" t="s">
        <v>174</v>
      </c>
      <c r="BM170" s="191" t="s">
        <v>1448</v>
      </c>
    </row>
    <row r="171" spans="1:65" s="2" customFormat="1" ht="24.15" customHeight="1">
      <c r="A171" s="38"/>
      <c r="B171" s="179"/>
      <c r="C171" s="180" t="s">
        <v>291</v>
      </c>
      <c r="D171" s="180" t="s">
        <v>169</v>
      </c>
      <c r="E171" s="181" t="s">
        <v>1449</v>
      </c>
      <c r="F171" s="182" t="s">
        <v>1450</v>
      </c>
      <c r="G171" s="183" t="s">
        <v>285</v>
      </c>
      <c r="H171" s="184">
        <v>13</v>
      </c>
      <c r="I171" s="185"/>
      <c r="J171" s="186">
        <f>ROUND(I171*H171,2)</f>
        <v>0</v>
      </c>
      <c r="K171" s="182" t="s">
        <v>173</v>
      </c>
      <c r="L171" s="39"/>
      <c r="M171" s="187" t="s">
        <v>1</v>
      </c>
      <c r="N171" s="188" t="s">
        <v>49</v>
      </c>
      <c r="O171" s="77"/>
      <c r="P171" s="189">
        <f>O171*H171</f>
        <v>0</v>
      </c>
      <c r="Q171" s="189">
        <v>0.02972</v>
      </c>
      <c r="R171" s="189">
        <f>Q171*H171</f>
        <v>0.38636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174</v>
      </c>
      <c r="AT171" s="191" t="s">
        <v>169</v>
      </c>
      <c r="AU171" s="191" t="s">
        <v>21</v>
      </c>
      <c r="AY171" s="18" t="s">
        <v>167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8" t="s">
        <v>91</v>
      </c>
      <c r="BK171" s="192">
        <f>ROUND(I171*H171,2)</f>
        <v>0</v>
      </c>
      <c r="BL171" s="18" t="s">
        <v>174</v>
      </c>
      <c r="BM171" s="191" t="s">
        <v>1451</v>
      </c>
    </row>
    <row r="172" spans="1:65" s="2" customFormat="1" ht="21.75" customHeight="1">
      <c r="A172" s="38"/>
      <c r="B172" s="179"/>
      <c r="C172" s="210" t="s">
        <v>295</v>
      </c>
      <c r="D172" s="210" t="s">
        <v>257</v>
      </c>
      <c r="E172" s="211" t="s">
        <v>1452</v>
      </c>
      <c r="F172" s="212" t="s">
        <v>1453</v>
      </c>
      <c r="G172" s="213" t="s">
        <v>285</v>
      </c>
      <c r="H172" s="214">
        <v>13</v>
      </c>
      <c r="I172" s="215"/>
      <c r="J172" s="216">
        <f>ROUND(I172*H172,2)</f>
        <v>0</v>
      </c>
      <c r="K172" s="212" t="s">
        <v>173</v>
      </c>
      <c r="L172" s="217"/>
      <c r="M172" s="218" t="s">
        <v>1</v>
      </c>
      <c r="N172" s="219" t="s">
        <v>49</v>
      </c>
      <c r="O172" s="77"/>
      <c r="P172" s="189">
        <f>O172*H172</f>
        <v>0</v>
      </c>
      <c r="Q172" s="189">
        <v>0.111</v>
      </c>
      <c r="R172" s="189">
        <f>Q172*H172</f>
        <v>1.443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205</v>
      </c>
      <c r="AT172" s="191" t="s">
        <v>257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174</v>
      </c>
      <c r="BM172" s="191" t="s">
        <v>1454</v>
      </c>
    </row>
    <row r="173" spans="1:65" s="2" customFormat="1" ht="24.15" customHeight="1">
      <c r="A173" s="38"/>
      <c r="B173" s="179"/>
      <c r="C173" s="180" t="s">
        <v>299</v>
      </c>
      <c r="D173" s="180" t="s">
        <v>169</v>
      </c>
      <c r="E173" s="181" t="s">
        <v>1455</v>
      </c>
      <c r="F173" s="182" t="s">
        <v>1456</v>
      </c>
      <c r="G173" s="183" t="s">
        <v>285</v>
      </c>
      <c r="H173" s="184">
        <v>26</v>
      </c>
      <c r="I173" s="185"/>
      <c r="J173" s="186">
        <f>ROUND(I173*H173,2)</f>
        <v>0</v>
      </c>
      <c r="K173" s="182" t="s">
        <v>173</v>
      </c>
      <c r="L173" s="39"/>
      <c r="M173" s="187" t="s">
        <v>1</v>
      </c>
      <c r="N173" s="188" t="s">
        <v>49</v>
      </c>
      <c r="O173" s="77"/>
      <c r="P173" s="189">
        <f>O173*H173</f>
        <v>0</v>
      </c>
      <c r="Q173" s="189">
        <v>0.21734</v>
      </c>
      <c r="R173" s="189">
        <f>Q173*H173</f>
        <v>5.6508400000000005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174</v>
      </c>
      <c r="AT173" s="191" t="s">
        <v>169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1457</v>
      </c>
    </row>
    <row r="174" spans="1:65" s="2" customFormat="1" ht="24.15" customHeight="1">
      <c r="A174" s="38"/>
      <c r="B174" s="179"/>
      <c r="C174" s="210" t="s">
        <v>303</v>
      </c>
      <c r="D174" s="210" t="s">
        <v>257</v>
      </c>
      <c r="E174" s="211" t="s">
        <v>1458</v>
      </c>
      <c r="F174" s="212" t="s">
        <v>1459</v>
      </c>
      <c r="G174" s="213" t="s">
        <v>285</v>
      </c>
      <c r="H174" s="214">
        <v>13</v>
      </c>
      <c r="I174" s="215"/>
      <c r="J174" s="216">
        <f>ROUND(I174*H174,2)</f>
        <v>0</v>
      </c>
      <c r="K174" s="212" t="s">
        <v>173</v>
      </c>
      <c r="L174" s="217"/>
      <c r="M174" s="218" t="s">
        <v>1</v>
      </c>
      <c r="N174" s="219" t="s">
        <v>49</v>
      </c>
      <c r="O174" s="77"/>
      <c r="P174" s="189">
        <f>O174*H174</f>
        <v>0</v>
      </c>
      <c r="Q174" s="189">
        <v>0.0958</v>
      </c>
      <c r="R174" s="189">
        <f>Q174*H174</f>
        <v>1.2454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205</v>
      </c>
      <c r="AT174" s="191" t="s">
        <v>257</v>
      </c>
      <c r="AU174" s="191" t="s">
        <v>21</v>
      </c>
      <c r="AY174" s="18" t="s">
        <v>167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8" t="s">
        <v>91</v>
      </c>
      <c r="BK174" s="192">
        <f>ROUND(I174*H174,2)</f>
        <v>0</v>
      </c>
      <c r="BL174" s="18" t="s">
        <v>174</v>
      </c>
      <c r="BM174" s="191" t="s">
        <v>1460</v>
      </c>
    </row>
    <row r="175" spans="1:65" s="2" customFormat="1" ht="16.5" customHeight="1">
      <c r="A175" s="38"/>
      <c r="B175" s="179"/>
      <c r="C175" s="210" t="s">
        <v>307</v>
      </c>
      <c r="D175" s="210" t="s">
        <v>257</v>
      </c>
      <c r="E175" s="211" t="s">
        <v>1461</v>
      </c>
      <c r="F175" s="212" t="s">
        <v>1462</v>
      </c>
      <c r="G175" s="213" t="s">
        <v>285</v>
      </c>
      <c r="H175" s="214">
        <v>13</v>
      </c>
      <c r="I175" s="215"/>
      <c r="J175" s="216">
        <f>ROUND(I175*H175,2)</f>
        <v>0</v>
      </c>
      <c r="K175" s="212" t="s">
        <v>173</v>
      </c>
      <c r="L175" s="217"/>
      <c r="M175" s="218" t="s">
        <v>1</v>
      </c>
      <c r="N175" s="219" t="s">
        <v>49</v>
      </c>
      <c r="O175" s="77"/>
      <c r="P175" s="189">
        <f>O175*H175</f>
        <v>0</v>
      </c>
      <c r="Q175" s="189">
        <v>0.00044</v>
      </c>
      <c r="R175" s="189">
        <f>Q175*H175</f>
        <v>0.00572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205</v>
      </c>
      <c r="AT175" s="191" t="s">
        <v>257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1463</v>
      </c>
    </row>
    <row r="176" spans="1:65" s="2" customFormat="1" ht="16.5" customHeight="1">
      <c r="A176" s="38"/>
      <c r="B176" s="179"/>
      <c r="C176" s="180" t="s">
        <v>311</v>
      </c>
      <c r="D176" s="180" t="s">
        <v>169</v>
      </c>
      <c r="E176" s="181" t="s">
        <v>1464</v>
      </c>
      <c r="F176" s="182" t="s">
        <v>1465</v>
      </c>
      <c r="G176" s="183" t="s">
        <v>183</v>
      </c>
      <c r="H176" s="184">
        <v>25</v>
      </c>
      <c r="I176" s="185"/>
      <c r="J176" s="186">
        <f>ROUND(I176*H176,2)</f>
        <v>0</v>
      </c>
      <c r="K176" s="182" t="s">
        <v>173</v>
      </c>
      <c r="L176" s="39"/>
      <c r="M176" s="187" t="s">
        <v>1</v>
      </c>
      <c r="N176" s="188" t="s">
        <v>49</v>
      </c>
      <c r="O176" s="77"/>
      <c r="P176" s="189">
        <f>O176*H176</f>
        <v>0</v>
      </c>
      <c r="Q176" s="189">
        <v>0.00019</v>
      </c>
      <c r="R176" s="189">
        <f>Q176*H176</f>
        <v>0.00475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174</v>
      </c>
      <c r="AT176" s="191" t="s">
        <v>169</v>
      </c>
      <c r="AU176" s="191" t="s">
        <v>21</v>
      </c>
      <c r="AY176" s="18" t="s">
        <v>167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8" t="s">
        <v>91</v>
      </c>
      <c r="BK176" s="192">
        <f>ROUND(I176*H176,2)</f>
        <v>0</v>
      </c>
      <c r="BL176" s="18" t="s">
        <v>174</v>
      </c>
      <c r="BM176" s="191" t="s">
        <v>1466</v>
      </c>
    </row>
    <row r="177" spans="1:65" s="2" customFormat="1" ht="21.75" customHeight="1">
      <c r="A177" s="38"/>
      <c r="B177" s="179"/>
      <c r="C177" s="180" t="s">
        <v>315</v>
      </c>
      <c r="D177" s="180" t="s">
        <v>169</v>
      </c>
      <c r="E177" s="181" t="s">
        <v>344</v>
      </c>
      <c r="F177" s="182" t="s">
        <v>345</v>
      </c>
      <c r="G177" s="183" t="s">
        <v>183</v>
      </c>
      <c r="H177" s="184">
        <v>26</v>
      </c>
      <c r="I177" s="185"/>
      <c r="J177" s="186">
        <f>ROUND(I177*H177,2)</f>
        <v>0</v>
      </c>
      <c r="K177" s="182" t="s">
        <v>173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9E-05</v>
      </c>
      <c r="R177" s="189">
        <f>Q177*H177</f>
        <v>0.00234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174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174</v>
      </c>
      <c r="BM177" s="191" t="s">
        <v>1467</v>
      </c>
    </row>
    <row r="178" spans="1:63" s="12" customFormat="1" ht="22.8" customHeight="1">
      <c r="A178" s="12"/>
      <c r="B178" s="166"/>
      <c r="C178" s="12"/>
      <c r="D178" s="167" t="s">
        <v>83</v>
      </c>
      <c r="E178" s="177" t="s">
        <v>347</v>
      </c>
      <c r="F178" s="177" t="s">
        <v>348</v>
      </c>
      <c r="G178" s="12"/>
      <c r="H178" s="12"/>
      <c r="I178" s="169"/>
      <c r="J178" s="178">
        <f>BK178</f>
        <v>0</v>
      </c>
      <c r="K178" s="12"/>
      <c r="L178" s="166"/>
      <c r="M178" s="171"/>
      <c r="N178" s="172"/>
      <c r="O178" s="172"/>
      <c r="P178" s="173">
        <f>SUM(P179:P180)</f>
        <v>0</v>
      </c>
      <c r="Q178" s="172"/>
      <c r="R178" s="173">
        <f>SUM(R179:R180)</f>
        <v>0</v>
      </c>
      <c r="S178" s="172"/>
      <c r="T178" s="174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67" t="s">
        <v>91</v>
      </c>
      <c r="AT178" s="175" t="s">
        <v>83</v>
      </c>
      <c r="AU178" s="175" t="s">
        <v>91</v>
      </c>
      <c r="AY178" s="167" t="s">
        <v>167</v>
      </c>
      <c r="BK178" s="176">
        <f>SUM(BK179:BK180)</f>
        <v>0</v>
      </c>
    </row>
    <row r="179" spans="1:65" s="2" customFormat="1" ht="24.15" customHeight="1">
      <c r="A179" s="38"/>
      <c r="B179" s="179"/>
      <c r="C179" s="180" t="s">
        <v>319</v>
      </c>
      <c r="D179" s="180" t="s">
        <v>169</v>
      </c>
      <c r="E179" s="181" t="s">
        <v>350</v>
      </c>
      <c r="F179" s="182" t="s">
        <v>351</v>
      </c>
      <c r="G179" s="183" t="s">
        <v>233</v>
      </c>
      <c r="H179" s="184">
        <v>38.165</v>
      </c>
      <c r="I179" s="185"/>
      <c r="J179" s="186">
        <f>ROUND(I179*H179,2)</f>
        <v>0</v>
      </c>
      <c r="K179" s="182" t="s">
        <v>173</v>
      </c>
      <c r="L179" s="39"/>
      <c r="M179" s="187" t="s">
        <v>1</v>
      </c>
      <c r="N179" s="188" t="s">
        <v>49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174</v>
      </c>
      <c r="AT179" s="191" t="s">
        <v>169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174</v>
      </c>
      <c r="BM179" s="191" t="s">
        <v>1468</v>
      </c>
    </row>
    <row r="180" spans="1:65" s="2" customFormat="1" ht="33" customHeight="1">
      <c r="A180" s="38"/>
      <c r="B180" s="179"/>
      <c r="C180" s="180" t="s">
        <v>323</v>
      </c>
      <c r="D180" s="180" t="s">
        <v>169</v>
      </c>
      <c r="E180" s="181" t="s">
        <v>1469</v>
      </c>
      <c r="F180" s="182" t="s">
        <v>1470</v>
      </c>
      <c r="G180" s="183" t="s">
        <v>233</v>
      </c>
      <c r="H180" s="184">
        <v>38.165</v>
      </c>
      <c r="I180" s="185"/>
      <c r="J180" s="186">
        <f>ROUND(I180*H180,2)</f>
        <v>0</v>
      </c>
      <c r="K180" s="182" t="s">
        <v>173</v>
      </c>
      <c r="L180" s="39"/>
      <c r="M180" s="187" t="s">
        <v>1</v>
      </c>
      <c r="N180" s="188" t="s">
        <v>49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174</v>
      </c>
      <c r="AT180" s="191" t="s">
        <v>169</v>
      </c>
      <c r="AU180" s="191" t="s">
        <v>21</v>
      </c>
      <c r="AY180" s="18" t="s">
        <v>167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8" t="s">
        <v>91</v>
      </c>
      <c r="BK180" s="192">
        <f>ROUND(I180*H180,2)</f>
        <v>0</v>
      </c>
      <c r="BL180" s="18" t="s">
        <v>174</v>
      </c>
      <c r="BM180" s="191" t="s">
        <v>1471</v>
      </c>
    </row>
    <row r="181" spans="1:63" s="12" customFormat="1" ht="25.9" customHeight="1">
      <c r="A181" s="12"/>
      <c r="B181" s="166"/>
      <c r="C181" s="12"/>
      <c r="D181" s="167" t="s">
        <v>83</v>
      </c>
      <c r="E181" s="168" t="s">
        <v>353</v>
      </c>
      <c r="F181" s="168" t="s">
        <v>354</v>
      </c>
      <c r="G181" s="12"/>
      <c r="H181" s="12"/>
      <c r="I181" s="169"/>
      <c r="J181" s="170">
        <f>BK181</f>
        <v>0</v>
      </c>
      <c r="K181" s="12"/>
      <c r="L181" s="166"/>
      <c r="M181" s="171"/>
      <c r="N181" s="172"/>
      <c r="O181" s="172"/>
      <c r="P181" s="173">
        <f>P182+P187</f>
        <v>0</v>
      </c>
      <c r="Q181" s="172"/>
      <c r="R181" s="173">
        <f>R182+R187</f>
        <v>0</v>
      </c>
      <c r="S181" s="172"/>
      <c r="T181" s="174">
        <f>T182+T187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67" t="s">
        <v>188</v>
      </c>
      <c r="AT181" s="175" t="s">
        <v>83</v>
      </c>
      <c r="AU181" s="175" t="s">
        <v>84</v>
      </c>
      <c r="AY181" s="167" t="s">
        <v>167</v>
      </c>
      <c r="BK181" s="176">
        <f>BK182+BK187</f>
        <v>0</v>
      </c>
    </row>
    <row r="182" spans="1:63" s="12" customFormat="1" ht="22.8" customHeight="1">
      <c r="A182" s="12"/>
      <c r="B182" s="166"/>
      <c r="C182" s="12"/>
      <c r="D182" s="167" t="s">
        <v>83</v>
      </c>
      <c r="E182" s="177" t="s">
        <v>355</v>
      </c>
      <c r="F182" s="177" t="s">
        <v>356</v>
      </c>
      <c r="G182" s="12"/>
      <c r="H182" s="12"/>
      <c r="I182" s="169"/>
      <c r="J182" s="178">
        <f>BK182</f>
        <v>0</v>
      </c>
      <c r="K182" s="12"/>
      <c r="L182" s="166"/>
      <c r="M182" s="171"/>
      <c r="N182" s="172"/>
      <c r="O182" s="172"/>
      <c r="P182" s="173">
        <f>SUM(P183:P186)</f>
        <v>0</v>
      </c>
      <c r="Q182" s="172"/>
      <c r="R182" s="173">
        <f>SUM(R183:R186)</f>
        <v>0</v>
      </c>
      <c r="S182" s="172"/>
      <c r="T182" s="174">
        <f>SUM(T183:T186)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67" t="s">
        <v>188</v>
      </c>
      <c r="AT182" s="175" t="s">
        <v>83</v>
      </c>
      <c r="AU182" s="175" t="s">
        <v>91</v>
      </c>
      <c r="AY182" s="167" t="s">
        <v>167</v>
      </c>
      <c r="BK182" s="176">
        <f>SUM(BK183:BK186)</f>
        <v>0</v>
      </c>
    </row>
    <row r="183" spans="1:65" s="2" customFormat="1" ht="16.5" customHeight="1">
      <c r="A183" s="38"/>
      <c r="B183" s="179"/>
      <c r="C183" s="180" t="s">
        <v>327</v>
      </c>
      <c r="D183" s="180" t="s">
        <v>169</v>
      </c>
      <c r="E183" s="181" t="s">
        <v>358</v>
      </c>
      <c r="F183" s="182" t="s">
        <v>359</v>
      </c>
      <c r="G183" s="183" t="s">
        <v>360</v>
      </c>
      <c r="H183" s="184">
        <v>1</v>
      </c>
      <c r="I183" s="185"/>
      <c r="J183" s="186">
        <f>ROUND(I183*H183,2)</f>
        <v>0</v>
      </c>
      <c r="K183" s="182" t="s">
        <v>173</v>
      </c>
      <c r="L183" s="39"/>
      <c r="M183" s="187" t="s">
        <v>1</v>
      </c>
      <c r="N183" s="188" t="s">
        <v>49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361</v>
      </c>
      <c r="AT183" s="191" t="s">
        <v>169</v>
      </c>
      <c r="AU183" s="191" t="s">
        <v>21</v>
      </c>
      <c r="AY183" s="18" t="s">
        <v>167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8" t="s">
        <v>91</v>
      </c>
      <c r="BK183" s="192">
        <f>ROUND(I183*H183,2)</f>
        <v>0</v>
      </c>
      <c r="BL183" s="18" t="s">
        <v>361</v>
      </c>
      <c r="BM183" s="191" t="s">
        <v>1472</v>
      </c>
    </row>
    <row r="184" spans="1:47" s="2" customFormat="1" ht="12">
      <c r="A184" s="38"/>
      <c r="B184" s="39"/>
      <c r="C184" s="38"/>
      <c r="D184" s="194" t="s">
        <v>363</v>
      </c>
      <c r="E184" s="38"/>
      <c r="F184" s="220" t="s">
        <v>364</v>
      </c>
      <c r="G184" s="38"/>
      <c r="H184" s="38"/>
      <c r="I184" s="221"/>
      <c r="J184" s="38"/>
      <c r="K184" s="38"/>
      <c r="L184" s="39"/>
      <c r="M184" s="222"/>
      <c r="N184" s="223"/>
      <c r="O184" s="77"/>
      <c r="P184" s="77"/>
      <c r="Q184" s="77"/>
      <c r="R184" s="77"/>
      <c r="S184" s="77"/>
      <c r="T184" s="7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8" t="s">
        <v>363</v>
      </c>
      <c r="AU184" s="18" t="s">
        <v>21</v>
      </c>
    </row>
    <row r="185" spans="1:65" s="2" customFormat="1" ht="16.5" customHeight="1">
      <c r="A185" s="38"/>
      <c r="B185" s="179"/>
      <c r="C185" s="180" t="s">
        <v>331</v>
      </c>
      <c r="D185" s="180" t="s">
        <v>169</v>
      </c>
      <c r="E185" s="181" t="s">
        <v>676</v>
      </c>
      <c r="F185" s="182" t="s">
        <v>677</v>
      </c>
      <c r="G185" s="183" t="s">
        <v>360</v>
      </c>
      <c r="H185" s="184">
        <v>1</v>
      </c>
      <c r="I185" s="185"/>
      <c r="J185" s="186">
        <f>ROUND(I185*H185,2)</f>
        <v>0</v>
      </c>
      <c r="K185" s="182" t="s">
        <v>173</v>
      </c>
      <c r="L185" s="39"/>
      <c r="M185" s="187" t="s">
        <v>1</v>
      </c>
      <c r="N185" s="188" t="s">
        <v>49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361</v>
      </c>
      <c r="AT185" s="191" t="s">
        <v>169</v>
      </c>
      <c r="AU185" s="191" t="s">
        <v>21</v>
      </c>
      <c r="AY185" s="18" t="s">
        <v>167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8" t="s">
        <v>91</v>
      </c>
      <c r="BK185" s="192">
        <f>ROUND(I185*H185,2)</f>
        <v>0</v>
      </c>
      <c r="BL185" s="18" t="s">
        <v>361</v>
      </c>
      <c r="BM185" s="191" t="s">
        <v>1473</v>
      </c>
    </row>
    <row r="186" spans="1:65" s="2" customFormat="1" ht="16.5" customHeight="1">
      <c r="A186" s="38"/>
      <c r="B186" s="179"/>
      <c r="C186" s="180" t="s">
        <v>335</v>
      </c>
      <c r="D186" s="180" t="s">
        <v>169</v>
      </c>
      <c r="E186" s="181" t="s">
        <v>366</v>
      </c>
      <c r="F186" s="182" t="s">
        <v>367</v>
      </c>
      <c r="G186" s="183" t="s">
        <v>360</v>
      </c>
      <c r="H186" s="184">
        <v>1</v>
      </c>
      <c r="I186" s="185"/>
      <c r="J186" s="186">
        <f>ROUND(I186*H186,2)</f>
        <v>0</v>
      </c>
      <c r="K186" s="182" t="s">
        <v>173</v>
      </c>
      <c r="L186" s="39"/>
      <c r="M186" s="187" t="s">
        <v>1</v>
      </c>
      <c r="N186" s="188" t="s">
        <v>49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361</v>
      </c>
      <c r="AT186" s="191" t="s">
        <v>169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361</v>
      </c>
      <c r="BM186" s="191" t="s">
        <v>1474</v>
      </c>
    </row>
    <row r="187" spans="1:63" s="12" customFormat="1" ht="22.8" customHeight="1">
      <c r="A187" s="12"/>
      <c r="B187" s="166"/>
      <c r="C187" s="12"/>
      <c r="D187" s="167" t="s">
        <v>83</v>
      </c>
      <c r="E187" s="177" t="s">
        <v>369</v>
      </c>
      <c r="F187" s="177" t="s">
        <v>370</v>
      </c>
      <c r="G187" s="12"/>
      <c r="H187" s="12"/>
      <c r="I187" s="169"/>
      <c r="J187" s="178">
        <f>BK187</f>
        <v>0</v>
      </c>
      <c r="K187" s="12"/>
      <c r="L187" s="166"/>
      <c r="M187" s="171"/>
      <c r="N187" s="172"/>
      <c r="O187" s="172"/>
      <c r="P187" s="173">
        <f>P188</f>
        <v>0</v>
      </c>
      <c r="Q187" s="172"/>
      <c r="R187" s="173">
        <f>R188</f>
        <v>0</v>
      </c>
      <c r="S187" s="172"/>
      <c r="T187" s="174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67" t="s">
        <v>188</v>
      </c>
      <c r="AT187" s="175" t="s">
        <v>83</v>
      </c>
      <c r="AU187" s="175" t="s">
        <v>91</v>
      </c>
      <c r="AY187" s="167" t="s">
        <v>167</v>
      </c>
      <c r="BK187" s="176">
        <f>BK188</f>
        <v>0</v>
      </c>
    </row>
    <row r="188" spans="1:65" s="2" customFormat="1" ht="24.15" customHeight="1">
      <c r="A188" s="38"/>
      <c r="B188" s="179"/>
      <c r="C188" s="180" t="s">
        <v>339</v>
      </c>
      <c r="D188" s="180" t="s">
        <v>169</v>
      </c>
      <c r="E188" s="181" t="s">
        <v>372</v>
      </c>
      <c r="F188" s="182" t="s">
        <v>373</v>
      </c>
      <c r="G188" s="183" t="s">
        <v>360</v>
      </c>
      <c r="H188" s="184">
        <v>1</v>
      </c>
      <c r="I188" s="185"/>
      <c r="J188" s="186">
        <f>ROUND(I188*H188,2)</f>
        <v>0</v>
      </c>
      <c r="K188" s="182" t="s">
        <v>173</v>
      </c>
      <c r="L188" s="39"/>
      <c r="M188" s="224" t="s">
        <v>1</v>
      </c>
      <c r="N188" s="225" t="s">
        <v>49</v>
      </c>
      <c r="O188" s="226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361</v>
      </c>
      <c r="AT188" s="191" t="s">
        <v>169</v>
      </c>
      <c r="AU188" s="191" t="s">
        <v>21</v>
      </c>
      <c r="AY188" s="18" t="s">
        <v>167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8" t="s">
        <v>91</v>
      </c>
      <c r="BK188" s="192">
        <f>ROUND(I188*H188,2)</f>
        <v>0</v>
      </c>
      <c r="BL188" s="18" t="s">
        <v>361</v>
      </c>
      <c r="BM188" s="191" t="s">
        <v>1475</v>
      </c>
    </row>
    <row r="189" spans="1:31" s="2" customFormat="1" ht="6.95" customHeight="1">
      <c r="A189" s="38"/>
      <c r="B189" s="60"/>
      <c r="C189" s="61"/>
      <c r="D189" s="61"/>
      <c r="E189" s="61"/>
      <c r="F189" s="61"/>
      <c r="G189" s="61"/>
      <c r="H189" s="61"/>
      <c r="I189" s="61"/>
      <c r="J189" s="61"/>
      <c r="K189" s="61"/>
      <c r="L189" s="39"/>
      <c r="M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</row>
  </sheetData>
  <autoFilter ref="C127:K18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Stejskalová</dc:creator>
  <cp:keywords/>
  <dc:description/>
  <cp:lastModifiedBy>Petra Stejskalová</cp:lastModifiedBy>
  <dcterms:created xsi:type="dcterms:W3CDTF">2023-10-30T20:35:11Z</dcterms:created>
  <dcterms:modified xsi:type="dcterms:W3CDTF">2023-10-30T20:35:35Z</dcterms:modified>
  <cp:category/>
  <cp:version/>
  <cp:contentType/>
  <cp:contentStatus/>
</cp:coreProperties>
</file>