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Jindrichuv_Hradec\DA_Bilkov_chodnik\kros\aktualizace_cu_2023_02\"/>
    </mc:Choice>
  </mc:AlternateContent>
  <xr:revisionPtr revIDLastSave="0" documentId="8_{65178C78-E073-479D-8B67-418BCC52F892}" xr6:coauthVersionLast="47" xr6:coauthVersionMax="47" xr10:uidLastSave="{00000000-0000-0000-0000-000000000000}"/>
  <bookViews>
    <workbookView xWindow="15615" yWindow="8565" windowWidth="28035" windowHeight="21075" xr2:uid="{00000000-000D-0000-FFFF-FFFF00000000}"/>
  </bookViews>
  <sheets>
    <sheet name="Rekapitulace stavby" sheetId="1" r:id="rId1"/>
    <sheet name="02 - Ostatní a vedlejší n..." sheetId="2" r:id="rId2"/>
    <sheet name="101 - Chodníky" sheetId="3" r:id="rId3"/>
  </sheets>
  <definedNames>
    <definedName name="_xlnm._FilterDatabase" localSheetId="1" hidden="1">'02 - Ostatní a vedlejší n...'!$C$121:$K$179</definedName>
    <definedName name="_xlnm._FilterDatabase" localSheetId="2" hidden="1">'101 - Chodníky'!$C$124:$K$429</definedName>
    <definedName name="_xlnm.Print_Titles" localSheetId="1">'02 - Ostatní a vedlejší n...'!$121:$121</definedName>
    <definedName name="_xlnm.Print_Titles" localSheetId="2">'101 - Chodníky'!$124:$124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n...'!$C$82:$J$103,'02 - Ostatní a vedlejší n...'!$C$109:$K$179</definedName>
    <definedName name="_xlnm.Print_Area" localSheetId="2">'101 - Chodníky'!$C$4:$J$39,'101 - Chodníky'!$C$50:$J$76,'101 - Chodníky'!$C$82:$J$106,'101 - Chodníky'!$C$112:$K$429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8" i="3"/>
  <c r="BH418" i="3"/>
  <c r="BG418" i="3"/>
  <c r="BF418" i="3"/>
  <c r="T418" i="3"/>
  <c r="R418" i="3"/>
  <c r="P418" i="3"/>
  <c r="BI411" i="3"/>
  <c r="BH411" i="3"/>
  <c r="BG411" i="3"/>
  <c r="BF411" i="3"/>
  <c r="T411" i="3"/>
  <c r="R411" i="3"/>
  <c r="P411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5" i="3"/>
  <c r="BH395" i="3"/>
  <c r="BG395" i="3"/>
  <c r="BF395" i="3"/>
  <c r="T395" i="3"/>
  <c r="R395" i="3"/>
  <c r="P395" i="3"/>
  <c r="BI388" i="3"/>
  <c r="BH388" i="3"/>
  <c r="BG388" i="3"/>
  <c r="BF388" i="3"/>
  <c r="T388" i="3"/>
  <c r="R388" i="3"/>
  <c r="P388" i="3"/>
  <c r="BI378" i="3"/>
  <c r="BH378" i="3"/>
  <c r="BG378" i="3"/>
  <c r="BF378" i="3"/>
  <c r="T378" i="3"/>
  <c r="R378" i="3"/>
  <c r="P378" i="3"/>
  <c r="BI372" i="3"/>
  <c r="BH372" i="3"/>
  <c r="BG372" i="3"/>
  <c r="BF372" i="3"/>
  <c r="T372" i="3"/>
  <c r="R372" i="3"/>
  <c r="P372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0" i="3"/>
  <c r="BH290" i="3"/>
  <c r="BG290" i="3"/>
  <c r="BF290" i="3"/>
  <c r="T290" i="3"/>
  <c r="R290" i="3"/>
  <c r="P290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4" i="3"/>
  <c r="BH264" i="3"/>
  <c r="BG264" i="3"/>
  <c r="BF264" i="3"/>
  <c r="T264" i="3"/>
  <c r="R264" i="3"/>
  <c r="P264" i="3"/>
  <c r="BI259" i="3"/>
  <c r="BH259" i="3"/>
  <c r="BG259" i="3"/>
  <c r="BF259" i="3"/>
  <c r="T259" i="3"/>
  <c r="T258" i="3" s="1"/>
  <c r="R259" i="3"/>
  <c r="R258" i="3"/>
  <c r="P259" i="3"/>
  <c r="P258" i="3"/>
  <c r="BI254" i="3"/>
  <c r="BH254" i="3"/>
  <c r="BG254" i="3"/>
  <c r="BF254" i="3"/>
  <c r="T254" i="3"/>
  <c r="R254" i="3"/>
  <c r="R246" i="3" s="1"/>
  <c r="P254" i="3"/>
  <c r="BI247" i="3"/>
  <c r="BH247" i="3"/>
  <c r="BG247" i="3"/>
  <c r="BF247" i="3"/>
  <c r="T247" i="3"/>
  <c r="T246" i="3" s="1"/>
  <c r="R247" i="3"/>
  <c r="P247" i="3"/>
  <c r="P246" i="3" s="1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 s="1"/>
  <c r="J17" i="3"/>
  <c r="J12" i="3"/>
  <c r="J119" i="3"/>
  <c r="E7" i="3"/>
  <c r="E85" i="3"/>
  <c r="J37" i="2"/>
  <c r="J36" i="2"/>
  <c r="AY95" i="1" s="1"/>
  <c r="J35" i="2"/>
  <c r="AX95" i="1"/>
  <c r="BI177" i="2"/>
  <c r="BH177" i="2"/>
  <c r="BG177" i="2"/>
  <c r="BF177" i="2"/>
  <c r="T177" i="2"/>
  <c r="T176" i="2" s="1"/>
  <c r="R177" i="2"/>
  <c r="R176" i="2" s="1"/>
  <c r="P177" i="2"/>
  <c r="P176" i="2" s="1"/>
  <c r="BI173" i="2"/>
  <c r="BH173" i="2"/>
  <c r="BG173" i="2"/>
  <c r="BF173" i="2"/>
  <c r="T173" i="2"/>
  <c r="T172" i="2" s="1"/>
  <c r="R173" i="2"/>
  <c r="R172" i="2" s="1"/>
  <c r="P173" i="2"/>
  <c r="P172" i="2" s="1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T146" i="2" s="1"/>
  <c r="R147" i="2"/>
  <c r="R146" i="2" s="1"/>
  <c r="P147" i="2"/>
  <c r="P146" i="2" s="1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92" i="2" s="1"/>
  <c r="J23" i="2"/>
  <c r="J18" i="2"/>
  <c r="E18" i="2"/>
  <c r="F119" i="2"/>
  <c r="J17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BK173" i="2"/>
  <c r="J167" i="2"/>
  <c r="J153" i="2"/>
  <c r="BK142" i="2"/>
  <c r="J134" i="2"/>
  <c r="J125" i="2"/>
  <c r="J173" i="2"/>
  <c r="BK167" i="2"/>
  <c r="BK153" i="2"/>
  <c r="J142" i="2"/>
  <c r="BK134" i="2"/>
  <c r="BK125" i="2"/>
  <c r="BK424" i="3"/>
  <c r="BK418" i="3"/>
  <c r="BK411" i="3"/>
  <c r="BK406" i="3"/>
  <c r="BK402" i="3"/>
  <c r="BK395" i="3"/>
  <c r="BK388" i="3"/>
  <c r="BK378" i="3"/>
  <c r="BK372" i="3"/>
  <c r="BK362" i="3"/>
  <c r="J356" i="3"/>
  <c r="BK349" i="3"/>
  <c r="J340" i="3"/>
  <c r="BK334" i="3"/>
  <c r="BK328" i="3"/>
  <c r="J321" i="3"/>
  <c r="BK312" i="3"/>
  <c r="BK309" i="3"/>
  <c r="BK303" i="3"/>
  <c r="J296" i="3"/>
  <c r="BK283" i="3"/>
  <c r="J273" i="3"/>
  <c r="BK264" i="3"/>
  <c r="BK254" i="3"/>
  <c r="BK243" i="3"/>
  <c r="BK236" i="3"/>
  <c r="J226" i="3"/>
  <c r="BK219" i="3"/>
  <c r="BK208" i="3"/>
  <c r="J200" i="3"/>
  <c r="BK186" i="3"/>
  <c r="J176" i="3"/>
  <c r="BK168" i="3"/>
  <c r="J158" i="3"/>
  <c r="BK150" i="3"/>
  <c r="J144" i="3"/>
  <c r="J138" i="3"/>
  <c r="J132" i="3"/>
  <c r="J418" i="3"/>
  <c r="J366" i="3"/>
  <c r="BK359" i="3"/>
  <c r="BK352" i="3"/>
  <c r="BK343" i="3"/>
  <c r="J337" i="3"/>
  <c r="BK331" i="3"/>
  <c r="J324" i="3"/>
  <c r="BK318" i="3"/>
  <c r="J309" i="3"/>
  <c r="J303" i="3"/>
  <c r="J300" i="3"/>
  <c r="BK290" i="3"/>
  <c r="BK273" i="3"/>
  <c r="J264" i="3"/>
  <c r="BK259" i="3"/>
  <c r="J247" i="3"/>
  <c r="BK240" i="3"/>
  <c r="J233" i="3"/>
  <c r="BK226" i="3"/>
  <c r="BK215" i="3"/>
  <c r="BK200" i="3"/>
  <c r="J186" i="3"/>
  <c r="BK176" i="3"/>
  <c r="J172" i="3"/>
  <c r="BK161" i="3"/>
  <c r="J150" i="3"/>
  <c r="BK144" i="3"/>
  <c r="BK138" i="3"/>
  <c r="BK132" i="3"/>
  <c r="BK177" i="2"/>
  <c r="BK163" i="2"/>
  <c r="J158" i="2"/>
  <c r="BK147" i="2"/>
  <c r="BK138" i="2"/>
  <c r="J129" i="2"/>
  <c r="J177" i="2"/>
  <c r="J163" i="2"/>
  <c r="BK158" i="2"/>
  <c r="J147" i="2"/>
  <c r="J138" i="2"/>
  <c r="BK129" i="2"/>
  <c r="AS94" i="1"/>
  <c r="J411" i="3"/>
  <c r="J406" i="3"/>
  <c r="J402" i="3"/>
  <c r="J395" i="3"/>
  <c r="J388" i="3"/>
  <c r="J378" i="3"/>
  <c r="BK366" i="3"/>
  <c r="J359" i="3"/>
  <c r="J352" i="3"/>
  <c r="J343" i="3"/>
  <c r="BK337" i="3"/>
  <c r="J331" i="3"/>
  <c r="BK324" i="3"/>
  <c r="J318" i="3"/>
  <c r="BK315" i="3"/>
  <c r="J306" i="3"/>
  <c r="BK300" i="3"/>
  <c r="J290" i="3"/>
  <c r="J278" i="3"/>
  <c r="BK269" i="3"/>
  <c r="J259" i="3"/>
  <c r="BK247" i="3"/>
  <c r="J240" i="3"/>
  <c r="BK233" i="3"/>
  <c r="J229" i="3"/>
  <c r="J215" i="3"/>
  <c r="J203" i="3"/>
  <c r="BK190" i="3"/>
  <c r="BK180" i="3"/>
  <c r="BK172" i="3"/>
  <c r="J161" i="3"/>
  <c r="J153" i="3"/>
  <c r="J147" i="3"/>
  <c r="BK141" i="3"/>
  <c r="J135" i="3"/>
  <c r="J128" i="3"/>
  <c r="J424" i="3"/>
  <c r="BK422" i="3"/>
  <c r="J422" i="3"/>
  <c r="J372" i="3"/>
  <c r="J362" i="3"/>
  <c r="BK356" i="3"/>
  <c r="J349" i="3"/>
  <c r="BK340" i="3"/>
  <c r="J334" i="3"/>
  <c r="J328" i="3"/>
  <c r="BK321" i="3"/>
  <c r="J315" i="3"/>
  <c r="J312" i="3"/>
  <c r="BK306" i="3"/>
  <c r="BK296" i="3"/>
  <c r="J283" i="3"/>
  <c r="BK278" i="3"/>
  <c r="J269" i="3"/>
  <c r="J254" i="3"/>
  <c r="J243" i="3"/>
  <c r="J236" i="3"/>
  <c r="BK229" i="3"/>
  <c r="J219" i="3"/>
  <c r="J208" i="3"/>
  <c r="BK203" i="3"/>
  <c r="J190" i="3"/>
  <c r="J180" i="3"/>
  <c r="J168" i="3"/>
  <c r="BK158" i="3"/>
  <c r="BK153" i="3"/>
  <c r="BK147" i="3"/>
  <c r="J141" i="3"/>
  <c r="BK135" i="3"/>
  <c r="BK128" i="3"/>
  <c r="P124" i="2" l="1"/>
  <c r="R124" i="2"/>
  <c r="BK152" i="2"/>
  <c r="J152" i="2"/>
  <c r="J100" i="2"/>
  <c r="P152" i="2"/>
  <c r="T152" i="2"/>
  <c r="P127" i="3"/>
  <c r="R127" i="3"/>
  <c r="BK263" i="3"/>
  <c r="J263" i="3" s="1"/>
  <c r="J101" i="3" s="1"/>
  <c r="R263" i="3"/>
  <c r="BK295" i="3"/>
  <c r="J295" i="3"/>
  <c r="J102" i="3"/>
  <c r="R295" i="3"/>
  <c r="BK327" i="3"/>
  <c r="J327" i="3"/>
  <c r="J103" i="3"/>
  <c r="R327" i="3"/>
  <c r="BK365" i="3"/>
  <c r="J365" i="3" s="1"/>
  <c r="J104" i="3" s="1"/>
  <c r="R365" i="3"/>
  <c r="R421" i="3"/>
  <c r="BK124" i="2"/>
  <c r="J124" i="2" s="1"/>
  <c r="J98" i="2" s="1"/>
  <c r="T124" i="2"/>
  <c r="T123" i="2"/>
  <c r="T122" i="2"/>
  <c r="R152" i="2"/>
  <c r="BK127" i="3"/>
  <c r="J127" i="3" s="1"/>
  <c r="J98" i="3" s="1"/>
  <c r="T127" i="3"/>
  <c r="P263" i="3"/>
  <c r="T263" i="3"/>
  <c r="P295" i="3"/>
  <c r="T295" i="3"/>
  <c r="P327" i="3"/>
  <c r="T327" i="3"/>
  <c r="P365" i="3"/>
  <c r="T365" i="3"/>
  <c r="BK421" i="3"/>
  <c r="J421" i="3" s="1"/>
  <c r="J105" i="3" s="1"/>
  <c r="P421" i="3"/>
  <c r="T421" i="3"/>
  <c r="BK246" i="3"/>
  <c r="J246" i="3" s="1"/>
  <c r="J99" i="3" s="1"/>
  <c r="BK146" i="2"/>
  <c r="J146" i="2"/>
  <c r="J99" i="2"/>
  <c r="BK172" i="2"/>
  <c r="J172" i="2"/>
  <c r="J101" i="2" s="1"/>
  <c r="BK176" i="2"/>
  <c r="J176" i="2" s="1"/>
  <c r="J102" i="2" s="1"/>
  <c r="BK258" i="3"/>
  <c r="J258" i="3" s="1"/>
  <c r="J100" i="3" s="1"/>
  <c r="J89" i="3"/>
  <c r="F92" i="3"/>
  <c r="E115" i="3"/>
  <c r="BE128" i="3"/>
  <c r="BE135" i="3"/>
  <c r="BE141" i="3"/>
  <c r="BE144" i="3"/>
  <c r="BE150" i="3"/>
  <c r="BE153" i="3"/>
  <c r="BE158" i="3"/>
  <c r="BE172" i="3"/>
  <c r="BE190" i="3"/>
  <c r="BE200" i="3"/>
  <c r="BE208" i="3"/>
  <c r="BE219" i="3"/>
  <c r="BE226" i="3"/>
  <c r="BE236" i="3"/>
  <c r="BE254" i="3"/>
  <c r="BE269" i="3"/>
  <c r="BE273" i="3"/>
  <c r="BE283" i="3"/>
  <c r="BE296" i="3"/>
  <c r="BE303" i="3"/>
  <c r="BE309" i="3"/>
  <c r="BE315" i="3"/>
  <c r="BE318" i="3"/>
  <c r="BE324" i="3"/>
  <c r="BE328" i="3"/>
  <c r="BE337" i="3"/>
  <c r="BE340" i="3"/>
  <c r="BE349" i="3"/>
  <c r="BE352" i="3"/>
  <c r="BE366" i="3"/>
  <c r="BE378" i="3"/>
  <c r="J92" i="3"/>
  <c r="BE132" i="3"/>
  <c r="BE138" i="3"/>
  <c r="BE147" i="3"/>
  <c r="BE161" i="3"/>
  <c r="BE168" i="3"/>
  <c r="BE176" i="3"/>
  <c r="BE180" i="3"/>
  <c r="BE186" i="3"/>
  <c r="BE203" i="3"/>
  <c r="BE215" i="3"/>
  <c r="BE229" i="3"/>
  <c r="BE233" i="3"/>
  <c r="BE240" i="3"/>
  <c r="BE243" i="3"/>
  <c r="BE247" i="3"/>
  <c r="BE259" i="3"/>
  <c r="BE264" i="3"/>
  <c r="BE278" i="3"/>
  <c r="BE290" i="3"/>
  <c r="BE300" i="3"/>
  <c r="BE306" i="3"/>
  <c r="BE312" i="3"/>
  <c r="BE321" i="3"/>
  <c r="BE331" i="3"/>
  <c r="BE334" i="3"/>
  <c r="BE343" i="3"/>
  <c r="BE356" i="3"/>
  <c r="BE359" i="3"/>
  <c r="BE362" i="3"/>
  <c r="BE372" i="3"/>
  <c r="BE388" i="3"/>
  <c r="BE395" i="3"/>
  <c r="BE402" i="3"/>
  <c r="BE406" i="3"/>
  <c r="BE411" i="3"/>
  <c r="BE418" i="3"/>
  <c r="BE422" i="3"/>
  <c r="BE424" i="3"/>
  <c r="E85" i="2"/>
  <c r="F92" i="2"/>
  <c r="J119" i="2"/>
  <c r="BE125" i="2"/>
  <c r="BE147" i="2"/>
  <c r="BE153" i="2"/>
  <c r="BE163" i="2"/>
  <c r="BE173" i="2"/>
  <c r="J89" i="2"/>
  <c r="BE129" i="2"/>
  <c r="BE134" i="2"/>
  <c r="BE138" i="2"/>
  <c r="BE142" i="2"/>
  <c r="BE158" i="2"/>
  <c r="BE167" i="2"/>
  <c r="BE177" i="2"/>
  <c r="F36" i="2"/>
  <c r="BC95" i="1"/>
  <c r="F35" i="2"/>
  <c r="BB95" i="1" s="1"/>
  <c r="F34" i="3"/>
  <c r="BA96" i="1" s="1"/>
  <c r="F35" i="3"/>
  <c r="BB96" i="1" s="1"/>
  <c r="J34" i="2"/>
  <c r="AW95" i="1"/>
  <c r="F34" i="2"/>
  <c r="BA95" i="1"/>
  <c r="F37" i="2"/>
  <c r="BD95" i="1"/>
  <c r="F37" i="3"/>
  <c r="BD96" i="1" s="1"/>
  <c r="J34" i="3"/>
  <c r="AW96" i="1" s="1"/>
  <c r="F36" i="3"/>
  <c r="BC96" i="1" s="1"/>
  <c r="T126" i="3" l="1"/>
  <c r="T125" i="3" s="1"/>
  <c r="R126" i="3"/>
  <c r="R125" i="3"/>
  <c r="P123" i="2"/>
  <c r="P122" i="2" s="1"/>
  <c r="AU95" i="1" s="1"/>
  <c r="P126" i="3"/>
  <c r="P125" i="3" s="1"/>
  <c r="AU96" i="1" s="1"/>
  <c r="R123" i="2"/>
  <c r="R122" i="2" s="1"/>
  <c r="BK126" i="3"/>
  <c r="J126" i="3" s="1"/>
  <c r="J97" i="3" s="1"/>
  <c r="BK123" i="2"/>
  <c r="J123" i="2" s="1"/>
  <c r="J97" i="2" s="1"/>
  <c r="F33" i="2"/>
  <c r="AZ95" i="1"/>
  <c r="F33" i="3"/>
  <c r="AZ96" i="1" s="1"/>
  <c r="J33" i="2"/>
  <c r="AV95" i="1" s="1"/>
  <c r="AT95" i="1" s="1"/>
  <c r="BD94" i="1"/>
  <c r="W33" i="1"/>
  <c r="BB94" i="1"/>
  <c r="W31" i="1" s="1"/>
  <c r="BC94" i="1"/>
  <c r="W32" i="1" s="1"/>
  <c r="BA94" i="1"/>
  <c r="W30" i="1"/>
  <c r="J33" i="3"/>
  <c r="AV96" i="1" s="1"/>
  <c r="AT96" i="1" s="1"/>
  <c r="BK122" i="2" l="1"/>
  <c r="J122" i="2" s="1"/>
  <c r="J30" i="2" s="1"/>
  <c r="AG95" i="1" s="1"/>
  <c r="BK125" i="3"/>
  <c r="J125" i="3"/>
  <c r="J96" i="3"/>
  <c r="AU94" i="1"/>
  <c r="AX94" i="1"/>
  <c r="AW94" i="1"/>
  <c r="AK30" i="1" s="1"/>
  <c r="AY94" i="1"/>
  <c r="AZ94" i="1"/>
  <c r="AV94" i="1" s="1"/>
  <c r="AK29" i="1" s="1"/>
  <c r="J39" i="2" l="1"/>
  <c r="J96" i="2"/>
  <c r="AN95" i="1"/>
  <c r="W29" i="1"/>
  <c r="J30" i="3"/>
  <c r="AG96" i="1"/>
  <c r="AG94" i="1" s="1"/>
  <c r="AT94" i="1"/>
  <c r="AN94" i="1" l="1"/>
  <c r="AK26" i="1"/>
  <c r="AK35" i="1" s="1"/>
  <c r="J39" i="3"/>
  <c r="AN96" i="1"/>
</calcChain>
</file>

<file path=xl/sharedStrings.xml><?xml version="1.0" encoding="utf-8"?>
<sst xmlns="http://schemas.openxmlformats.org/spreadsheetml/2006/main" count="3729" uniqueCount="680">
  <si>
    <t>Export Komplet</t>
  </si>
  <si>
    <t/>
  </si>
  <si>
    <t>2.0</t>
  </si>
  <si>
    <t>ZAMOK</t>
  </si>
  <si>
    <t>False</t>
  </si>
  <si>
    <t>{5b33fc82-eadc-492c-92ac-50156222e796}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</si>
  <si>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</si>
  <si>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</si>
  <si>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</si>
  <si>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</si>
  <si>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</si>
  <si>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</si>
  <si>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</si>
  <si>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</si>
  <si>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1120a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</si>
  <si>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</si>
  <si>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</si>
  <si>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Bílkov</t>
  </si>
  <si>
    <t>KSO:</t>
  </si>
  <si>
    <t>CC-CZ:</t>
  </si>
  <si>
    <t>Místo:</t>
  </si>
  <si>
    <t>Bílkov</t>
  </si>
  <si>
    <t>Datum:</t>
  </si>
  <si>
    <t>24. 10. 2022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</si>
  <si>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</si>
  <si>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</si>
  <si>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</si>
  <si>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</si>
  <si>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</si>
  <si>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</si>
  <si>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</si>
  <si>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</si>
  <si>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</si>
  <si>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</si>
  <si>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</si>
  <si>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</si>
  <si>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</si>
  <si>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</si>
  <si>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</si>
  <si>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</si>
  <si>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</si>
  <si>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</si>
  <si>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</si>
  <si>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</si>
  <si>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</si>
  <si>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</si>
  <si>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</si>
  <si>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</si>
  <si>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</si>
  <si>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</si>
  <si>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</si>
  <si>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</si>
  <si>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</si>
  <si>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</si>
  <si>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</si>
  <si>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</si>
  <si>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</si>
  <si>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</si>
  <si>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</si>
  <si>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</si>
  <si>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</si>
  <si>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</si>
  <si>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</si>
  <si>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</si>
  <si>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</si>
  <si>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</si>
  <si>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</si>
  <si>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</si>
  <si>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</si>
  <si>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</si>
  <si>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</si>
  <si>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</si>
  <si>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</si>
  <si>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</si>
  <si>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</si>
  <si>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</si>
  <si>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</si>
  <si>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</si>
  <si>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</si>
  <si>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</si>
  <si>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</si>
  <si>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</si>
  <si>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</si>
  <si>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</si>
  <si>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</si>
  <si>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</si>
  <si>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{79b8bc68-4e00-4db3-8f9b-fce9e3df8476}</t>
  </si>
  <si>
    <t>2</t>
  </si>
  <si>
    <t>101</t>
  </si>
  <si>
    <t>Chodníky</t>
  </si>
  <si>
    <t>{8014f2dc-13da-479c-9c97-f23d4e69ad23}</t>
  </si>
  <si>
    <t>822 27 31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</si>
  <si>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</si>
  <si>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</si>
  <si>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</si>
  <si>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</si>
  <si>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</si>
  <si>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</si>
  <si>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</si>
  <si>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</si>
  <si>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</si>
  <si>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</si>
  <si>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</si>
  <si>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</si>
  <si>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</si>
  <si>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</si>
  <si>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</si>
  <si>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</si>
  <si>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</si>
  <si>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</si>
  <si>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</si>
  <si>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</si>
  <si>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</si>
  <si>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</si>
  <si>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</si>
  <si>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</si>
  <si>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</si>
  <si>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</si>
  <si>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</si>
  <si>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</si>
  <si>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</si>
  <si>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</si>
  <si>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</si>
  <si>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</si>
  <si>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</si>
  <si>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</si>
  <si>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</si>
  <si>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</si>
  <si>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</si>
  <si>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2023 02</t>
  </si>
  <si>
    <t>1024</t>
  </si>
  <si>
    <t>1280846756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</si>
  <si>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</si>
  <si>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</si>
  <si>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</si>
  <si>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</si>
  <si>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</si>
  <si>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</si>
  <si>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1747929545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</si>
  <si>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</si>
  <si>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</si>
  <si>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</si>
  <si>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</si>
  <si>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</si>
  <si>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-340961344</t>
  </si>
  <si>
    <t>Zaměření skutečného provedení stavby</t>
  </si>
  <si>
    <t>4</t>
  </si>
  <si>
    <t>013254000</t>
  </si>
  <si>
    <t>Dokumentace skutečného provedení stavby</t>
  </si>
  <si>
    <t>-1143671984</t>
  </si>
  <si>
    <t>vypracování  dokumentace skutečného provedení</t>
  </si>
  <si>
    <t>"pro stavbu jako celek, PD ve 4 vyhotoveních" 1</t>
  </si>
  <si>
    <t>013294000</t>
  </si>
  <si>
    <t>Ostatní dokumentace</t>
  </si>
  <si>
    <t>-1058989984</t>
  </si>
  <si>
    <t>realizační dokumentace stavby dle potřeby zhotovitele</t>
  </si>
  <si>
    <t>VRN3</t>
  </si>
  <si>
    <t>Zařízení staveniště</t>
  </si>
  <si>
    <t>6</t>
  </si>
  <si>
    <t>034303000</t>
  </si>
  <si>
    <t>Dopravní značení na staveništi</t>
  </si>
  <si>
    <t>570018833</t>
  </si>
  <si>
    <t>dopravně inženýrské opatření</t>
  </si>
  <si>
    <t>označení omezení provozu, vč. přeznačování v průběhu stavby</t>
  </si>
  <si>
    <t>"bere se pro stavbu jako celek" 1</t>
  </si>
  <si>
    <t>VRN4</t>
  </si>
  <si>
    <t>Inženýrská činnost</t>
  </si>
  <si>
    <t>7</t>
  </si>
  <si>
    <t>043103000w</t>
  </si>
  <si>
    <t>Zkoušky bez rozlišení -Zkoušky materiálů zkušebnou zhotovitele</t>
  </si>
  <si>
    <t>940147654</t>
  </si>
  <si>
    <t>Zkoušky bez rozlišení</t>
  </si>
  <si>
    <t>zajištění všech zkoušek materiálů  dle požadavků TKP a ZTKP</t>
  </si>
  <si>
    <t>"Zkoušky materiálů zhotovitelem, pro stavbu jako celek" 1</t>
  </si>
  <si>
    <t>včetně zkoušek vzorkování dle vyhl. č. 130/2019 Sb.</t>
  </si>
  <si>
    <t>8</t>
  </si>
  <si>
    <t>043103000w1</t>
  </si>
  <si>
    <t>Zkoušky bez rozlišení -Zkoušky materiálů nezávislou zkušebnou</t>
  </si>
  <si>
    <t>2075504677</t>
  </si>
  <si>
    <t>"bere se pro stavbu jako celek" 10000</t>
  </si>
  <si>
    <t>Čerpat po odsouhlasení TDI.</t>
  </si>
  <si>
    <t>9</t>
  </si>
  <si>
    <t>043194000w</t>
  </si>
  <si>
    <t>Ostatní zkoušky - Zkoušky konstrukcí a prací zkušebnou zhotovitele</t>
  </si>
  <si>
    <t>2018203233</t>
  </si>
  <si>
    <t>Ostatní zkoušky</t>
  </si>
  <si>
    <t>zajištění všech zkoušek konstrukcí a prací dle požadavků TKP a ZTKP</t>
  </si>
  <si>
    <t>"Pro stavbu jako celek" 1</t>
  </si>
  <si>
    <t>10</t>
  </si>
  <si>
    <t>043194000w1</t>
  </si>
  <si>
    <t>Ostatní zkoušky - Zkoušky konstrukcí a prací nezávislou zkušebnou</t>
  </si>
  <si>
    <t>65723815</t>
  </si>
  <si>
    <t>"bere se pro celou stavbu jako celek" 10000</t>
  </si>
  <si>
    <t>VRN5</t>
  </si>
  <si>
    <t>Finanční náklady</t>
  </si>
  <si>
    <t>11</t>
  </si>
  <si>
    <t>053002000</t>
  </si>
  <si>
    <t>Poplatky</t>
  </si>
  <si>
    <t>846319062</t>
  </si>
  <si>
    <t>"za vytýčení inženýrský sítí pro stavbu jako celek" 1</t>
  </si>
  <si>
    <t>VRN9</t>
  </si>
  <si>
    <t>Ostatní náklady</t>
  </si>
  <si>
    <t>12</t>
  </si>
  <si>
    <t>091003000w</t>
  </si>
  <si>
    <t>Ostatní náklady - další opatření na BOZP při práci na staveništi</t>
  </si>
  <si>
    <t>1008812717</t>
  </si>
  <si>
    <t>101 - Chodníky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</si>
  <si>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</si>
  <si>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</si>
  <si>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</si>
  <si>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</si>
  <si>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</si>
  <si>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</si>
  <si>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</si>
  <si>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</si>
  <si>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</si>
  <si>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</si>
  <si>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</si>
  <si>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</si>
  <si>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113105113</t>
  </si>
  <si>
    <t>Rozebrání dlažeb z lomového kamene kladených na MC vyspárované MC</t>
  </si>
  <si>
    <t>m2</t>
  </si>
  <si>
    <t>-2071954283</t>
  </si>
  <si>
    <t>Rozebrání dlažeb z lomového kamene s přemístěním hmot na skládku na vzdálenost do 3 m nebo s naložením na dopravní prostředek, kladených do cementové malty se spárami zalitými cementovou maltou</t>
  </si>
  <si>
    <t>vybourání rigolu - dl. z lomového kamene + beton</t>
  </si>
  <si>
    <t>"dle výk. výměr" 37,60</t>
  </si>
  <si>
    <t>113106134</t>
  </si>
  <si>
    <t>Rozebrání dlažeb ze zámkových dlaždic komunikací pro pěší strojně pl do 50 m2</t>
  </si>
  <si>
    <t>928666089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</si>
  <si>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</si>
  <si>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"odstranění kce chodníku, ZD, tl. 200 mm, dle výk. výměr" 10,20</t>
  </si>
  <si>
    <t>113107321</t>
  </si>
  <si>
    <t>Odstranění podkladu z kameniva drceného tl do 100 mm strojně pl do 50 m2</t>
  </si>
  <si>
    <t>-1653618390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</si>
  <si>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</si>
  <si>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113107322</t>
  </si>
  <si>
    <t>Odstranění podkladu z kameniva drceného tl přes 100 do 200 mm strojně pl do 50 m2</t>
  </si>
  <si>
    <t>299359548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</si>
  <si>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</si>
  <si>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"odstranění kce vozovky, ŠD tl. 0.2 m, dle výk. výměr" 17,80</t>
  </si>
  <si>
    <t>113107332</t>
  </si>
  <si>
    <t>Odstranění podkladu z betonu prostého tl přes 150 do 300 mm strojně pl do 50 m2</t>
  </si>
  <si>
    <t>-1826191373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</si>
  <si>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</si>
  <si>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"odstr. bet. přechodu vč. bet. trub, prům tl. 0.3 m, dle výk. výměr" 1,2</t>
  </si>
  <si>
    <t>113107342</t>
  </si>
  <si>
    <t>Odstranění podkladu živičného tl přes 50 do 100 mm strojně pl do 50 m2</t>
  </si>
  <si>
    <t>872220641</t>
  </si>
  <si>
    <t>Odstranění podkladů nebo krytů strojně plochy jednotlivě do 50 m2 s přemístěním hmot na skládku na vzdálenost do 3 m nebo s naložením na dopravní prostředek živičných, o tl. vrstvy přes 50 do 100 mm</t>
  </si>
  <si>
    <t>"odstranění kce vozovky, vrstvy AB v tl. cca 0.10 m, dle výk. výměr" 17,80</t>
  </si>
  <si>
    <t>113154113</t>
  </si>
  <si>
    <t>Frézování živičného krytu tl 50 mm pruh š 0,5 m pl do 500 m2 bez překážek v trase</t>
  </si>
  <si>
    <t>-1511103344</t>
  </si>
  <si>
    <t>Frézování živičného podkladu nebo krytu s naložením na dopravní prostředek plochy do 500 m2 bez překážek v trase pruhu šířky do 0,5 m, tloušťky vrstvy 50 mm</t>
  </si>
  <si>
    <t>"frézování AB krytu v tl. 50 mm na pl. povrch. úpravy, dle výk. výměr" 50,80</t>
  </si>
  <si>
    <t>113202111</t>
  </si>
  <si>
    <t>Vytrhání obrub krajníků obrubníků stojatých</t>
  </si>
  <si>
    <t>m</t>
  </si>
  <si>
    <t>1045617037</t>
  </si>
  <si>
    <t>Vytrhání obrub s vybouráním lože, s přemístěním hmot na skládku na vzdálenost do 3 m nebo s naložením na dopravní prostředek z krajníků nebo obrubníků stojatých</t>
  </si>
  <si>
    <t>"Vytrhání betonových obrubníků silničích dle výk. výměr" 7,0</t>
  </si>
  <si>
    <t>121151113</t>
  </si>
  <si>
    <t>Sejmutí ornice plochy do 500 m2 tl vrstvy do 200 mm strojně</t>
  </si>
  <si>
    <t>-579185262</t>
  </si>
  <si>
    <t>Sejmutí ornice strojně při souvislé ploše přes 100 do 500 m2, tl. vrstvy do 200 mm</t>
  </si>
  <si>
    <t>"odhumusování tl. 100 mm dle výk. výměr" 82,60</t>
  </si>
  <si>
    <t>využije se pro zpětné ohumusování, přebytek na deponii dle určení stavebníka</t>
  </si>
  <si>
    <t>včetně manipulace v rámci staveniště</t>
  </si>
  <si>
    <t>129001101</t>
  </si>
  <si>
    <t>Příplatek za ztížení odkopávky nebo prokopávky v blízkosti inženýrských sítí</t>
  </si>
  <si>
    <t>m3</t>
  </si>
  <si>
    <t>738686993</t>
  </si>
  <si>
    <t>Příplatek k cenám vykopávek za ztížení vykopávky v blízkosti podzemního vedení nebo výbušnin v horninách jakékoliv třídy</t>
  </si>
  <si>
    <t>"bere se cca 10% odkopávek a vykopávek, dle výk. výměr" (20,91+20,95+5,456)*0,1</t>
  </si>
  <si>
    <t>122151102</t>
  </si>
  <si>
    <t>Odkopávky a prokopávky nezapažené v hornině třídy těžitelnosti I skupiny 1 a 2 objem do 50 m3 strojně</t>
  </si>
  <si>
    <t>-328410005</t>
  </si>
  <si>
    <t>Odkopávky a prokopávky nezapažené strojně v hornině třídy těžitelnosti I skupiny 1 a 2 přes 20 do 50 m3</t>
  </si>
  <si>
    <t>"výkop pro nové konstrukce dle výk. výměr" 9,96</t>
  </si>
  <si>
    <t>přičte se odstranění krajnic</t>
  </si>
  <si>
    <t>"tl. 0.1 m" 11,3*0,1</t>
  </si>
  <si>
    <t>"tl. 0.2 m" 49,1*0,2</t>
  </si>
  <si>
    <t>Součet</t>
  </si>
  <si>
    <t>129951113</t>
  </si>
  <si>
    <t>Bourání zdiva kamenného v odkopávkách nebo prokopávkách na MC strojně</t>
  </si>
  <si>
    <t>703512500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</si>
  <si>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</si>
  <si>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uvažuje se ubourání kamenného tarasu</t>
  </si>
  <si>
    <t>"dle výk. výměr" 48,2*0,5*0,2</t>
  </si>
  <si>
    <t>13</t>
  </si>
  <si>
    <t>129951121</t>
  </si>
  <si>
    <t>Bourání zdiva z betonu prostého neprokládaného v odkopávkách nebo prokopávkách strojně</t>
  </si>
  <si>
    <t>-1251710655</t>
  </si>
  <si>
    <t>Bourání konstrukcí v odkopávkách a prokopávkách strojně s přemístěním suti na hromady na vzdálenost do 20 m nebo s naložením na dopravní prostředek z betonu prostého neprokládaného</t>
  </si>
  <si>
    <t>uvažuje se bourání vtokového objektu</t>
  </si>
  <si>
    <t>"dle výk. výměr 1 ks, bere se cca 2.0 m3" 2,0</t>
  </si>
  <si>
    <t>14</t>
  </si>
  <si>
    <t>132251102</t>
  </si>
  <si>
    <t>Hloubení rýh nezapažených š do 800 mm v hornině třídy těžitelnosti I skupiny 3 objem do 50 m3 strojně</t>
  </si>
  <si>
    <t>666211055</t>
  </si>
  <si>
    <t>Hloubení nezapažených rýh šířky do 800 mm strojně s urovnáním dna do předepsaného profilu a spádu v hornině třídy těžitelnosti I skupiny 3 přes 20 do 50 m3</t>
  </si>
  <si>
    <t>výkop rýhy pro drenáž DN200 s perf. 220°, š. 0.5 m, prům. hl. 0.5 m</t>
  </si>
  <si>
    <t>"dle výk. výměr" 83,80*0,5*0,5</t>
  </si>
  <si>
    <t>133254101</t>
  </si>
  <si>
    <t>Hloubení šachet zapažených v hornině třídy těžitelnosti I skupiny 3 objem do 20 m3</t>
  </si>
  <si>
    <t>-448183291</t>
  </si>
  <si>
    <t>Hloubení zapažených šachet strojně v hornině třídy těžitelnosti I skupiny 3 do 20 m3</t>
  </si>
  <si>
    <t>"pro plastové šachty DN600, hl. pod plání 0,8 m" 1,2*1,2*0,8*3</t>
  </si>
  <si>
    <t>pro provedení monolit. šachty v místě stávajícího vtok. objektu</t>
  </si>
  <si>
    <t>"berou se cca 2.0 m3" 2,0</t>
  </si>
  <si>
    <t>16</t>
  </si>
  <si>
    <t>162351104</t>
  </si>
  <si>
    <t>Vodorovné přemístění přes 500 do 1000 m výkopku/sypaniny z horniny třídy těžitelnosti I skupiny 1 až 3</t>
  </si>
  <si>
    <t>211229734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</si>
  <si>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</si>
  <si>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přebytečná ornice nadeponii stavebníka</t>
  </si>
  <si>
    <t>"dle výk. výměr" (82,6-32,7)*0,1</t>
  </si>
  <si>
    <t>17</t>
  </si>
  <si>
    <t>162651111</t>
  </si>
  <si>
    <t>Vodorovné přemístění přes 3 000 do 4000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</si>
  <si>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</si>
  <si>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</si>
  <si>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přebytečná zemina z výkopů</t>
  </si>
  <si>
    <t>uvažován odvoz na skládku odpadů do 4 km</t>
  </si>
  <si>
    <t>"odkopávka" 20,91</t>
  </si>
  <si>
    <t>"rýhy" 20,95</t>
  </si>
  <si>
    <t>"šachty" 5,456</t>
  </si>
  <si>
    <t>"odečte se zásyp" -2,0</t>
  </si>
  <si>
    <t>"odečte se násyp a dod. násyp" -15,18-3,32</t>
  </si>
  <si>
    <t>18</t>
  </si>
  <si>
    <t>171201221</t>
  </si>
  <si>
    <t>Poplatek za uložení na skládce (skládkovné) zeminy a kamení kód odpadu 17 05 04</t>
  </si>
  <si>
    <t>t</t>
  </si>
  <si>
    <t>677084774</t>
  </si>
  <si>
    <t>Poplatek za uložení stavebního odpadu na skládce (skládkovné) zeminy a kamení zatříděného do Katalogu odpadů pod kódem 17 05 04</t>
  </si>
  <si>
    <t>"přebytečná zemina na skládku dle přemístění" 29,226*1,8</t>
  </si>
  <si>
    <t>19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</si>
  <si>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</si>
  <si>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</si>
  <si>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</si>
  <si>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</si>
  <si>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3,32</t>
  </si>
  <si>
    <t>použije se vyzískaná zamina</t>
  </si>
  <si>
    <t>20</t>
  </si>
  <si>
    <t>171152111</t>
  </si>
  <si>
    <t>Uložení sypaniny z hornin nesoudržných a sypkých do násypů zhutněných v aktivní zóně silnic a dálnic</t>
  </si>
  <si>
    <t>-303203157</t>
  </si>
  <si>
    <t>Uložení sypaniny do zhutněných násypů pro silnice, dálnice a letiště s rozprostřením sypaniny ve vrstvách, s hrubým urovnáním a uzavřením povrchu násypu z hornin nesoudržných sypkých v aktivní zóně</t>
  </si>
  <si>
    <t>"násyp dle výk. výměr" 12,77</t>
  </si>
  <si>
    <t>přičte se násyp za odstraněný taras</t>
  </si>
  <si>
    <t>"bere se cca 50% kubatury bourání" 4,82*0,5</t>
  </si>
  <si>
    <t>použije se vhodná vyzískaná sypanina</t>
  </si>
  <si>
    <t>174151101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</si>
  <si>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</si>
  <si>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</si>
  <si>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</si>
  <si>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uvažuje se zásyp monolit. šachty DN800</t>
  </si>
  <si>
    <t>"bere se cca 2,0 m3 dle hl. šachty" 2,0</t>
  </si>
  <si>
    <t>22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</si>
  <si>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</si>
  <si>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</si>
  <si>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</si>
  <si>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</si>
  <si>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uvažuje se pro obsyp šachet DN600 do úrovně pláně chodníku</t>
  </si>
  <si>
    <t>"dle výkopu pro šachty DN600" 3,456</t>
  </si>
  <si>
    <t>odečte se zemina vytlačená tělesy šachet</t>
  </si>
  <si>
    <t>"De 200" -(0,3*0,3)*3,14*0,8*3</t>
  </si>
  <si>
    <t>23</t>
  </si>
  <si>
    <t>M</t>
  </si>
  <si>
    <t>58333651</t>
  </si>
  <si>
    <t>kamenivo těžené hrubé frakce 8/16</t>
  </si>
  <si>
    <t>73887226</t>
  </si>
  <si>
    <t>"písek pro obsyp, cca 2,0 t/m3" 2,778*2,0</t>
  </si>
  <si>
    <t>24</t>
  </si>
  <si>
    <t>181351103</t>
  </si>
  <si>
    <t>Rozprostření ornice tl vrstvy do 200 mm pl přes 100 do 500 m2 v rovině nebo ve svahu do 1:5 strojně</t>
  </si>
  <si>
    <t>590308626</t>
  </si>
  <si>
    <t>Rozprostření a urovnání ornice v rovině nebo ve svahu sklonu do 1:5 strojně při souvislé ploše přes 100 do 500 m2, tl. vrstvy do 200 mm</t>
  </si>
  <si>
    <t>"ohumusování v rovině tl. 100 mm dle výk. výměr" 32,70</t>
  </si>
  <si>
    <t>použije se vyzískaná sejmutá ornice</t>
  </si>
  <si>
    <t>25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</si>
  <si>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</si>
  <si>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</si>
  <si>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</si>
  <si>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</si>
  <si>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32,70</t>
  </si>
  <si>
    <t>26</t>
  </si>
  <si>
    <t>00572410</t>
  </si>
  <si>
    <t>osivo směs travní parková</t>
  </si>
  <si>
    <t>kg</t>
  </si>
  <si>
    <t>-1124438157</t>
  </si>
  <si>
    <t>dle ohumusování dle výk. výměr, cca 0.03 kg/m2</t>
  </si>
  <si>
    <t>32,70*0,03</t>
  </si>
  <si>
    <t>27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</si>
  <si>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</si>
  <si>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</si>
  <si>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</si>
  <si>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</si>
  <si>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32,70</t>
  </si>
  <si>
    <t>28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</si>
  <si>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</si>
  <si>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</si>
  <si>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</si>
  <si>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</si>
  <si>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"plocha pláně chodníků dle výk. výměr" 215,34</t>
  </si>
  <si>
    <t>Zakládání</t>
  </si>
  <si>
    <t>29</t>
  </si>
  <si>
    <t>211561111</t>
  </si>
  <si>
    <t>Výplň odvodňovacích žeber nebo trativodů kamenivem hrubým drceným frakce 4 až 16 mm</t>
  </si>
  <si>
    <t>-1929041752</t>
  </si>
  <si>
    <t>Výplň kamenivem do rýh odvodňovacích žeber nebo trativodů bez zhutnění, s úpravou povrchu výplně kamenivem hrubým drceným frakce 4 až 16 mm</t>
  </si>
  <si>
    <t>pro žebra podélné drenáže, uvažována fr. 8/16, prům. hl. 0.5 m</t>
  </si>
  <si>
    <t>"dle výkazu výměr" 0,5*0,5*83,80</t>
  </si>
  <si>
    <t>odečte se obsyp započtený v pol. č. 212752101, 0.1 m3/m</t>
  </si>
  <si>
    <t>"kubatura" -83,8*0,15</t>
  </si>
  <si>
    <t>30</t>
  </si>
  <si>
    <t>212752413</t>
  </si>
  <si>
    <t>Trativod z drenážních trubek korugovaných PE-HD SN 8 perforace 220° včetně lože otevřený výkop DN 200 pro liniové stavby</t>
  </si>
  <si>
    <t>-272916013</t>
  </si>
  <si>
    <t>Trativody z drenážních trubek pro liniové stavby a komunikace se zřízením štěrkového lože pod trubky a s jejich obsypem v otevřeném výkopu trubka korugovaná sendvičová PE-HD SN 8 perforace 220° DN 200</t>
  </si>
  <si>
    <t>"drenáž dle výk.výměr" 83,80</t>
  </si>
  <si>
    <t>součástí položky je obsyp kamenivem v množstí 0.15 m3/m</t>
  </si>
  <si>
    <t>Vodorovné konstrukce</t>
  </si>
  <si>
    <t>31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</si>
  <si>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</si>
  <si>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</si>
  <si>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</si>
  <si>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</si>
  <si>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drenáž DN200  tl. 0.10 m, dle výk. výměr</t>
  </si>
  <si>
    <t>"De 200" 0,5*0,1*83,80</t>
  </si>
  <si>
    <t>Komunikace pozemní</t>
  </si>
  <si>
    <t>32</t>
  </si>
  <si>
    <t>564861115</t>
  </si>
  <si>
    <t>Podklad ze štěrkodrtě ŠD plochy přes 100 m2 tl 240 mm</t>
  </si>
  <si>
    <t>-1522704391</t>
  </si>
  <si>
    <t>Podklad ze štěrkodrti ŠD s rozprostřením a zhutněním plochy přes 100 m2, po zhutnění tl. 240 mm</t>
  </si>
  <si>
    <t>Pro nové konstrukce chodníku</t>
  </si>
  <si>
    <t>min. tl. 200 mm, prům tl. 240 mm, ŠDa 0/32</t>
  </si>
  <si>
    <t>"stezka dle výk. výměr" 185,40</t>
  </si>
  <si>
    <t>33</t>
  </si>
  <si>
    <t>572340111</t>
  </si>
  <si>
    <t>Vyspravení krytu komunikací po překopech pl do 15 m2 asfaltovým betonem ACO (AB) tl přes 30 do 50 mm</t>
  </si>
  <si>
    <t>1791064829</t>
  </si>
  <si>
    <t>Vyspravení krytu komunikací po překopech inženýrských sítí plochy do 15 m2 asfaltovým betonem ACO (AB), po zhutnění tl. přes 30 do 50 mm</t>
  </si>
  <si>
    <t>pro povrch. úpravu st. vozovky v napojení a podél obrub, ACO 11 tl. 50 mm</t>
  </si>
  <si>
    <t>"dle výk. výměr" 50,80</t>
  </si>
  <si>
    <t>34</t>
  </si>
  <si>
    <t>573231108</t>
  </si>
  <si>
    <t>Postřik živičný spojovací ze silniční emulze v množství 0,50 kg/m2</t>
  </si>
  <si>
    <t>-1951605655</t>
  </si>
  <si>
    <t>Postřik spojovací PS bez posypu kamenivem ze silniční emulze, v množství 0,50 kg/m2</t>
  </si>
  <si>
    <t>postřik spojovací PS, C, pod ACO v množství 0,5 kg/m2</t>
  </si>
  <si>
    <t>pro povrch. úpravu st. vozovky podél obrub</t>
  </si>
  <si>
    <t>"povrch. úprava dle výk. výměr" 50,80</t>
  </si>
  <si>
    <t>35</t>
  </si>
  <si>
    <t>596211112</t>
  </si>
  <si>
    <t>Kladení zámkové dlažby komunikací pro pěší ručně tl 60 mm skupiny A pl přes 100 do 300 m2</t>
  </si>
  <si>
    <t>-139662639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</si>
  <si>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</si>
  <si>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"nová kce chodníků, dle výk. výměr" 185,40</t>
  </si>
  <si>
    <t>"přičte se dodláždění, dle výk. výměr" 0,7</t>
  </si>
  <si>
    <t>36</t>
  </si>
  <si>
    <t>59245018</t>
  </si>
  <si>
    <t>dlažba tvar obdélník betonová 200x100x60mm přírodní</t>
  </si>
  <si>
    <t>455138844</t>
  </si>
  <si>
    <t>dle kladení, přičteno ztratné 2%</t>
  </si>
  <si>
    <t>"dle kladení" 185,40</t>
  </si>
  <si>
    <t>"odečte se plocha var. a sig. pásů" -10,21</t>
  </si>
  <si>
    <t>175,19*1,02 'Přepočtené koeficientem množství</t>
  </si>
  <si>
    <t>37</t>
  </si>
  <si>
    <t>59245006</t>
  </si>
  <si>
    <t>dlažba tvar obdélník betonová pro nevidomé 200x100x60mm barevná</t>
  </si>
  <si>
    <t>2052816285</t>
  </si>
  <si>
    <t>dlažba pro nevidomé, barva červená, přičteno ztratné 3%</t>
  </si>
  <si>
    <t>"varovné a signální pásy stezky dle výk. výměr" 10,21</t>
  </si>
  <si>
    <t>10,21*1,03 'Přepočtené koeficientem množství</t>
  </si>
  <si>
    <t>Trubní vedení</t>
  </si>
  <si>
    <t>38</t>
  </si>
  <si>
    <t>894211131</t>
  </si>
  <si>
    <t>Šachty kanalizační kruhové z prostého betonu na potrubí DN 350 nebo 400 dno beton tř. C 25/30</t>
  </si>
  <si>
    <t>kus</t>
  </si>
  <si>
    <t>-1695405738</t>
  </si>
  <si>
    <t>Šachty kanalizační z prostého betonu výšky vstupu do 1,50 m kruhové s obložením dna betonem tř. C 25/30, na potrubí DN 350 nebo 400</t>
  </si>
  <si>
    <t>nová šachta DN800 v místě stávajícího vtokového objektu</t>
  </si>
  <si>
    <t>"dle výk. výměr" 1,0</t>
  </si>
  <si>
    <t>39</t>
  </si>
  <si>
    <t>000592-2162 021</t>
  </si>
  <si>
    <t>Deska přechodová AP-M 1000/625x270 Z</t>
  </si>
  <si>
    <t>ks</t>
  </si>
  <si>
    <t>-949451201</t>
  </si>
  <si>
    <t>"pro monolit. šachtu, dle výk. výměr" 1</t>
  </si>
  <si>
    <t>40</t>
  </si>
  <si>
    <t>894812315</t>
  </si>
  <si>
    <t>Revizní a čistící šachta z PP typ DN 600/200 šachtové dno průtočné</t>
  </si>
  <si>
    <t>-608351597</t>
  </si>
  <si>
    <t>Revizní a čistící šachta z polypropylenu PP pro hladké trouby DN 600 šachtové dno (DN šachty / DN trubního vedení) DN 600/200 průtočné</t>
  </si>
  <si>
    <t>"pro plast. šachty DN 600, 1 ks" 1</t>
  </si>
  <si>
    <t>41</t>
  </si>
  <si>
    <t>894812317</t>
  </si>
  <si>
    <t>Revizní a čistící šachta z PP typ DN 600/200 šachtové dno s přítokem tvaru T</t>
  </si>
  <si>
    <t>1347381697</t>
  </si>
  <si>
    <t>Revizní a čistící šachta z polypropylenu PP pro hladké trouby DN 600 šachtové dno (DN šachty / DN trubního vedení) DN 600/200 s přítokem tvaru T</t>
  </si>
  <si>
    <t>"pro plast. šachty DN 600, 2 ks" 2</t>
  </si>
  <si>
    <t>42</t>
  </si>
  <si>
    <t>894812331</t>
  </si>
  <si>
    <t>Revizní a čistící šachta z PP DN 600 šachtová roura korugovaná světlé hloubky 1000 mm</t>
  </si>
  <si>
    <t>-2138371836</t>
  </si>
  <si>
    <t>Revizní a čistící šachta z polypropylenu PP pro hladké trouby DN 600 roura šachtová korugovaná, světlé hloubky 1 000 mm</t>
  </si>
  <si>
    <t>"pro plast. šachty DN 600, dle výk. výměr" 3</t>
  </si>
  <si>
    <t>43</t>
  </si>
  <si>
    <t>894812339</t>
  </si>
  <si>
    <t>Příplatek k rourám revizní a čistící šachty z PP DN 600 za uříznutí šachtové roury</t>
  </si>
  <si>
    <t>-248298119</t>
  </si>
  <si>
    <t>Revizní a čistící šachta z polypropylenu PP pro hladké trouby DN 600 Příplatek k cenám 2331 - 2334 za uříznutí šachtové roury</t>
  </si>
  <si>
    <t>44</t>
  </si>
  <si>
    <t>894812356</t>
  </si>
  <si>
    <t>Revizní a čistící šachta z PP DN 600 poklop litinový pro třídu zatížení B125 s betonovým prstencem</t>
  </si>
  <si>
    <t>905028622</t>
  </si>
  <si>
    <t>Revizní a čistící šachta z polypropylenu PP pro hladké trouby DN 600 poklop (mříž) litinový pro třídu zatížení B125 s betonovým prstencem</t>
  </si>
  <si>
    <t>45</t>
  </si>
  <si>
    <t>899103112</t>
  </si>
  <si>
    <t>Osazení poklopů litinových, ocelových nebo železobetonových včetně rámů pro třídu zatížení B125, C250</t>
  </si>
  <si>
    <t>262301746</t>
  </si>
  <si>
    <t>"pro monolit. šachtu, dle výk. výměr" 1,0</t>
  </si>
  <si>
    <t>46</t>
  </si>
  <si>
    <t>55241002</t>
  </si>
  <si>
    <t>poklop kanalizační betonový, litinový rám 125mm, B 125 bez odvětrání</t>
  </si>
  <si>
    <t>-905631309</t>
  </si>
  <si>
    <t>"dle osazení" 1,0</t>
  </si>
  <si>
    <t>47</t>
  </si>
  <si>
    <t>899202211</t>
  </si>
  <si>
    <t>Demontáž mříží litinových včetně rámů hmotnosti přes 50 do 100 kg</t>
  </si>
  <si>
    <t>-2022607413</t>
  </si>
  <si>
    <t>Demontáž mříží litinových včetně rámů, hmotnosti jednotlivě přes 50 do 100 Kg</t>
  </si>
  <si>
    <t>"demontáž mříže vtok. objektu, dle výk. výměr" 1,0</t>
  </si>
  <si>
    <t>Ostatní konstrukce a práce, bourání</t>
  </si>
  <si>
    <t>48</t>
  </si>
  <si>
    <t>915121122</t>
  </si>
  <si>
    <t>Vodorovné dopravní značení vodící čáry přerušované š 250 mm retroreflexní bílá barva</t>
  </si>
  <si>
    <t>-1242440211</t>
  </si>
  <si>
    <t>Vodorovné dopravní značení stříkané barvou vodící čára bílá šířky 250 mm přerušovaná retroreflexní</t>
  </si>
  <si>
    <t>"VDZ V7b (0.5/0.5/0.25), dle výk. výměr" 17,90</t>
  </si>
  <si>
    <t>49</t>
  </si>
  <si>
    <t>915321115</t>
  </si>
  <si>
    <t>Předformátované vodorovné dopravní značení vodící pás pro slabozraké</t>
  </si>
  <si>
    <t>-1606154405</t>
  </si>
  <si>
    <t>Vodorovné značení předformovaným termoplastem vodící pás pro slabozraké z 6 proužků</t>
  </si>
  <si>
    <t>"vodící pás přechodu dle výk. výměr" 8,0</t>
  </si>
  <si>
    <t>50</t>
  </si>
  <si>
    <t>915611111</t>
  </si>
  <si>
    <t>Předznačení vodorovného liniového značení</t>
  </si>
  <si>
    <t>1672828457</t>
  </si>
  <si>
    <t>Předznačení pro vodorovné značení stříkané barvou nebo prováděné z nátěrových hmot liniové dělicí čáry, vodicí proužky</t>
  </si>
  <si>
    <t>"dle liniového VDZ" 17,9+8,0</t>
  </si>
  <si>
    <t>51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</si>
  <si>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</si>
  <si>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</si>
  <si>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</si>
  <si>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 vyplněním a zatřením spár cementovou maltou stojatého s boční opěrou z betonu prostého, do lože z betonu prostého</t>
  </si>
  <si>
    <t>"osazení bet. silničních obrubníků do lože z betonu C20/25n XF3 dle výk. výměr" 112,90</t>
  </si>
  <si>
    <t>52</t>
  </si>
  <si>
    <t>59217031</t>
  </si>
  <si>
    <t>obrubník betonový silniční 1000x150x250mm</t>
  </si>
  <si>
    <t>-323639300</t>
  </si>
  <si>
    <t>"bet. silniční obrubníky dle výk. výměr" 112,90</t>
  </si>
  <si>
    <t>53</t>
  </si>
  <si>
    <t>916231213</t>
  </si>
  <si>
    <t>Osazení chodníkového obrubníku betonového stojatého s boční opěrou do lože z betonu prostého</t>
  </si>
  <si>
    <t>-718546603</t>
  </si>
  <si>
    <t>Osazení chodníkového obrubníku betonového se zřízením lože, s vyplněním a zatřením spár cementovou maltou stojatého s boční opěrou z betonu prostého, do lože z betonu prostého</t>
  </si>
  <si>
    <t>"osazení bet. parkových obrubníků do lože z betonu C20/25n XF3 dle výk. výměr" 34,80</t>
  </si>
  <si>
    <t>"osazení plast. neviditelných obrubníků do lože z betonu C20/25n XF3 dle výk. výměr" 50,90</t>
  </si>
  <si>
    <t>včetně dobetonávky za nevid. obrubníkem, která se provede spolu s osazením, dle výk. výměr 9,1 m2</t>
  </si>
  <si>
    <t>54</t>
  </si>
  <si>
    <t>59217016</t>
  </si>
  <si>
    <t>obrubník betonový chodníkový 1000x80x250mm</t>
  </si>
  <si>
    <t>798686563</t>
  </si>
  <si>
    <t>"bet. parkové obrubníky dle výk. výměr" 34,80</t>
  </si>
  <si>
    <t>55</t>
  </si>
  <si>
    <t>27245175</t>
  </si>
  <si>
    <t>obrubník zahradní z recyklovaného materiálu 12mx125mmx4mm</t>
  </si>
  <si>
    <t>97471274</t>
  </si>
  <si>
    <t>uvažovat neviditelný obrubník vč. ocel. kotev dle PD</t>
  </si>
  <si>
    <t>"dle výk. výměr" 50,90</t>
  </si>
  <si>
    <t>56</t>
  </si>
  <si>
    <t>919112213</t>
  </si>
  <si>
    <t>Řezání spár pro vytvoření komůrky š 10 mm hl 25 mm pro těsnící zálivku v živičném krytu</t>
  </si>
  <si>
    <t>-1690523126</t>
  </si>
  <si>
    <t>Řezání dilatačních spár v živičném krytu vytvoření komůrky pro těsnící zálivku šířky 10 mm, hloubky 25 mm</t>
  </si>
  <si>
    <t>"dle řezání AB krytu" 104,70</t>
  </si>
  <si>
    <t>57</t>
  </si>
  <si>
    <t>919121213</t>
  </si>
  <si>
    <t>Těsnění spár zálivkou za studena pro komůrky š 10 mm hl 25 mm bez těsnicího profilu</t>
  </si>
  <si>
    <t>1863658957</t>
  </si>
  <si>
    <t>Utěsnění dilatačních spár zálivkou za studena v cementobetonovém nebo živičném krytu včetně adhezního nátěru bez těsnicího profilu pod zálivkou, pro komůrky šířky 10 mm, hloubky 25 mm</t>
  </si>
  <si>
    <t>58</t>
  </si>
  <si>
    <t>919735112</t>
  </si>
  <si>
    <t>Řezání stávajícího živičného krytu hl přes 50 do 100 mm</t>
  </si>
  <si>
    <t>1380110984</t>
  </si>
  <si>
    <t>Řezání stávajícího živičného krytu nebo podkladu hloubky přes 50 do 100 mm</t>
  </si>
  <si>
    <t>"řezání AB krytu dle výk. výměr" 104,70</t>
  </si>
  <si>
    <t>997</t>
  </si>
  <si>
    <t>Přesun sutě</t>
  </si>
  <si>
    <t>59</t>
  </si>
  <si>
    <t>997221551</t>
  </si>
  <si>
    <t>Vodorovná doprava suti ze sypkých materiálů do 1 km</t>
  </si>
  <si>
    <t>1734226072</t>
  </si>
  <si>
    <t>Vodorovná doprava suti bez naložení, ale se složením a s hrubým urovnáním ze sypkých materiálů, na vzdálenost do 1 km</t>
  </si>
  <si>
    <t>uvažován odvoz na skládku do 4 km</t>
  </si>
  <si>
    <t>"kamenivo drcené" 1,734+5,162</t>
  </si>
  <si>
    <t>"vyfrézovaný asfalt" 5,842</t>
  </si>
  <si>
    <t>60</t>
  </si>
  <si>
    <t>997221559</t>
  </si>
  <si>
    <t>Příplatek ZKD 1 km u vodorovné dopravy suti ze sypkých materiálů</t>
  </si>
  <si>
    <t>-291069131</t>
  </si>
  <si>
    <t>Vodorovná doprava suti bez naložení, ale se složením a s hrubým urovnáním Příplatek k ceně za každý další i započatý 1 km přes 1 km</t>
  </si>
  <si>
    <t>"kamenivo drcené" (1,734+5,162)*(4-1)</t>
  </si>
  <si>
    <t>"vyfrézovaný asfalt" 5,842*(4-1)</t>
  </si>
  <si>
    <t>61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</si>
  <si>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</si>
  <si>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</si>
  <si>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</si>
  <si>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 km</t>
  </si>
  <si>
    <t>"odstraněný asfalt" 3,916</t>
  </si>
  <si>
    <t>"ubouraný  taras" 4,82*2,0</t>
  </si>
  <si>
    <t>"odstraněný beton" 0,75+2,0*2,2</t>
  </si>
  <si>
    <t>uvažován odvoz na deponii do 1 km</t>
  </si>
  <si>
    <t>"rozebraná zámk. dlažba vjezdu" 2,652</t>
  </si>
  <si>
    <t>"odstraněný lom. kámen" 22,034</t>
  </si>
  <si>
    <t>62</t>
  </si>
  <si>
    <t>997221569</t>
  </si>
  <si>
    <t>Příplatek ZKD 1 km u vodorovné dopravy suti z kusových materiálů</t>
  </si>
  <si>
    <t>1892259922</t>
  </si>
  <si>
    <t>"odstraněný asfalt" 3,916*(4-1)</t>
  </si>
  <si>
    <t>"ubouraný  taras" 4,82*2,2*(4-1)</t>
  </si>
  <si>
    <t>"odstraněný beton" 0,75+2,0*2,0*(4-1)</t>
  </si>
  <si>
    <t>63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</si>
  <si>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</si>
  <si>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</si>
  <si>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</si>
  <si>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 km</t>
  </si>
  <si>
    <t>"vybourané obrubníky" 1,435</t>
  </si>
  <si>
    <t>odvoz na deponii do 1 km</t>
  </si>
  <si>
    <t>"demont. mříž" 0,1</t>
  </si>
  <si>
    <t>64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</si>
  <si>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</si>
  <si>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</si>
  <si>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</si>
  <si>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 ceně za každý další i započatý 1 km přes 1 km</t>
  </si>
  <si>
    <t>"vybourané obrubníky" 1,435*(4-1)</t>
  </si>
  <si>
    <t>65</t>
  </si>
  <si>
    <t>997221615</t>
  </si>
  <si>
    <t>Poplatek za uložení na skládce (skládkovné) stavebního odpadu betonového kód odpadu 17 01 01</t>
  </si>
  <si>
    <t>1461805405</t>
  </si>
  <si>
    <t>Poplatek za uložení stavebního odpadu na skládce (skládkovné) z prostého betonu zatříděného do Katalogu odpadů pod kódem 17 01 01</t>
  </si>
  <si>
    <t>66</t>
  </si>
  <si>
    <t>997221645</t>
  </si>
  <si>
    <t>Poplatek za uložení na skládce (skládkovné) odpadu asfaltového bez dehtu kód odpadu 17 03 02</t>
  </si>
  <si>
    <t>407939899</t>
  </si>
  <si>
    <t>Poplatek za uložení stavebního odpadu na skládce (skládkovné) asfaltového bez obsahu dehtu zatříděného do Katalogu odpadů pod kódem 17 03 02</t>
  </si>
  <si>
    <t>poplatek za likvidaci přebytečných asfaltových směsí - AB</t>
  </si>
  <si>
    <t>předpokládá se zatřídění jako ostatní odpad - O, nutno laboratorně ověřit</t>
  </si>
  <si>
    <t>67</t>
  </si>
  <si>
    <t>997221655</t>
  </si>
  <si>
    <t>1718509231</t>
  </si>
  <si>
    <t>998</t>
  </si>
  <si>
    <t>Přesun hmot</t>
  </si>
  <si>
    <t>68</t>
  </si>
  <si>
    <t>998225111</t>
  </si>
  <si>
    <t>Přesun hmot pro pozemní komunikace s krytem z kamene, monolitickým betonovým nebo živičným</t>
  </si>
  <si>
    <t>-649799546</t>
  </si>
  <si>
    <t>Přesun hmot pro komunikace s krytem z kameniva, monolitickým betonovým nebo živičným dopravní vzdálenost do 200 m jakékoliv délky objektu</t>
  </si>
  <si>
    <t>69</t>
  </si>
  <si>
    <t>Překl.3</t>
  </si>
  <si>
    <t>Rezervní chránička pro sdělovací kabely, vč. zemních prací</t>
  </si>
  <si>
    <t>-1829915619</t>
  </si>
  <si>
    <t>založení rezervní chráničky podél stavby stezky</t>
  </si>
  <si>
    <t>včetně zemních prací a dodání chráničky</t>
  </si>
  <si>
    <t>trubka elektroinstalační ohebná dvouplášťová korugovaná (chránička) D 32/40mm, HDPE+LDPE</t>
  </si>
  <si>
    <t>"na požadavek stavebníka, dle výk. výměr" 89,50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</si>
</sst>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4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R5" s="19"/>
      <c r="BE5" s="181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R6" s="19"/>
      <c r="BE6" s="182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2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2"/>
      <c r="BS8" s="16" t="s">
        <v>6</v>
      </c>
    </row>
    <row r="9" spans="1:74" ht="14.45" customHeight="1">
      <c r="B9" s="19"/>
      <c r="AR9" s="19"/>
      <c r="BE9" s="182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2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2"/>
      <c r="BS11" s="16" t="s">
        <v>6</v>
      </c>
    </row>
    <row r="12" spans="1:74" ht="6.95" customHeight="1">
      <c r="B12" s="19"/>
      <c r="AR12" s="19"/>
      <c r="BE12" s="182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2"/>
      <c r="BS13" s="16" t="s">
        <v>6</v>
      </c>
    </row>
    <row r="14" spans="1:74" ht="12.75">
      <c r="B14" s="19"/>
      <c r="E14" s="187" t="s">
        <v>29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6" t="s">
        <v>27</v>
      </c>
      <c r="AN14" s="28" t="s">
        <v>29</v>
      </c>
      <c r="AR14" s="19"/>
      <c r="BE14" s="182"/>
      <c r="BS14" s="16" t="s">
        <v>6</v>
      </c>
    </row>
    <row r="15" spans="1:74" ht="6.95" customHeight="1">
      <c r="B15" s="19"/>
      <c r="AR15" s="19"/>
      <c r="BE15" s="182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31</v>
      </c>
      <c r="AR16" s="19"/>
      <c r="BE16" s="182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182"/>
      <c r="BS17" s="16" t="s">
        <v>33</v>
      </c>
    </row>
    <row r="18" spans="2:71" ht="6.95" customHeight="1">
      <c r="B18" s="19"/>
      <c r="AR18" s="19"/>
      <c r="BE18" s="182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182"/>
      <c r="BS19" s="16" t="s">
        <v>6</v>
      </c>
    </row>
    <row r="20" spans="2:71" ht="18.399999999999999" customHeight="1">
      <c r="B20" s="19"/>
      <c r="E20" s="24" t="s">
        <v>35</v>
      </c>
      <c r="AK20" s="26" t="s">
        <v>27</v>
      </c>
      <c r="AN20" s="24" t="s">
        <v>1</v>
      </c>
      <c r="AR20" s="19"/>
      <c r="BE20" s="182"/>
      <c r="BS20" s="16" t="s">
        <v>33</v>
      </c>
    </row>
    <row r="21" spans="2:71" ht="6.95" customHeight="1">
      <c r="B21" s="19"/>
      <c r="AR21" s="19"/>
      <c r="BE21" s="182"/>
    </row>
    <row r="22" spans="2:71" ht="12" customHeight="1">
      <c r="B22" s="19"/>
      <c r="D22" s="26" t="s">
        <v>36</v>
      </c>
      <c r="AR22" s="19"/>
      <c r="BE22" s="182"/>
    </row>
    <row r="23" spans="2:71" ht="16.5" customHeight="1">
      <c r="B23" s="19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9"/>
      <c r="BE23" s="182"/>
    </row>
    <row r="24" spans="2:71" ht="6.95" customHeight="1">
      <c r="B24" s="19"/>
      <c r="AR24" s="19"/>
      <c r="BE24" s="18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2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0">
        <f>ROUND(AG94,2)</f>
        <v>0</v>
      </c>
      <c r="AL26" s="191"/>
      <c r="AM26" s="191"/>
      <c r="AN26" s="191"/>
      <c r="AO26" s="191"/>
      <c r="AR26" s="31"/>
      <c r="BE26" s="182"/>
    </row>
    <row r="27" spans="2:71" s="1" customFormat="1" ht="6.95" customHeight="1">
      <c r="B27" s="31"/>
      <c r="AR27" s="31"/>
      <c r="BE27" s="182"/>
    </row>
    <row r="28" spans="2:71" s="1" customFormat="1" ht="12.75">
      <c r="B28" s="31"/>
      <c r="L28" s="192" t="s">
        <v>38</v>
      </c>
      <c r="M28" s="192"/>
      <c r="N28" s="192"/>
      <c r="O28" s="192"/>
      <c r="P28" s="192"/>
      <c r="W28" s="192" t="s">
        <v>39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40</v>
      </c>
      <c r="AL28" s="192"/>
      <c r="AM28" s="192"/>
      <c r="AN28" s="192"/>
      <c r="AO28" s="192"/>
      <c r="AR28" s="31"/>
      <c r="BE28" s="182"/>
    </row>
    <row r="29" spans="2:71" s="2" customFormat="1" ht="14.45" customHeight="1">
      <c r="B29" s="35"/>
      <c r="D29" s="26" t="s">
        <v>41</v>
      </c>
      <c r="F29" s="26" t="s">
        <v>42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5"/>
      <c r="BE29" s="183"/>
    </row>
    <row r="30" spans="2:71" s="2" customFormat="1" ht="14.45" customHeight="1">
      <c r="B30" s="35"/>
      <c r="F30" s="26" t="s">
        <v>43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5"/>
      <c r="BE30" s="183"/>
    </row>
    <row r="31" spans="2:71" s="2" customFormat="1" ht="14.45" hidden="1" customHeight="1">
      <c r="B31" s="35"/>
      <c r="F31" s="26" t="s">
        <v>44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5"/>
      <c r="BE31" s="183"/>
    </row>
    <row r="32" spans="2:71" s="2" customFormat="1" ht="14.45" hidden="1" customHeight="1">
      <c r="B32" s="35"/>
      <c r="F32" s="26" t="s">
        <v>45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5"/>
      <c r="BE32" s="183"/>
    </row>
    <row r="33" spans="2:57" s="2" customFormat="1" ht="14.45" hidden="1" customHeight="1">
      <c r="B33" s="35"/>
      <c r="F33" s="26" t="s">
        <v>46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5"/>
      <c r="BE33" s="183"/>
    </row>
    <row r="34" spans="2:57" s="1" customFormat="1" ht="6.95" customHeight="1">
      <c r="B34" s="31"/>
      <c r="AR34" s="31"/>
      <c r="BE34" s="182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196" t="s">
        <v>49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SUM(AK26:AK33)</f>
        <v>0</v>
      </c>
      <c r="AL35" s="197"/>
      <c r="AM35" s="197"/>
      <c r="AN35" s="197"/>
      <c r="AO35" s="19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1120a</v>
      </c>
      <c r="AR84" s="47"/>
    </row>
    <row r="85" spans="1:91" s="4" customFormat="1" ht="36.950000000000003" customHeight="1">
      <c r="B85" s="48"/>
      <c r="C85" s="49" t="s">
        <v>16</v>
      </c>
      <c r="L85" s="200" t="str">
        <f>K6</f>
        <v>Chodník Bílkov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Bílkov</v>
      </c>
      <c r="AI87" s="26" t="s">
        <v>22</v>
      </c>
      <c r="AM87" s="202" t="str">
        <f>IF(AN8= "","",AN8)</f>
        <v>24. 10. 2022</v>
      </c>
      <c r="AN87" s="20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Dačice</v>
      </c>
      <c r="AI89" s="26" t="s">
        <v>30</v>
      </c>
      <c r="AM89" s="203" t="str">
        <f>IF(E17="","",E17)</f>
        <v>WAY project s.r.o.</v>
      </c>
      <c r="AN89" s="204"/>
      <c r="AO89" s="204"/>
      <c r="AP89" s="204"/>
      <c r="AR89" s="31"/>
      <c r="AS89" s="205" t="s">
        <v>57</v>
      </c>
      <c r="AT89" s="20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03" t="str">
        <f>IF(E20="","",E20)</f>
        <v xml:space="preserve"> </v>
      </c>
      <c r="AN90" s="204"/>
      <c r="AO90" s="204"/>
      <c r="AP90" s="204"/>
      <c r="AR90" s="31"/>
      <c r="AS90" s="207"/>
      <c r="AT90" s="208"/>
      <c r="BD90" s="55"/>
    </row>
    <row r="91" spans="1:91" s="1" customFormat="1" ht="10.9" customHeight="1">
      <c r="B91" s="31"/>
      <c r="AR91" s="31"/>
      <c r="AS91" s="207"/>
      <c r="AT91" s="208"/>
      <c r="BD91" s="55"/>
    </row>
    <row r="92" spans="1:91" s="1" customFormat="1" ht="29.25" customHeight="1">
      <c r="B92" s="31"/>
      <c r="C92" s="209" t="s">
        <v>58</v>
      </c>
      <c r="D92" s="210"/>
      <c r="E92" s="210"/>
      <c r="F92" s="210"/>
      <c r="G92" s="210"/>
      <c r="H92" s="56"/>
      <c r="I92" s="211" t="s">
        <v>59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60</v>
      </c>
      <c r="AH92" s="210"/>
      <c r="AI92" s="210"/>
      <c r="AJ92" s="210"/>
      <c r="AK92" s="210"/>
      <c r="AL92" s="210"/>
      <c r="AM92" s="210"/>
      <c r="AN92" s="211" t="s">
        <v>61</v>
      </c>
      <c r="AO92" s="210"/>
      <c r="AP92" s="213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ROUND(SUM(AG95:AG96),2)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216" t="s">
        <v>82</v>
      </c>
      <c r="E95" s="216"/>
      <c r="F95" s="216"/>
      <c r="G95" s="216"/>
      <c r="H95" s="216"/>
      <c r="I95" s="76"/>
      <c r="J95" s="216" t="s">
        <v>83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'02 - Ostatní a vedlejší n...'!J30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77" t="s">
        <v>84</v>
      </c>
      <c r="AR95" s="74"/>
      <c r="AS95" s="78">
        <v>0</v>
      </c>
      <c r="AT95" s="79">
        <f>ROUND(SUM(AV95:AW95),2)</f>
        <v>0</v>
      </c>
      <c r="AU95" s="80">
        <f>'02 - Ostatní a vedlejší n...'!P122</f>
        <v>0</v>
      </c>
      <c r="AV95" s="79">
        <f>'02 - Ostatní a vedlejší n...'!J33</f>
        <v>0</v>
      </c>
      <c r="AW95" s="79">
        <f>'02 - Ostatní a vedlejší n...'!J34</f>
        <v>0</v>
      </c>
      <c r="AX95" s="79">
        <f>'02 - Ostatní a vedlejší n...'!J35</f>
        <v>0</v>
      </c>
      <c r="AY95" s="79">
        <f>'02 - Ostatní a vedlejší n...'!J36</f>
        <v>0</v>
      </c>
      <c r="AZ95" s="79">
        <f>'02 - Ostatní a vedlejší n...'!F33</f>
        <v>0</v>
      </c>
      <c r="BA95" s="79">
        <f>'02 - Ostatní a vedlejší n...'!F34</f>
        <v>0</v>
      </c>
      <c r="BB95" s="79">
        <f>'02 - Ostatní a vedlejší n...'!F35</f>
        <v>0</v>
      </c>
      <c r="BC95" s="79">
        <f>'02 - Ostatní a vedlejší n...'!F36</f>
        <v>0</v>
      </c>
      <c r="BD95" s="81">
        <f>'02 - Ostatní a vedlejší n...'!F37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87</v>
      </c>
    </row>
    <row r="96" spans="1:91" s="6" customFormat="1" ht="16.5" customHeight="1">
      <c r="A96" s="73" t="s">
        <v>81</v>
      </c>
      <c r="B96" s="74"/>
      <c r="C96" s="75"/>
      <c r="D96" s="216" t="s">
        <v>88</v>
      </c>
      <c r="E96" s="216"/>
      <c r="F96" s="216"/>
      <c r="G96" s="216"/>
      <c r="H96" s="216"/>
      <c r="I96" s="76"/>
      <c r="J96" s="216" t="s">
        <v>89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'101 - Chodníky'!J30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77" t="s">
        <v>84</v>
      </c>
      <c r="AR96" s="74"/>
      <c r="AS96" s="83">
        <v>0</v>
      </c>
      <c r="AT96" s="84">
        <f>ROUND(SUM(AV96:AW96),2)</f>
        <v>0</v>
      </c>
      <c r="AU96" s="85">
        <f>'101 - Chodníky'!P125</f>
        <v>0</v>
      </c>
      <c r="AV96" s="84">
        <f>'101 - Chodníky'!J33</f>
        <v>0</v>
      </c>
      <c r="AW96" s="84">
        <f>'101 - Chodníky'!J34</f>
        <v>0</v>
      </c>
      <c r="AX96" s="84">
        <f>'101 - Chodníky'!J35</f>
        <v>0</v>
      </c>
      <c r="AY96" s="84">
        <f>'101 - Chodníky'!J36</f>
        <v>0</v>
      </c>
      <c r="AZ96" s="84">
        <f>'101 - Chodníky'!F33</f>
        <v>0</v>
      </c>
      <c r="BA96" s="84">
        <f>'101 - Chodníky'!F34</f>
        <v>0</v>
      </c>
      <c r="BB96" s="84">
        <f>'101 - Chodníky'!F35</f>
        <v>0</v>
      </c>
      <c r="BC96" s="84">
        <f>'101 - Chodníky'!F36</f>
        <v>0</v>
      </c>
      <c r="BD96" s="86">
        <f>'101 - Chodníky'!F37</f>
        <v>0</v>
      </c>
      <c r="BT96" s="82" t="s">
        <v>85</v>
      </c>
      <c r="BV96" s="82" t="s">
        <v>79</v>
      </c>
      <c r="BW96" s="82" t="s">
        <v>90</v>
      </c>
      <c r="BX96" s="82" t="s">
        <v>5</v>
      </c>
      <c r="CL96" s="82" t="s">
        <v>91</v>
      </c>
      <c r="CM96" s="82" t="s">
        <v>87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G9gqQh32VgctwbU4MU6+p3BiWp3KU3n2nzhGooEieAXXCJdN3Qx4Q/DxT7xNlwCqeB3kfzuQ7ZM2H6nuIxjTEg==" saltValue="kATFpLJcSthgru4qVaentHOhnJCeveCAej/dkG9vlMBGe2RWBvhe00zaDhtRL7Rav4w5NVl0yFU2rU+FdQQIl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statní a vedlejší n...'!C2" display="/" xr:uid="{00000000-0004-0000-0000-000000000000}"/>
    <hyperlink ref="A96" location="'101 - Chodník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9" t="str">
        <f>'Rekapitulace stavby'!K6</f>
        <v>Chodník Bílkov</v>
      </c>
      <c r="F7" s="220"/>
      <c r="G7" s="220"/>
      <c r="H7" s="220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0" t="s">
        <v>94</v>
      </c>
      <c r="F9" s="221"/>
      <c r="G9" s="221"/>
      <c r="H9" s="22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24. 10. 2022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89" t="s">
        <v>1</v>
      </c>
      <c r="F27" s="189"/>
      <c r="G27" s="189"/>
      <c r="H27" s="18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ROUND((SUM(BE122:BE179)),  2)</f>
        <v>0</v>
      </c>
      <c r="I33" s="91">
        <v>0.21</v>
      </c>
      <c r="J33" s="90">
        <f>ROUND(((SUM(BE122:BE179))*I33),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ROUND((SUM(BF122:BF179)),  2)</f>
        <v>0</v>
      </c>
      <c r="I34" s="91">
        <v>0.15</v>
      </c>
      <c r="J34" s="90">
        <f>ROUND(((SUM(BF122:BF179))*I34),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ROUND((SUM(BG122:BG179)),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ROUND((SUM(BH122:BH179)),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ROUND((SUM(BI122:BI179)),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9" t="str">
        <f>E7</f>
        <v>Chodník Bílkov</v>
      </c>
      <c r="F85" s="220"/>
      <c r="G85" s="220"/>
      <c r="H85" s="220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0" t="str">
        <f>E9</f>
        <v>02 - Ostatní a vedlejší náklady</v>
      </c>
      <c r="F87" s="221"/>
      <c r="G87" s="221"/>
      <c r="H87" s="22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Bílkov</v>
      </c>
      <c r="I89" s="26" t="s">
        <v>22</v>
      </c>
      <c r="J89" s="51" t="str">
        <f>IF(J12="","",J12)</f>
        <v>24. 10. 2022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Dačice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J122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101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102</v>
      </c>
      <c r="E99" s="109"/>
      <c r="F99" s="109"/>
      <c r="G99" s="109"/>
      <c r="H99" s="109"/>
      <c r="I99" s="109"/>
      <c r="J99" s="110">
        <f>J146</f>
        <v>0</v>
      </c>
      <c r="L99" s="107"/>
    </row>
    <row r="100" spans="2:12" s="9" customFormat="1" ht="19.899999999999999" customHeight="1">
      <c r="B100" s="107"/>
      <c r="D100" s="108" t="s">
        <v>103</v>
      </c>
      <c r="E100" s="109"/>
      <c r="F100" s="109"/>
      <c r="G100" s="109"/>
      <c r="H100" s="109"/>
      <c r="I100" s="109"/>
      <c r="J100" s="110">
        <f>J152</f>
        <v>0</v>
      </c>
      <c r="L100" s="107"/>
    </row>
    <row r="101" spans="2:12" s="9" customFormat="1" ht="19.899999999999999" customHeight="1">
      <c r="B101" s="107"/>
      <c r="D101" s="108" t="s">
        <v>104</v>
      </c>
      <c r="E101" s="109"/>
      <c r="F101" s="109"/>
      <c r="G101" s="109"/>
      <c r="H101" s="109"/>
      <c r="I101" s="109"/>
      <c r="J101" s="110">
        <f>J172</f>
        <v>0</v>
      </c>
      <c r="L101" s="107"/>
    </row>
    <row r="102" spans="2:12" s="9" customFormat="1" ht="19.899999999999999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J176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106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19" t="str">
        <f>E7</f>
        <v>Chodník Bílkov</v>
      </c>
      <c r="F112" s="220"/>
      <c r="G112" s="220"/>
      <c r="H112" s="220"/>
      <c r="L112" s="31"/>
    </row>
    <row r="113" spans="2:65" s="1" customFormat="1" ht="12" customHeight="1">
      <c r="B113" s="31"/>
      <c r="C113" s="26" t="s">
        <v>93</v>
      </c>
      <c r="L113" s="31"/>
    </row>
    <row r="114" spans="2:65" s="1" customFormat="1" ht="16.5" customHeight="1">
      <c r="B114" s="31"/>
      <c r="E114" s="200" t="str">
        <f>E9</f>
        <v>02 - Ostatní a vedlejší náklady</v>
      </c>
      <c r="F114" s="221"/>
      <c r="G114" s="221"/>
      <c r="H114" s="221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Bílkov</v>
      </c>
      <c r="I116" s="26" t="s">
        <v>22</v>
      </c>
      <c r="J116" s="51" t="str">
        <f>IF(J12="","",J12)</f>
        <v>24. 10. 2022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>Město Dačice</v>
      </c>
      <c r="I118" s="26" t="s">
        <v>30</v>
      </c>
      <c r="J118" s="29" t="str">
        <f>E21</f>
        <v>WAY project s.r.o.</v>
      </c>
      <c r="L118" s="31"/>
    </row>
    <row r="119" spans="2:65" s="1" customFormat="1" ht="15.2" customHeight="1">
      <c r="B119" s="31"/>
      <c r="C119" s="26" t="s">
        <v>28</v>
      </c>
      <c r="F119" s="24" t="str">
        <f>IF(E18="","",E18)</f>
        <v>Vyplň údaj</v>
      </c>
      <c r="I119" s="26" t="s">
        <v>34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107</v>
      </c>
      <c r="D121" s="113" t="s">
        <v>62</v>
      </c>
      <c r="E121" s="113" t="s">
        <v>58</v>
      </c>
      <c r="F121" s="113" t="s">
        <v>59</v>
      </c>
      <c r="G121" s="113" t="s">
        <v>108</v>
      </c>
      <c r="H121" s="113" t="s">
        <v>109</v>
      </c>
      <c r="I121" s="113" t="s">
        <v>110</v>
      </c>
      <c r="J121" s="113" t="s">
        <v>97</v>
      </c>
      <c r="K121" s="114" t="s">
        <v>111</v>
      </c>
      <c r="L121" s="111"/>
      <c r="M121" s="58" t="s">
        <v>1</v>
      </c>
      <c r="N121" s="59" t="s">
        <v>41</v>
      </c>
      <c r="O121" s="59" t="s">
        <v>112</v>
      </c>
      <c r="P121" s="59" t="s">
        <v>113</v>
      </c>
      <c r="Q121" s="59" t="s">
        <v>114</v>
      </c>
      <c r="R121" s="59" t="s">
        <v>115</v>
      </c>
      <c r="S121" s="59" t="s">
        <v>116</v>
      </c>
      <c r="T121" s="60" t="s">
        <v>117</v>
      </c>
    </row>
    <row r="122" spans="2:65" s="1" customFormat="1" ht="22.9" customHeight="1">
      <c r="B122" s="31"/>
      <c r="C122" s="63" t="s">
        <v>118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0</v>
      </c>
      <c r="AT122" s="16" t="s">
        <v>76</v>
      </c>
      <c r="AU122" s="16" t="s">
        <v>99</v>
      </c>
      <c r="BK122" s="118">
        <f>BK123</f>
        <v>0</v>
      </c>
    </row>
    <row r="123" spans="2:65" s="11" customFormat="1" ht="25.9" customHeight="1">
      <c r="B123" s="119"/>
      <c r="D123" s="120" t="s">
        <v>76</v>
      </c>
      <c r="E123" s="121" t="s">
        <v>119</v>
      </c>
      <c r="F123" s="121" t="s">
        <v>120</v>
      </c>
      <c r="I123" s="122"/>
      <c r="J123" s="123">
        <f>BK123</f>
        <v>0</v>
      </c>
      <c r="L123" s="119"/>
      <c r="M123" s="124"/>
      <c r="P123" s="125">
        <f>P124+P146+P152+P172+P176</f>
        <v>0</v>
      </c>
      <c r="R123" s="125">
        <f>R124+R146+R152+R172+R176</f>
        <v>0</v>
      </c>
      <c r="T123" s="126">
        <f>T124+T146+T152+T172+T176</f>
        <v>0</v>
      </c>
      <c r="AR123" s="120" t="s">
        <v>121</v>
      </c>
      <c r="AT123" s="127" t="s">
        <v>76</v>
      </c>
      <c r="AU123" s="127" t="s">
        <v>77</v>
      </c>
      <c r="AY123" s="120" t="s">
        <v>122</v>
      </c>
      <c r="BK123" s="128">
        <f>BK124+BK146+BK152+BK172+BK176</f>
        <v>0</v>
      </c>
    </row>
    <row r="124" spans="2:65" s="11" customFormat="1" ht="22.9" customHeight="1">
      <c r="B124" s="119"/>
      <c r="D124" s="120" t="s">
        <v>76</v>
      </c>
      <c r="E124" s="129" t="s">
        <v>123</v>
      </c>
      <c r="F124" s="129" t="s">
        <v>124</v>
      </c>
      <c r="I124" s="122"/>
      <c r="J124" s="130">
        <f>BK124</f>
        <v>0</v>
      </c>
      <c r="L124" s="119"/>
      <c r="M124" s="124"/>
      <c r="P124" s="125">
        <f>SUM(P125:P145)</f>
        <v>0</v>
      </c>
      <c r="R124" s="125">
        <f>SUM(R125:R145)</f>
        <v>0</v>
      </c>
      <c r="T124" s="126">
        <f>SUM(T125:T145)</f>
        <v>0</v>
      </c>
      <c r="AR124" s="120" t="s">
        <v>121</v>
      </c>
      <c r="AT124" s="127" t="s">
        <v>76</v>
      </c>
      <c r="AU124" s="127" t="s">
        <v>85</v>
      </c>
      <c r="AY124" s="120" t="s">
        <v>122</v>
      </c>
      <c r="BK124" s="128">
        <f>SUM(BK125:BK145)</f>
        <v>0</v>
      </c>
    </row>
    <row r="125" spans="2:65" s="1" customFormat="1" ht="16.5" customHeight="1">
      <c r="B125" s="31"/>
      <c r="C125" s="131" t="s">
        <v>85</v>
      </c>
      <c r="D125" s="131" t="s">
        <v>125</v>
      </c>
      <c r="E125" s="132" t="s">
        <v>126</v>
      </c>
      <c r="F125" s="133" t="s">
        <v>127</v>
      </c>
      <c r="G125" s="134" t="s">
        <v>128</v>
      </c>
      <c r="H125" s="135">
        <v>1</v>
      </c>
      <c r="I125" s="136"/>
      <c r="J125" s="137">
        <f>ROUND(I125*H125,2)</f>
        <v>0</v>
      </c>
      <c r="K125" s="133" t="s">
        <v>129</v>
      </c>
      <c r="L125" s="31"/>
      <c r="M125" s="138" t="s">
        <v>1</v>
      </c>
      <c r="N125" s="139" t="s">
        <v>42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130</v>
      </c>
      <c r="AT125" s="142" t="s">
        <v>125</v>
      </c>
      <c r="AU125" s="142" t="s">
        <v>87</v>
      </c>
      <c r="AY125" s="16" t="s">
        <v>122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85</v>
      </c>
      <c r="BK125" s="143">
        <f>ROUND(I125*H125,2)</f>
        <v>0</v>
      </c>
      <c r="BL125" s="16" t="s">
        <v>130</v>
      </c>
      <c r="BM125" s="142" t="s">
        <v>131</v>
      </c>
    </row>
    <row r="126" spans="2:65" s="1" customFormat="1" ht="11.25">
      <c r="B126" s="31"/>
      <c r="D126" s="144" t="s">
        <v>132</v>
      </c>
      <c r="F126" s="145" t="s">
        <v>127</v>
      </c>
      <c r="I126" s="146"/>
      <c r="L126" s="31"/>
      <c r="M126" s="147"/>
      <c r="T126" s="55"/>
      <c r="AT126" s="16" t="s">
        <v>132</v>
      </c>
      <c r="AU126" s="16" t="s">
        <v>87</v>
      </c>
    </row>
    <row r="127" spans="2:65" s="12" customFormat="1" ht="11.25">
      <c r="B127" s="148"/>
      <c r="D127" s="144" t="s">
        <v>133</v>
      </c>
      <c r="E127" s="149" t="s">
        <v>1</v>
      </c>
      <c r="F127" s="150" t="s">
        <v>134</v>
      </c>
      <c r="H127" s="149" t="s">
        <v>1</v>
      </c>
      <c r="I127" s="151"/>
      <c r="L127" s="148"/>
      <c r="M127" s="152"/>
      <c r="T127" s="153"/>
      <c r="AT127" s="149" t="s">
        <v>133</v>
      </c>
      <c r="AU127" s="149" t="s">
        <v>87</v>
      </c>
      <c r="AV127" s="12" t="s">
        <v>85</v>
      </c>
      <c r="AW127" s="12" t="s">
        <v>33</v>
      </c>
      <c r="AX127" s="12" t="s">
        <v>77</v>
      </c>
      <c r="AY127" s="149" t="s">
        <v>122</v>
      </c>
    </row>
    <row r="128" spans="2:65" s="13" customFormat="1" ht="11.25">
      <c r="B128" s="154"/>
      <c r="D128" s="144" t="s">
        <v>133</v>
      </c>
      <c r="E128" s="155" t="s">
        <v>1</v>
      </c>
      <c r="F128" s="156" t="s">
        <v>135</v>
      </c>
      <c r="H128" s="157">
        <v>1</v>
      </c>
      <c r="I128" s="158"/>
      <c r="L128" s="154"/>
      <c r="M128" s="159"/>
      <c r="T128" s="160"/>
      <c r="AT128" s="155" t="s">
        <v>133</v>
      </c>
      <c r="AU128" s="155" t="s">
        <v>87</v>
      </c>
      <c r="AV128" s="13" t="s">
        <v>87</v>
      </c>
      <c r="AW128" s="13" t="s">
        <v>33</v>
      </c>
      <c r="AX128" s="13" t="s">
        <v>85</v>
      </c>
      <c r="AY128" s="155" t="s">
        <v>122</v>
      </c>
    </row>
    <row r="129" spans="2:65" s="1" customFormat="1" ht="16.5" customHeight="1">
      <c r="B129" s="31"/>
      <c r="C129" s="131" t="s">
        <v>87</v>
      </c>
      <c r="D129" s="131" t="s">
        <v>125</v>
      </c>
      <c r="E129" s="132" t="s">
        <v>136</v>
      </c>
      <c r="F129" s="133" t="s">
        <v>137</v>
      </c>
      <c r="G129" s="134" t="s">
        <v>128</v>
      </c>
      <c r="H129" s="135">
        <v>1</v>
      </c>
      <c r="I129" s="136"/>
      <c r="J129" s="137">
        <f>ROUND(I129*H129,2)</f>
        <v>0</v>
      </c>
      <c r="K129" s="133" t="s">
        <v>129</v>
      </c>
      <c r="L129" s="31"/>
      <c r="M129" s="138" t="s">
        <v>1</v>
      </c>
      <c r="N129" s="139" t="s">
        <v>42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130</v>
      </c>
      <c r="AT129" s="142" t="s">
        <v>125</v>
      </c>
      <c r="AU129" s="142" t="s">
        <v>87</v>
      </c>
      <c r="AY129" s="16" t="s">
        <v>122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85</v>
      </c>
      <c r="BK129" s="143">
        <f>ROUND(I129*H129,2)</f>
        <v>0</v>
      </c>
      <c r="BL129" s="16" t="s">
        <v>130</v>
      </c>
      <c r="BM129" s="142" t="s">
        <v>138</v>
      </c>
    </row>
    <row r="130" spans="2:65" s="1" customFormat="1" ht="11.25">
      <c r="B130" s="31"/>
      <c r="D130" s="144" t="s">
        <v>132</v>
      </c>
      <c r="F130" s="145" t="s">
        <v>137</v>
      </c>
      <c r="I130" s="146"/>
      <c r="L130" s="31"/>
      <c r="M130" s="147"/>
      <c r="T130" s="55"/>
      <c r="AT130" s="16" t="s">
        <v>132</v>
      </c>
      <c r="AU130" s="16" t="s">
        <v>87</v>
      </c>
    </row>
    <row r="131" spans="2:65" s="12" customFormat="1" ht="11.25">
      <c r="B131" s="148"/>
      <c r="D131" s="144" t="s">
        <v>133</v>
      </c>
      <c r="E131" s="149" t="s">
        <v>1</v>
      </c>
      <c r="F131" s="150" t="s">
        <v>139</v>
      </c>
      <c r="H131" s="149" t="s">
        <v>1</v>
      </c>
      <c r="I131" s="151"/>
      <c r="L131" s="148"/>
      <c r="M131" s="152"/>
      <c r="T131" s="153"/>
      <c r="AT131" s="149" t="s">
        <v>133</v>
      </c>
      <c r="AU131" s="149" t="s">
        <v>87</v>
      </c>
      <c r="AV131" s="12" t="s">
        <v>85</v>
      </c>
      <c r="AW131" s="12" t="s">
        <v>33</v>
      </c>
      <c r="AX131" s="12" t="s">
        <v>77</v>
      </c>
      <c r="AY131" s="149" t="s">
        <v>122</v>
      </c>
    </row>
    <row r="132" spans="2:65" s="12" customFormat="1" ht="11.25">
      <c r="B132" s="148"/>
      <c r="D132" s="144" t="s">
        <v>133</v>
      </c>
      <c r="E132" s="149" t="s">
        <v>1</v>
      </c>
      <c r="F132" s="150" t="s">
        <v>140</v>
      </c>
      <c r="H132" s="149" t="s">
        <v>1</v>
      </c>
      <c r="I132" s="151"/>
      <c r="L132" s="148"/>
      <c r="M132" s="152"/>
      <c r="T132" s="153"/>
      <c r="AT132" s="149" t="s">
        <v>133</v>
      </c>
      <c r="AU132" s="149" t="s">
        <v>87</v>
      </c>
      <c r="AV132" s="12" t="s">
        <v>85</v>
      </c>
      <c r="AW132" s="12" t="s">
        <v>33</v>
      </c>
      <c r="AX132" s="12" t="s">
        <v>77</v>
      </c>
      <c r="AY132" s="149" t="s">
        <v>122</v>
      </c>
    </row>
    <row r="133" spans="2:65" s="13" customFormat="1" ht="11.25">
      <c r="B133" s="154"/>
      <c r="D133" s="144" t="s">
        <v>133</v>
      </c>
      <c r="E133" s="155" t="s">
        <v>1</v>
      </c>
      <c r="F133" s="156" t="s">
        <v>135</v>
      </c>
      <c r="H133" s="157">
        <v>1</v>
      </c>
      <c r="I133" s="158"/>
      <c r="L133" s="154"/>
      <c r="M133" s="159"/>
      <c r="T133" s="160"/>
      <c r="AT133" s="155" t="s">
        <v>133</v>
      </c>
      <c r="AU133" s="155" t="s">
        <v>87</v>
      </c>
      <c r="AV133" s="13" t="s">
        <v>87</v>
      </c>
      <c r="AW133" s="13" t="s">
        <v>33</v>
      </c>
      <c r="AX133" s="13" t="s">
        <v>85</v>
      </c>
      <c r="AY133" s="155" t="s">
        <v>122</v>
      </c>
    </row>
    <row r="134" spans="2:65" s="1" customFormat="1" ht="16.5" customHeight="1">
      <c r="B134" s="31"/>
      <c r="C134" s="131" t="s">
        <v>141</v>
      </c>
      <c r="D134" s="131" t="s">
        <v>125</v>
      </c>
      <c r="E134" s="132" t="s">
        <v>142</v>
      </c>
      <c r="F134" s="133" t="s">
        <v>143</v>
      </c>
      <c r="G134" s="134" t="s">
        <v>128</v>
      </c>
      <c r="H134" s="135">
        <v>1</v>
      </c>
      <c r="I134" s="136"/>
      <c r="J134" s="137">
        <f>ROUND(I134*H134,2)</f>
        <v>0</v>
      </c>
      <c r="K134" s="133" t="s">
        <v>129</v>
      </c>
      <c r="L134" s="31"/>
      <c r="M134" s="138" t="s">
        <v>1</v>
      </c>
      <c r="N134" s="139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130</v>
      </c>
      <c r="AT134" s="142" t="s">
        <v>125</v>
      </c>
      <c r="AU134" s="142" t="s">
        <v>87</v>
      </c>
      <c r="AY134" s="16" t="s">
        <v>122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85</v>
      </c>
      <c r="BK134" s="143">
        <f>ROUND(I134*H134,2)</f>
        <v>0</v>
      </c>
      <c r="BL134" s="16" t="s">
        <v>130</v>
      </c>
      <c r="BM134" s="142" t="s">
        <v>144</v>
      </c>
    </row>
    <row r="135" spans="2:65" s="1" customFormat="1" ht="11.25">
      <c r="B135" s="31"/>
      <c r="D135" s="144" t="s">
        <v>132</v>
      </c>
      <c r="F135" s="145" t="s">
        <v>143</v>
      </c>
      <c r="I135" s="146"/>
      <c r="L135" s="31"/>
      <c r="M135" s="147"/>
      <c r="T135" s="55"/>
      <c r="AT135" s="16" t="s">
        <v>132</v>
      </c>
      <c r="AU135" s="16" t="s">
        <v>87</v>
      </c>
    </row>
    <row r="136" spans="2:65" s="12" customFormat="1" ht="11.25">
      <c r="B136" s="148"/>
      <c r="D136" s="144" t="s">
        <v>133</v>
      </c>
      <c r="E136" s="149" t="s">
        <v>1</v>
      </c>
      <c r="F136" s="150" t="s">
        <v>145</v>
      </c>
      <c r="H136" s="149" t="s">
        <v>1</v>
      </c>
      <c r="I136" s="151"/>
      <c r="L136" s="148"/>
      <c r="M136" s="152"/>
      <c r="T136" s="153"/>
      <c r="AT136" s="149" t="s">
        <v>133</v>
      </c>
      <c r="AU136" s="149" t="s">
        <v>87</v>
      </c>
      <c r="AV136" s="12" t="s">
        <v>85</v>
      </c>
      <c r="AW136" s="12" t="s">
        <v>33</v>
      </c>
      <c r="AX136" s="12" t="s">
        <v>77</v>
      </c>
      <c r="AY136" s="149" t="s">
        <v>122</v>
      </c>
    </row>
    <row r="137" spans="2:65" s="13" customFormat="1" ht="11.25">
      <c r="B137" s="154"/>
      <c r="D137" s="144" t="s">
        <v>133</v>
      </c>
      <c r="E137" s="155" t="s">
        <v>1</v>
      </c>
      <c r="F137" s="156" t="s">
        <v>135</v>
      </c>
      <c r="H137" s="157">
        <v>1</v>
      </c>
      <c r="I137" s="158"/>
      <c r="L137" s="154"/>
      <c r="M137" s="159"/>
      <c r="T137" s="160"/>
      <c r="AT137" s="155" t="s">
        <v>133</v>
      </c>
      <c r="AU137" s="155" t="s">
        <v>87</v>
      </c>
      <c r="AV137" s="13" t="s">
        <v>87</v>
      </c>
      <c r="AW137" s="13" t="s">
        <v>33</v>
      </c>
      <c r="AX137" s="13" t="s">
        <v>85</v>
      </c>
      <c r="AY137" s="155" t="s">
        <v>122</v>
      </c>
    </row>
    <row r="138" spans="2:65" s="1" customFormat="1" ht="16.5" customHeight="1">
      <c r="B138" s="31"/>
      <c r="C138" s="131" t="s">
        <v>146</v>
      </c>
      <c r="D138" s="131" t="s">
        <v>125</v>
      </c>
      <c r="E138" s="132" t="s">
        <v>147</v>
      </c>
      <c r="F138" s="133" t="s">
        <v>148</v>
      </c>
      <c r="G138" s="134" t="s">
        <v>128</v>
      </c>
      <c r="H138" s="135">
        <v>1</v>
      </c>
      <c r="I138" s="136"/>
      <c r="J138" s="137">
        <f>ROUND(I138*H138,2)</f>
        <v>0</v>
      </c>
      <c r="K138" s="133" t="s">
        <v>129</v>
      </c>
      <c r="L138" s="31"/>
      <c r="M138" s="138" t="s">
        <v>1</v>
      </c>
      <c r="N138" s="139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130</v>
      </c>
      <c r="AT138" s="142" t="s">
        <v>125</v>
      </c>
      <c r="AU138" s="142" t="s">
        <v>87</v>
      </c>
      <c r="AY138" s="16" t="s">
        <v>122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85</v>
      </c>
      <c r="BK138" s="143">
        <f>ROUND(I138*H138,2)</f>
        <v>0</v>
      </c>
      <c r="BL138" s="16" t="s">
        <v>130</v>
      </c>
      <c r="BM138" s="142" t="s">
        <v>149</v>
      </c>
    </row>
    <row r="139" spans="2:65" s="1" customFormat="1" ht="11.25">
      <c r="B139" s="31"/>
      <c r="D139" s="144" t="s">
        <v>132</v>
      </c>
      <c r="F139" s="145" t="s">
        <v>148</v>
      </c>
      <c r="I139" s="146"/>
      <c r="L139" s="31"/>
      <c r="M139" s="147"/>
      <c r="T139" s="55"/>
      <c r="AT139" s="16" t="s">
        <v>132</v>
      </c>
      <c r="AU139" s="16" t="s">
        <v>87</v>
      </c>
    </row>
    <row r="140" spans="2:65" s="12" customFormat="1" ht="11.25">
      <c r="B140" s="148"/>
      <c r="D140" s="144" t="s">
        <v>133</v>
      </c>
      <c r="E140" s="149" t="s">
        <v>1</v>
      </c>
      <c r="F140" s="150" t="s">
        <v>150</v>
      </c>
      <c r="H140" s="149" t="s">
        <v>1</v>
      </c>
      <c r="I140" s="151"/>
      <c r="L140" s="148"/>
      <c r="M140" s="152"/>
      <c r="T140" s="153"/>
      <c r="AT140" s="149" t="s">
        <v>133</v>
      </c>
      <c r="AU140" s="149" t="s">
        <v>87</v>
      </c>
      <c r="AV140" s="12" t="s">
        <v>85</v>
      </c>
      <c r="AW140" s="12" t="s">
        <v>33</v>
      </c>
      <c r="AX140" s="12" t="s">
        <v>77</v>
      </c>
      <c r="AY140" s="149" t="s">
        <v>122</v>
      </c>
    </row>
    <row r="141" spans="2:65" s="13" customFormat="1" ht="11.25">
      <c r="B141" s="154"/>
      <c r="D141" s="144" t="s">
        <v>133</v>
      </c>
      <c r="E141" s="155" t="s">
        <v>1</v>
      </c>
      <c r="F141" s="156" t="s">
        <v>151</v>
      </c>
      <c r="H141" s="157">
        <v>1</v>
      </c>
      <c r="I141" s="158"/>
      <c r="L141" s="154"/>
      <c r="M141" s="159"/>
      <c r="T141" s="160"/>
      <c r="AT141" s="155" t="s">
        <v>133</v>
      </c>
      <c r="AU141" s="155" t="s">
        <v>87</v>
      </c>
      <c r="AV141" s="13" t="s">
        <v>87</v>
      </c>
      <c r="AW141" s="13" t="s">
        <v>33</v>
      </c>
      <c r="AX141" s="13" t="s">
        <v>85</v>
      </c>
      <c r="AY141" s="155" t="s">
        <v>122</v>
      </c>
    </row>
    <row r="142" spans="2:65" s="1" customFormat="1" ht="16.5" customHeight="1">
      <c r="B142" s="31"/>
      <c r="C142" s="131" t="s">
        <v>121</v>
      </c>
      <c r="D142" s="131" t="s">
        <v>125</v>
      </c>
      <c r="E142" s="132" t="s">
        <v>152</v>
      </c>
      <c r="F142" s="133" t="s">
        <v>153</v>
      </c>
      <c r="G142" s="134" t="s">
        <v>128</v>
      </c>
      <c r="H142" s="135">
        <v>1</v>
      </c>
      <c r="I142" s="136"/>
      <c r="J142" s="137">
        <f>ROUND(I142*H142,2)</f>
        <v>0</v>
      </c>
      <c r="K142" s="133" t="s">
        <v>129</v>
      </c>
      <c r="L142" s="31"/>
      <c r="M142" s="138" t="s">
        <v>1</v>
      </c>
      <c r="N142" s="139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130</v>
      </c>
      <c r="AT142" s="142" t="s">
        <v>125</v>
      </c>
      <c r="AU142" s="142" t="s">
        <v>87</v>
      </c>
      <c r="AY142" s="16" t="s">
        <v>122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85</v>
      </c>
      <c r="BK142" s="143">
        <f>ROUND(I142*H142,2)</f>
        <v>0</v>
      </c>
      <c r="BL142" s="16" t="s">
        <v>130</v>
      </c>
      <c r="BM142" s="142" t="s">
        <v>154</v>
      </c>
    </row>
    <row r="143" spans="2:65" s="1" customFormat="1" ht="11.25">
      <c r="B143" s="31"/>
      <c r="D143" s="144" t="s">
        <v>132</v>
      </c>
      <c r="F143" s="145" t="s">
        <v>153</v>
      </c>
      <c r="I143" s="146"/>
      <c r="L143" s="31"/>
      <c r="M143" s="147"/>
      <c r="T143" s="55"/>
      <c r="AT143" s="16" t="s">
        <v>132</v>
      </c>
      <c r="AU143" s="16" t="s">
        <v>87</v>
      </c>
    </row>
    <row r="144" spans="2:65" s="12" customFormat="1" ht="11.25">
      <c r="B144" s="148"/>
      <c r="D144" s="144" t="s">
        <v>133</v>
      </c>
      <c r="E144" s="149" t="s">
        <v>1</v>
      </c>
      <c r="F144" s="150" t="s">
        <v>155</v>
      </c>
      <c r="H144" s="149" t="s">
        <v>1</v>
      </c>
      <c r="I144" s="151"/>
      <c r="L144" s="148"/>
      <c r="M144" s="152"/>
      <c r="T144" s="153"/>
      <c r="AT144" s="149" t="s">
        <v>133</v>
      </c>
      <c r="AU144" s="149" t="s">
        <v>87</v>
      </c>
      <c r="AV144" s="12" t="s">
        <v>85</v>
      </c>
      <c r="AW144" s="12" t="s">
        <v>33</v>
      </c>
      <c r="AX144" s="12" t="s">
        <v>77</v>
      </c>
      <c r="AY144" s="149" t="s">
        <v>122</v>
      </c>
    </row>
    <row r="145" spans="2:65" s="13" customFormat="1" ht="11.25">
      <c r="B145" s="154"/>
      <c r="D145" s="144" t="s">
        <v>133</v>
      </c>
      <c r="E145" s="155" t="s">
        <v>1</v>
      </c>
      <c r="F145" s="156" t="s">
        <v>135</v>
      </c>
      <c r="H145" s="157">
        <v>1</v>
      </c>
      <c r="I145" s="158"/>
      <c r="L145" s="154"/>
      <c r="M145" s="159"/>
      <c r="T145" s="160"/>
      <c r="AT145" s="155" t="s">
        <v>133</v>
      </c>
      <c r="AU145" s="155" t="s">
        <v>87</v>
      </c>
      <c r="AV145" s="13" t="s">
        <v>87</v>
      </c>
      <c r="AW145" s="13" t="s">
        <v>33</v>
      </c>
      <c r="AX145" s="13" t="s">
        <v>85</v>
      </c>
      <c r="AY145" s="155" t="s">
        <v>122</v>
      </c>
    </row>
    <row r="146" spans="2:65" s="11" customFormat="1" ht="22.9" customHeight="1">
      <c r="B146" s="119"/>
      <c r="D146" s="120" t="s">
        <v>76</v>
      </c>
      <c r="E146" s="129" t="s">
        <v>156</v>
      </c>
      <c r="F146" s="129" t="s">
        <v>157</v>
      </c>
      <c r="I146" s="122"/>
      <c r="J146" s="130">
        <f>BK146</f>
        <v>0</v>
      </c>
      <c r="L146" s="119"/>
      <c r="M146" s="124"/>
      <c r="P146" s="125">
        <f>SUM(P147:P151)</f>
        <v>0</v>
      </c>
      <c r="R146" s="125">
        <f>SUM(R147:R151)</f>
        <v>0</v>
      </c>
      <c r="T146" s="126">
        <f>SUM(T147:T151)</f>
        <v>0</v>
      </c>
      <c r="AR146" s="120" t="s">
        <v>121</v>
      </c>
      <c r="AT146" s="127" t="s">
        <v>76</v>
      </c>
      <c r="AU146" s="127" t="s">
        <v>85</v>
      </c>
      <c r="AY146" s="120" t="s">
        <v>122</v>
      </c>
      <c r="BK146" s="128">
        <f>SUM(BK147:BK151)</f>
        <v>0</v>
      </c>
    </row>
    <row r="147" spans="2:65" s="1" customFormat="1" ht="16.5" customHeight="1">
      <c r="B147" s="31"/>
      <c r="C147" s="131" t="s">
        <v>158</v>
      </c>
      <c r="D147" s="131" t="s">
        <v>125</v>
      </c>
      <c r="E147" s="132" t="s">
        <v>159</v>
      </c>
      <c r="F147" s="133" t="s">
        <v>160</v>
      </c>
      <c r="G147" s="134" t="s">
        <v>128</v>
      </c>
      <c r="H147" s="135">
        <v>1</v>
      </c>
      <c r="I147" s="136"/>
      <c r="J147" s="137">
        <f>ROUND(I147*H147,2)</f>
        <v>0</v>
      </c>
      <c r="K147" s="133" t="s">
        <v>129</v>
      </c>
      <c r="L147" s="31"/>
      <c r="M147" s="138" t="s">
        <v>1</v>
      </c>
      <c r="N147" s="139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130</v>
      </c>
      <c r="AT147" s="142" t="s">
        <v>125</v>
      </c>
      <c r="AU147" s="142" t="s">
        <v>87</v>
      </c>
      <c r="AY147" s="16" t="s">
        <v>122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85</v>
      </c>
      <c r="BK147" s="143">
        <f>ROUND(I147*H147,2)</f>
        <v>0</v>
      </c>
      <c r="BL147" s="16" t="s">
        <v>130</v>
      </c>
      <c r="BM147" s="142" t="s">
        <v>161</v>
      </c>
    </row>
    <row r="148" spans="2:65" s="1" customFormat="1" ht="11.25">
      <c r="B148" s="31"/>
      <c r="D148" s="144" t="s">
        <v>132</v>
      </c>
      <c r="F148" s="145" t="s">
        <v>160</v>
      </c>
      <c r="I148" s="146"/>
      <c r="L148" s="31"/>
      <c r="M148" s="147"/>
      <c r="T148" s="55"/>
      <c r="AT148" s="16" t="s">
        <v>132</v>
      </c>
      <c r="AU148" s="16" t="s">
        <v>87</v>
      </c>
    </row>
    <row r="149" spans="2:65" s="12" customFormat="1" ht="11.25">
      <c r="B149" s="148"/>
      <c r="D149" s="144" t="s">
        <v>133</v>
      </c>
      <c r="E149" s="149" t="s">
        <v>1</v>
      </c>
      <c r="F149" s="150" t="s">
        <v>162</v>
      </c>
      <c r="H149" s="149" t="s">
        <v>1</v>
      </c>
      <c r="I149" s="151"/>
      <c r="L149" s="148"/>
      <c r="M149" s="152"/>
      <c r="T149" s="153"/>
      <c r="AT149" s="149" t="s">
        <v>133</v>
      </c>
      <c r="AU149" s="149" t="s">
        <v>87</v>
      </c>
      <c r="AV149" s="12" t="s">
        <v>85</v>
      </c>
      <c r="AW149" s="12" t="s">
        <v>33</v>
      </c>
      <c r="AX149" s="12" t="s">
        <v>77</v>
      </c>
      <c r="AY149" s="149" t="s">
        <v>122</v>
      </c>
    </row>
    <row r="150" spans="2:65" s="12" customFormat="1" ht="11.25">
      <c r="B150" s="148"/>
      <c r="D150" s="144" t="s">
        <v>133</v>
      </c>
      <c r="E150" s="149" t="s">
        <v>1</v>
      </c>
      <c r="F150" s="150" t="s">
        <v>163</v>
      </c>
      <c r="H150" s="149" t="s">
        <v>1</v>
      </c>
      <c r="I150" s="151"/>
      <c r="L150" s="148"/>
      <c r="M150" s="152"/>
      <c r="T150" s="153"/>
      <c r="AT150" s="149" t="s">
        <v>133</v>
      </c>
      <c r="AU150" s="149" t="s">
        <v>87</v>
      </c>
      <c r="AV150" s="12" t="s">
        <v>85</v>
      </c>
      <c r="AW150" s="12" t="s">
        <v>33</v>
      </c>
      <c r="AX150" s="12" t="s">
        <v>77</v>
      </c>
      <c r="AY150" s="149" t="s">
        <v>122</v>
      </c>
    </row>
    <row r="151" spans="2:65" s="13" customFormat="1" ht="11.25">
      <c r="B151" s="154"/>
      <c r="D151" s="144" t="s">
        <v>133</v>
      </c>
      <c r="E151" s="155" t="s">
        <v>1</v>
      </c>
      <c r="F151" s="156" t="s">
        <v>164</v>
      </c>
      <c r="H151" s="157">
        <v>1</v>
      </c>
      <c r="I151" s="158"/>
      <c r="L151" s="154"/>
      <c r="M151" s="159"/>
      <c r="T151" s="160"/>
      <c r="AT151" s="155" t="s">
        <v>133</v>
      </c>
      <c r="AU151" s="155" t="s">
        <v>87</v>
      </c>
      <c r="AV151" s="13" t="s">
        <v>87</v>
      </c>
      <c r="AW151" s="13" t="s">
        <v>33</v>
      </c>
      <c r="AX151" s="13" t="s">
        <v>85</v>
      </c>
      <c r="AY151" s="155" t="s">
        <v>122</v>
      </c>
    </row>
    <row r="152" spans="2:65" s="11" customFormat="1" ht="22.9" customHeight="1">
      <c r="B152" s="119"/>
      <c r="D152" s="120" t="s">
        <v>76</v>
      </c>
      <c r="E152" s="129" t="s">
        <v>165</v>
      </c>
      <c r="F152" s="129" t="s">
        <v>166</v>
      </c>
      <c r="I152" s="122"/>
      <c r="J152" s="130">
        <f>BK152</f>
        <v>0</v>
      </c>
      <c r="L152" s="119"/>
      <c r="M152" s="124"/>
      <c r="P152" s="125">
        <f>SUM(P153:P171)</f>
        <v>0</v>
      </c>
      <c r="R152" s="125">
        <f>SUM(R153:R171)</f>
        <v>0</v>
      </c>
      <c r="T152" s="126">
        <f>SUM(T153:T171)</f>
        <v>0</v>
      </c>
      <c r="AR152" s="120" t="s">
        <v>121</v>
      </c>
      <c r="AT152" s="127" t="s">
        <v>76</v>
      </c>
      <c r="AU152" s="127" t="s">
        <v>85</v>
      </c>
      <c r="AY152" s="120" t="s">
        <v>122</v>
      </c>
      <c r="BK152" s="128">
        <f>SUM(BK153:BK171)</f>
        <v>0</v>
      </c>
    </row>
    <row r="153" spans="2:65" s="1" customFormat="1" ht="16.5" customHeight="1">
      <c r="B153" s="31"/>
      <c r="C153" s="131" t="s">
        <v>167</v>
      </c>
      <c r="D153" s="131" t="s">
        <v>125</v>
      </c>
      <c r="E153" s="132" t="s">
        <v>168</v>
      </c>
      <c r="F153" s="133" t="s">
        <v>169</v>
      </c>
      <c r="G153" s="134" t="s">
        <v>128</v>
      </c>
      <c r="H153" s="135">
        <v>1</v>
      </c>
      <c r="I153" s="136"/>
      <c r="J153" s="137">
        <f>ROUND(I153*H153,2)</f>
        <v>0</v>
      </c>
      <c r="K153" s="133" t="s">
        <v>129</v>
      </c>
      <c r="L153" s="31"/>
      <c r="M153" s="138" t="s">
        <v>1</v>
      </c>
      <c r="N153" s="139" t="s">
        <v>42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130</v>
      </c>
      <c r="AT153" s="142" t="s">
        <v>125</v>
      </c>
      <c r="AU153" s="142" t="s">
        <v>87</v>
      </c>
      <c r="AY153" s="16" t="s">
        <v>122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85</v>
      </c>
      <c r="BK153" s="143">
        <f>ROUND(I153*H153,2)</f>
        <v>0</v>
      </c>
      <c r="BL153" s="16" t="s">
        <v>130</v>
      </c>
      <c r="BM153" s="142" t="s">
        <v>170</v>
      </c>
    </row>
    <row r="154" spans="2:65" s="1" customFormat="1" ht="11.25">
      <c r="B154" s="31"/>
      <c r="D154" s="144" t="s">
        <v>132</v>
      </c>
      <c r="F154" s="145" t="s">
        <v>171</v>
      </c>
      <c r="I154" s="146"/>
      <c r="L154" s="31"/>
      <c r="M154" s="147"/>
      <c r="T154" s="55"/>
      <c r="AT154" s="16" t="s">
        <v>132</v>
      </c>
      <c r="AU154" s="16" t="s">
        <v>87</v>
      </c>
    </row>
    <row r="155" spans="2:65" s="12" customFormat="1" ht="11.25">
      <c r="B155" s="148"/>
      <c r="D155" s="144" t="s">
        <v>133</v>
      </c>
      <c r="E155" s="149" t="s">
        <v>1</v>
      </c>
      <c r="F155" s="150" t="s">
        <v>172</v>
      </c>
      <c r="H155" s="149" t="s">
        <v>1</v>
      </c>
      <c r="I155" s="151"/>
      <c r="L155" s="148"/>
      <c r="M155" s="152"/>
      <c r="T155" s="153"/>
      <c r="AT155" s="149" t="s">
        <v>133</v>
      </c>
      <c r="AU155" s="149" t="s">
        <v>87</v>
      </c>
      <c r="AV155" s="12" t="s">
        <v>85</v>
      </c>
      <c r="AW155" s="12" t="s">
        <v>33</v>
      </c>
      <c r="AX155" s="12" t="s">
        <v>77</v>
      </c>
      <c r="AY155" s="149" t="s">
        <v>122</v>
      </c>
    </row>
    <row r="156" spans="2:65" s="13" customFormat="1" ht="11.25">
      <c r="B156" s="154"/>
      <c r="D156" s="144" t="s">
        <v>133</v>
      </c>
      <c r="E156" s="155" t="s">
        <v>1</v>
      </c>
      <c r="F156" s="156" t="s">
        <v>173</v>
      </c>
      <c r="H156" s="157">
        <v>1</v>
      </c>
      <c r="I156" s="158"/>
      <c r="L156" s="154"/>
      <c r="M156" s="159"/>
      <c r="T156" s="160"/>
      <c r="AT156" s="155" t="s">
        <v>133</v>
      </c>
      <c r="AU156" s="155" t="s">
        <v>87</v>
      </c>
      <c r="AV156" s="13" t="s">
        <v>87</v>
      </c>
      <c r="AW156" s="13" t="s">
        <v>33</v>
      </c>
      <c r="AX156" s="13" t="s">
        <v>85</v>
      </c>
      <c r="AY156" s="155" t="s">
        <v>122</v>
      </c>
    </row>
    <row r="157" spans="2:65" s="12" customFormat="1" ht="11.25">
      <c r="B157" s="148"/>
      <c r="D157" s="144" t="s">
        <v>133</v>
      </c>
      <c r="E157" s="149" t="s">
        <v>1</v>
      </c>
      <c r="F157" s="150" t="s">
        <v>174</v>
      </c>
      <c r="H157" s="149" t="s">
        <v>1</v>
      </c>
      <c r="I157" s="151"/>
      <c r="L157" s="148"/>
      <c r="M157" s="152"/>
      <c r="T157" s="153"/>
      <c r="AT157" s="149" t="s">
        <v>133</v>
      </c>
      <c r="AU157" s="149" t="s">
        <v>87</v>
      </c>
      <c r="AV157" s="12" t="s">
        <v>85</v>
      </c>
      <c r="AW157" s="12" t="s">
        <v>33</v>
      </c>
      <c r="AX157" s="12" t="s">
        <v>77</v>
      </c>
      <c r="AY157" s="149" t="s">
        <v>122</v>
      </c>
    </row>
    <row r="158" spans="2:65" s="1" customFormat="1" ht="16.5" customHeight="1">
      <c r="B158" s="31"/>
      <c r="C158" s="131" t="s">
        <v>175</v>
      </c>
      <c r="D158" s="131" t="s">
        <v>125</v>
      </c>
      <c r="E158" s="132" t="s">
        <v>176</v>
      </c>
      <c r="F158" s="133" t="s">
        <v>177</v>
      </c>
      <c r="G158" s="134" t="s">
        <v>128</v>
      </c>
      <c r="H158" s="135">
        <v>10000</v>
      </c>
      <c r="I158" s="136"/>
      <c r="J158" s="137">
        <f>ROUND(I158*H158,2)</f>
        <v>0</v>
      </c>
      <c r="K158" s="133" t="s">
        <v>129</v>
      </c>
      <c r="L158" s="31"/>
      <c r="M158" s="138" t="s">
        <v>1</v>
      </c>
      <c r="N158" s="139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130</v>
      </c>
      <c r="AT158" s="142" t="s">
        <v>125</v>
      </c>
      <c r="AU158" s="142" t="s">
        <v>87</v>
      </c>
      <c r="AY158" s="16" t="s">
        <v>122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85</v>
      </c>
      <c r="BK158" s="143">
        <f>ROUND(I158*H158,2)</f>
        <v>0</v>
      </c>
      <c r="BL158" s="16" t="s">
        <v>130</v>
      </c>
      <c r="BM158" s="142" t="s">
        <v>178</v>
      </c>
    </row>
    <row r="159" spans="2:65" s="1" customFormat="1" ht="11.25">
      <c r="B159" s="31"/>
      <c r="D159" s="144" t="s">
        <v>132</v>
      </c>
      <c r="F159" s="145" t="s">
        <v>171</v>
      </c>
      <c r="I159" s="146"/>
      <c r="L159" s="31"/>
      <c r="M159" s="147"/>
      <c r="T159" s="55"/>
      <c r="AT159" s="16" t="s">
        <v>132</v>
      </c>
      <c r="AU159" s="16" t="s">
        <v>87</v>
      </c>
    </row>
    <row r="160" spans="2:65" s="12" customFormat="1" ht="11.25">
      <c r="B160" s="148"/>
      <c r="D160" s="144" t="s">
        <v>133</v>
      </c>
      <c r="E160" s="149" t="s">
        <v>1</v>
      </c>
      <c r="F160" s="150" t="s">
        <v>172</v>
      </c>
      <c r="H160" s="149" t="s">
        <v>1</v>
      </c>
      <c r="I160" s="151"/>
      <c r="L160" s="148"/>
      <c r="M160" s="152"/>
      <c r="T160" s="153"/>
      <c r="AT160" s="149" t="s">
        <v>133</v>
      </c>
      <c r="AU160" s="149" t="s">
        <v>87</v>
      </c>
      <c r="AV160" s="12" t="s">
        <v>85</v>
      </c>
      <c r="AW160" s="12" t="s">
        <v>33</v>
      </c>
      <c r="AX160" s="12" t="s">
        <v>77</v>
      </c>
      <c r="AY160" s="149" t="s">
        <v>122</v>
      </c>
    </row>
    <row r="161" spans="2:65" s="13" customFormat="1" ht="11.25">
      <c r="B161" s="154"/>
      <c r="D161" s="144" t="s">
        <v>133</v>
      </c>
      <c r="E161" s="155" t="s">
        <v>1</v>
      </c>
      <c r="F161" s="156" t="s">
        <v>179</v>
      </c>
      <c r="H161" s="157">
        <v>10000</v>
      </c>
      <c r="I161" s="158"/>
      <c r="L161" s="154"/>
      <c r="M161" s="159"/>
      <c r="T161" s="160"/>
      <c r="AT161" s="155" t="s">
        <v>133</v>
      </c>
      <c r="AU161" s="155" t="s">
        <v>87</v>
      </c>
      <c r="AV161" s="13" t="s">
        <v>87</v>
      </c>
      <c r="AW161" s="13" t="s">
        <v>33</v>
      </c>
      <c r="AX161" s="13" t="s">
        <v>85</v>
      </c>
      <c r="AY161" s="155" t="s">
        <v>122</v>
      </c>
    </row>
    <row r="162" spans="2:65" s="12" customFormat="1" ht="11.25">
      <c r="B162" s="148"/>
      <c r="D162" s="144" t="s">
        <v>133</v>
      </c>
      <c r="E162" s="149" t="s">
        <v>1</v>
      </c>
      <c r="F162" s="150" t="s">
        <v>180</v>
      </c>
      <c r="H162" s="149" t="s">
        <v>1</v>
      </c>
      <c r="I162" s="151"/>
      <c r="L162" s="148"/>
      <c r="M162" s="152"/>
      <c r="T162" s="153"/>
      <c r="AT162" s="149" t="s">
        <v>133</v>
      </c>
      <c r="AU162" s="149" t="s">
        <v>87</v>
      </c>
      <c r="AV162" s="12" t="s">
        <v>85</v>
      </c>
      <c r="AW162" s="12" t="s">
        <v>33</v>
      </c>
      <c r="AX162" s="12" t="s">
        <v>77</v>
      </c>
      <c r="AY162" s="149" t="s">
        <v>122</v>
      </c>
    </row>
    <row r="163" spans="2:65" s="1" customFormat="1" ht="16.5" customHeight="1">
      <c r="B163" s="31"/>
      <c r="C163" s="131" t="s">
        <v>181</v>
      </c>
      <c r="D163" s="131" t="s">
        <v>125</v>
      </c>
      <c r="E163" s="132" t="s">
        <v>182</v>
      </c>
      <c r="F163" s="133" t="s">
        <v>183</v>
      </c>
      <c r="G163" s="134" t="s">
        <v>128</v>
      </c>
      <c r="H163" s="135">
        <v>1</v>
      </c>
      <c r="I163" s="136"/>
      <c r="J163" s="137">
        <f>ROUND(I163*H163,2)</f>
        <v>0</v>
      </c>
      <c r="K163" s="133" t="s">
        <v>129</v>
      </c>
      <c r="L163" s="31"/>
      <c r="M163" s="138" t="s">
        <v>1</v>
      </c>
      <c r="N163" s="139" t="s">
        <v>42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130</v>
      </c>
      <c r="AT163" s="142" t="s">
        <v>125</v>
      </c>
      <c r="AU163" s="142" t="s">
        <v>87</v>
      </c>
      <c r="AY163" s="16" t="s">
        <v>122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85</v>
      </c>
      <c r="BK163" s="143">
        <f>ROUND(I163*H163,2)</f>
        <v>0</v>
      </c>
      <c r="BL163" s="16" t="s">
        <v>130</v>
      </c>
      <c r="BM163" s="142" t="s">
        <v>184</v>
      </c>
    </row>
    <row r="164" spans="2:65" s="1" customFormat="1" ht="11.25">
      <c r="B164" s="31"/>
      <c r="D164" s="144" t="s">
        <v>132</v>
      </c>
      <c r="F164" s="145" t="s">
        <v>185</v>
      </c>
      <c r="I164" s="146"/>
      <c r="L164" s="31"/>
      <c r="M164" s="147"/>
      <c r="T164" s="55"/>
      <c r="AT164" s="16" t="s">
        <v>132</v>
      </c>
      <c r="AU164" s="16" t="s">
        <v>87</v>
      </c>
    </row>
    <row r="165" spans="2:65" s="12" customFormat="1" ht="11.25">
      <c r="B165" s="148"/>
      <c r="D165" s="144" t="s">
        <v>133</v>
      </c>
      <c r="E165" s="149" t="s">
        <v>1</v>
      </c>
      <c r="F165" s="150" t="s">
        <v>186</v>
      </c>
      <c r="H165" s="149" t="s">
        <v>1</v>
      </c>
      <c r="I165" s="151"/>
      <c r="L165" s="148"/>
      <c r="M165" s="152"/>
      <c r="T165" s="153"/>
      <c r="AT165" s="149" t="s">
        <v>133</v>
      </c>
      <c r="AU165" s="149" t="s">
        <v>87</v>
      </c>
      <c r="AV165" s="12" t="s">
        <v>85</v>
      </c>
      <c r="AW165" s="12" t="s">
        <v>33</v>
      </c>
      <c r="AX165" s="12" t="s">
        <v>77</v>
      </c>
      <c r="AY165" s="149" t="s">
        <v>122</v>
      </c>
    </row>
    <row r="166" spans="2:65" s="13" customFormat="1" ht="11.25">
      <c r="B166" s="154"/>
      <c r="D166" s="144" t="s">
        <v>133</v>
      </c>
      <c r="E166" s="155" t="s">
        <v>1</v>
      </c>
      <c r="F166" s="156" t="s">
        <v>187</v>
      </c>
      <c r="H166" s="157">
        <v>1</v>
      </c>
      <c r="I166" s="158"/>
      <c r="L166" s="154"/>
      <c r="M166" s="159"/>
      <c r="T166" s="160"/>
      <c r="AT166" s="155" t="s">
        <v>133</v>
      </c>
      <c r="AU166" s="155" t="s">
        <v>87</v>
      </c>
      <c r="AV166" s="13" t="s">
        <v>87</v>
      </c>
      <c r="AW166" s="13" t="s">
        <v>33</v>
      </c>
      <c r="AX166" s="13" t="s">
        <v>85</v>
      </c>
      <c r="AY166" s="155" t="s">
        <v>122</v>
      </c>
    </row>
    <row r="167" spans="2:65" s="1" customFormat="1" ht="16.5" customHeight="1">
      <c r="B167" s="31"/>
      <c r="C167" s="131" t="s">
        <v>188</v>
      </c>
      <c r="D167" s="131" t="s">
        <v>125</v>
      </c>
      <c r="E167" s="132" t="s">
        <v>189</v>
      </c>
      <c r="F167" s="133" t="s">
        <v>190</v>
      </c>
      <c r="G167" s="134" t="s">
        <v>128</v>
      </c>
      <c r="H167" s="135">
        <v>10000</v>
      </c>
      <c r="I167" s="136"/>
      <c r="J167" s="137">
        <f>ROUND(I167*H167,2)</f>
        <v>0</v>
      </c>
      <c r="K167" s="133" t="s">
        <v>129</v>
      </c>
      <c r="L167" s="31"/>
      <c r="M167" s="138" t="s">
        <v>1</v>
      </c>
      <c r="N167" s="139" t="s">
        <v>42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130</v>
      </c>
      <c r="AT167" s="142" t="s">
        <v>125</v>
      </c>
      <c r="AU167" s="142" t="s">
        <v>87</v>
      </c>
      <c r="AY167" s="16" t="s">
        <v>122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85</v>
      </c>
      <c r="BK167" s="143">
        <f>ROUND(I167*H167,2)</f>
        <v>0</v>
      </c>
      <c r="BL167" s="16" t="s">
        <v>130</v>
      </c>
      <c r="BM167" s="142" t="s">
        <v>191</v>
      </c>
    </row>
    <row r="168" spans="2:65" s="1" customFormat="1" ht="11.25">
      <c r="B168" s="31"/>
      <c r="D168" s="144" t="s">
        <v>132</v>
      </c>
      <c r="F168" s="145" t="s">
        <v>185</v>
      </c>
      <c r="I168" s="146"/>
      <c r="L168" s="31"/>
      <c r="M168" s="147"/>
      <c r="T168" s="55"/>
      <c r="AT168" s="16" t="s">
        <v>132</v>
      </c>
      <c r="AU168" s="16" t="s">
        <v>87</v>
      </c>
    </row>
    <row r="169" spans="2:65" s="12" customFormat="1" ht="11.25">
      <c r="B169" s="148"/>
      <c r="D169" s="144" t="s">
        <v>133</v>
      </c>
      <c r="E169" s="149" t="s">
        <v>1</v>
      </c>
      <c r="F169" s="150" t="s">
        <v>186</v>
      </c>
      <c r="H169" s="149" t="s">
        <v>1</v>
      </c>
      <c r="I169" s="151"/>
      <c r="L169" s="148"/>
      <c r="M169" s="152"/>
      <c r="T169" s="153"/>
      <c r="AT169" s="149" t="s">
        <v>133</v>
      </c>
      <c r="AU169" s="149" t="s">
        <v>87</v>
      </c>
      <c r="AV169" s="12" t="s">
        <v>85</v>
      </c>
      <c r="AW169" s="12" t="s">
        <v>33</v>
      </c>
      <c r="AX169" s="12" t="s">
        <v>77</v>
      </c>
      <c r="AY169" s="149" t="s">
        <v>122</v>
      </c>
    </row>
    <row r="170" spans="2:65" s="13" customFormat="1" ht="11.25">
      <c r="B170" s="154"/>
      <c r="D170" s="144" t="s">
        <v>133</v>
      </c>
      <c r="E170" s="155" t="s">
        <v>1</v>
      </c>
      <c r="F170" s="156" t="s">
        <v>192</v>
      </c>
      <c r="H170" s="157">
        <v>10000</v>
      </c>
      <c r="I170" s="158"/>
      <c r="L170" s="154"/>
      <c r="M170" s="159"/>
      <c r="T170" s="160"/>
      <c r="AT170" s="155" t="s">
        <v>133</v>
      </c>
      <c r="AU170" s="155" t="s">
        <v>87</v>
      </c>
      <c r="AV170" s="13" t="s">
        <v>87</v>
      </c>
      <c r="AW170" s="13" t="s">
        <v>33</v>
      </c>
      <c r="AX170" s="13" t="s">
        <v>85</v>
      </c>
      <c r="AY170" s="155" t="s">
        <v>122</v>
      </c>
    </row>
    <row r="171" spans="2:65" s="12" customFormat="1" ht="11.25">
      <c r="B171" s="148"/>
      <c r="D171" s="144" t="s">
        <v>133</v>
      </c>
      <c r="E171" s="149" t="s">
        <v>1</v>
      </c>
      <c r="F171" s="150" t="s">
        <v>180</v>
      </c>
      <c r="H171" s="149" t="s">
        <v>1</v>
      </c>
      <c r="I171" s="151"/>
      <c r="L171" s="148"/>
      <c r="M171" s="152"/>
      <c r="T171" s="153"/>
      <c r="AT171" s="149" t="s">
        <v>133</v>
      </c>
      <c r="AU171" s="149" t="s">
        <v>87</v>
      </c>
      <c r="AV171" s="12" t="s">
        <v>85</v>
      </c>
      <c r="AW171" s="12" t="s">
        <v>33</v>
      </c>
      <c r="AX171" s="12" t="s">
        <v>77</v>
      </c>
      <c r="AY171" s="149" t="s">
        <v>122</v>
      </c>
    </row>
    <row r="172" spans="2:65" s="11" customFormat="1" ht="22.9" customHeight="1">
      <c r="B172" s="119"/>
      <c r="D172" s="120" t="s">
        <v>76</v>
      </c>
      <c r="E172" s="129" t="s">
        <v>193</v>
      </c>
      <c r="F172" s="129" t="s">
        <v>194</v>
      </c>
      <c r="I172" s="122"/>
      <c r="J172" s="130">
        <f>BK172</f>
        <v>0</v>
      </c>
      <c r="L172" s="119"/>
      <c r="M172" s="124"/>
      <c r="P172" s="125">
        <f>SUM(P173:P175)</f>
        <v>0</v>
      </c>
      <c r="R172" s="125">
        <f>SUM(R173:R175)</f>
        <v>0</v>
      </c>
      <c r="T172" s="126">
        <f>SUM(T173:T175)</f>
        <v>0</v>
      </c>
      <c r="AR172" s="120" t="s">
        <v>121</v>
      </c>
      <c r="AT172" s="127" t="s">
        <v>76</v>
      </c>
      <c r="AU172" s="127" t="s">
        <v>85</v>
      </c>
      <c r="AY172" s="120" t="s">
        <v>122</v>
      </c>
      <c r="BK172" s="128">
        <f>SUM(BK173:BK175)</f>
        <v>0</v>
      </c>
    </row>
    <row r="173" spans="2:65" s="1" customFormat="1" ht="16.5" customHeight="1">
      <c r="B173" s="31"/>
      <c r="C173" s="131" t="s">
        <v>195</v>
      </c>
      <c r="D173" s="131" t="s">
        <v>125</v>
      </c>
      <c r="E173" s="132" t="s">
        <v>196</v>
      </c>
      <c r="F173" s="133" t="s">
        <v>197</v>
      </c>
      <c r="G173" s="134" t="s">
        <v>128</v>
      </c>
      <c r="H173" s="135">
        <v>1</v>
      </c>
      <c r="I173" s="136"/>
      <c r="J173" s="137">
        <f>ROUND(I173*H173,2)</f>
        <v>0</v>
      </c>
      <c r="K173" s="133" t="s">
        <v>129</v>
      </c>
      <c r="L173" s="31"/>
      <c r="M173" s="138" t="s">
        <v>1</v>
      </c>
      <c r="N173" s="139" t="s">
        <v>42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130</v>
      </c>
      <c r="AT173" s="142" t="s">
        <v>125</v>
      </c>
      <c r="AU173" s="142" t="s">
        <v>87</v>
      </c>
      <c r="AY173" s="16" t="s">
        <v>122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85</v>
      </c>
      <c r="BK173" s="143">
        <f>ROUND(I173*H173,2)</f>
        <v>0</v>
      </c>
      <c r="BL173" s="16" t="s">
        <v>130</v>
      </c>
      <c r="BM173" s="142" t="s">
        <v>198</v>
      </c>
    </row>
    <row r="174" spans="2:65" s="1" customFormat="1" ht="11.25">
      <c r="B174" s="31"/>
      <c r="D174" s="144" t="s">
        <v>132</v>
      </c>
      <c r="F174" s="145" t="s">
        <v>197</v>
      </c>
      <c r="I174" s="146"/>
      <c r="L174" s="31"/>
      <c r="M174" s="147"/>
      <c r="T174" s="55"/>
      <c r="AT174" s="16" t="s">
        <v>132</v>
      </c>
      <c r="AU174" s="16" t="s">
        <v>87</v>
      </c>
    </row>
    <row r="175" spans="2:65" s="13" customFormat="1" ht="11.25">
      <c r="B175" s="154"/>
      <c r="D175" s="144" t="s">
        <v>133</v>
      </c>
      <c r="E175" s="155" t="s">
        <v>1</v>
      </c>
      <c r="F175" s="156" t="s">
        <v>199</v>
      </c>
      <c r="H175" s="157">
        <v>1</v>
      </c>
      <c r="I175" s="158"/>
      <c r="L175" s="154"/>
      <c r="M175" s="159"/>
      <c r="T175" s="160"/>
      <c r="AT175" s="155" t="s">
        <v>133</v>
      </c>
      <c r="AU175" s="155" t="s">
        <v>87</v>
      </c>
      <c r="AV175" s="13" t="s">
        <v>87</v>
      </c>
      <c r="AW175" s="13" t="s">
        <v>33</v>
      </c>
      <c r="AX175" s="13" t="s">
        <v>85</v>
      </c>
      <c r="AY175" s="155" t="s">
        <v>122</v>
      </c>
    </row>
    <row r="176" spans="2:65" s="11" customFormat="1" ht="22.9" customHeight="1">
      <c r="B176" s="119"/>
      <c r="D176" s="120" t="s">
        <v>76</v>
      </c>
      <c r="E176" s="129" t="s">
        <v>200</v>
      </c>
      <c r="F176" s="129" t="s">
        <v>201</v>
      </c>
      <c r="I176" s="122"/>
      <c r="J176" s="130">
        <f>BK176</f>
        <v>0</v>
      </c>
      <c r="L176" s="119"/>
      <c r="M176" s="124"/>
      <c r="P176" s="125">
        <f>SUM(P177:P179)</f>
        <v>0</v>
      </c>
      <c r="R176" s="125">
        <f>SUM(R177:R179)</f>
        <v>0</v>
      </c>
      <c r="T176" s="126">
        <f>SUM(T177:T179)</f>
        <v>0</v>
      </c>
      <c r="AR176" s="120" t="s">
        <v>121</v>
      </c>
      <c r="AT176" s="127" t="s">
        <v>76</v>
      </c>
      <c r="AU176" s="127" t="s">
        <v>85</v>
      </c>
      <c r="AY176" s="120" t="s">
        <v>122</v>
      </c>
      <c r="BK176" s="128">
        <f>SUM(BK177:BK179)</f>
        <v>0</v>
      </c>
    </row>
    <row r="177" spans="2:65" s="1" customFormat="1" ht="16.5" customHeight="1">
      <c r="B177" s="31"/>
      <c r="C177" s="131" t="s">
        <v>202</v>
      </c>
      <c r="D177" s="131" t="s">
        <v>125</v>
      </c>
      <c r="E177" s="132" t="s">
        <v>203</v>
      </c>
      <c r="F177" s="133" t="s">
        <v>204</v>
      </c>
      <c r="G177" s="134" t="s">
        <v>128</v>
      </c>
      <c r="H177" s="135">
        <v>1</v>
      </c>
      <c r="I177" s="136"/>
      <c r="J177" s="137">
        <f>ROUND(I177*H177,2)</f>
        <v>0</v>
      </c>
      <c r="K177" s="133" t="s">
        <v>129</v>
      </c>
      <c r="L177" s="31"/>
      <c r="M177" s="138" t="s">
        <v>1</v>
      </c>
      <c r="N177" s="139" t="s">
        <v>42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130</v>
      </c>
      <c r="AT177" s="142" t="s">
        <v>125</v>
      </c>
      <c r="AU177" s="142" t="s">
        <v>87</v>
      </c>
      <c r="AY177" s="16" t="s">
        <v>122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85</v>
      </c>
      <c r="BK177" s="143">
        <f>ROUND(I177*H177,2)</f>
        <v>0</v>
      </c>
      <c r="BL177" s="16" t="s">
        <v>130</v>
      </c>
      <c r="BM177" s="142" t="s">
        <v>205</v>
      </c>
    </row>
    <row r="178" spans="2:65" s="1" customFormat="1" ht="11.25">
      <c r="B178" s="31"/>
      <c r="D178" s="144" t="s">
        <v>132</v>
      </c>
      <c r="F178" s="145" t="s">
        <v>204</v>
      </c>
      <c r="I178" s="146"/>
      <c r="L178" s="31"/>
      <c r="M178" s="147"/>
      <c r="T178" s="55"/>
      <c r="AT178" s="16" t="s">
        <v>132</v>
      </c>
      <c r="AU178" s="16" t="s">
        <v>87</v>
      </c>
    </row>
    <row r="179" spans="2:65" s="13" customFormat="1" ht="11.25">
      <c r="B179" s="154"/>
      <c r="D179" s="144" t="s">
        <v>133</v>
      </c>
      <c r="E179" s="155" t="s">
        <v>1</v>
      </c>
      <c r="F179" s="156" t="s">
        <v>164</v>
      </c>
      <c r="H179" s="157">
        <v>1</v>
      </c>
      <c r="I179" s="158"/>
      <c r="L179" s="154"/>
      <c r="M179" s="161"/>
      <c r="N179" s="162"/>
      <c r="O179" s="162"/>
      <c r="P179" s="162"/>
      <c r="Q179" s="162"/>
      <c r="R179" s="162"/>
      <c r="S179" s="162"/>
      <c r="T179" s="163"/>
      <c r="AT179" s="155" t="s">
        <v>133</v>
      </c>
      <c r="AU179" s="155" t="s">
        <v>87</v>
      </c>
      <c r="AV179" s="13" t="s">
        <v>87</v>
      </c>
      <c r="AW179" s="13" t="s">
        <v>33</v>
      </c>
      <c r="AX179" s="13" t="s">
        <v>85</v>
      </c>
      <c r="AY179" s="155" t="s">
        <v>122</v>
      </c>
    </row>
    <row r="180" spans="2:65" s="1" customFormat="1" ht="6.95" customHeight="1"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31"/>
    </row>
  </sheetData>
  <sheetProtection algorithmName="SHA-512" hashValue="5+JIAIcnx3an5MktnkNGqR6t1IRZ+8gOCqrySTrGxDR+1Nwe2Ux9vaZTjz6KSGu0IZXwcz2kWMaukTCzdp3EDA==" saltValue="X3kdYDDfQKOXhiKRmcu7jtpBWMA7ZvcOQidx9uV1SZNNy884Yyz6hELX5wN9XhYPAyPmgTksyObbUzOnWwKqcQ==" spinCount="100000" sheet="1" objects="1" scenarios="1" formatColumns="0" formatRows="0" autoFilter="0"/>
  <autoFilter ref="C121:K179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3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9" t="str">
        <f>'Rekapitulace stavby'!K6</f>
        <v>Chodník Bílkov</v>
      </c>
      <c r="F7" s="220"/>
      <c r="G7" s="220"/>
      <c r="H7" s="220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200" t="s">
        <v>206</v>
      </c>
      <c r="F9" s="221"/>
      <c r="G9" s="221"/>
      <c r="H9" s="22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91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24. 10. 2022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89" t="s">
        <v>1</v>
      </c>
      <c r="F27" s="189"/>
      <c r="G27" s="189"/>
      <c r="H27" s="189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ROUND((SUM(BE125:BE429)),  2)</f>
        <v>0</v>
      </c>
      <c r="I33" s="91">
        <v>0.21</v>
      </c>
      <c r="J33" s="90">
        <f>ROUND(((SUM(BE125:BE429))*I33),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ROUND((SUM(BF125:BF429)),  2)</f>
        <v>0</v>
      </c>
      <c r="I34" s="91">
        <v>0.15</v>
      </c>
      <c r="J34" s="90">
        <f>ROUND(((SUM(BF125:BF429))*I34),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ROUND((SUM(BG125:BG429)),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ROUND((SUM(BH125:BH429)),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ROUND((SUM(BI125:BI429)),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9" t="str">
        <f>E7</f>
        <v>Chodník Bílkov</v>
      </c>
      <c r="F85" s="220"/>
      <c r="G85" s="220"/>
      <c r="H85" s="220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200" t="str">
        <f>E9</f>
        <v>101 - Chodníky</v>
      </c>
      <c r="F87" s="221"/>
      <c r="G87" s="221"/>
      <c r="H87" s="221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Bílkov</v>
      </c>
      <c r="I89" s="26" t="s">
        <v>22</v>
      </c>
      <c r="J89" s="51" t="str">
        <f>IF(J12="","",J12)</f>
        <v>24. 10. 2022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Dačice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J125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207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208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209</v>
      </c>
      <c r="E99" s="109"/>
      <c r="F99" s="109"/>
      <c r="G99" s="109"/>
      <c r="H99" s="109"/>
      <c r="I99" s="109"/>
      <c r="J99" s="110">
        <f>J246</f>
        <v>0</v>
      </c>
      <c r="L99" s="107"/>
    </row>
    <row r="100" spans="2:12" s="9" customFormat="1" ht="19.899999999999999" customHeight="1">
      <c r="B100" s="107"/>
      <c r="D100" s="108" t="s">
        <v>210</v>
      </c>
      <c r="E100" s="109"/>
      <c r="F100" s="109"/>
      <c r="G100" s="109"/>
      <c r="H100" s="109"/>
      <c r="I100" s="109"/>
      <c r="J100" s="110">
        <f>J258</f>
        <v>0</v>
      </c>
      <c r="L100" s="107"/>
    </row>
    <row r="101" spans="2:12" s="9" customFormat="1" ht="19.899999999999999" customHeight="1">
      <c r="B101" s="107"/>
      <c r="D101" s="108" t="s">
        <v>211</v>
      </c>
      <c r="E101" s="109"/>
      <c r="F101" s="109"/>
      <c r="G101" s="109"/>
      <c r="H101" s="109"/>
      <c r="I101" s="109"/>
      <c r="J101" s="110">
        <f>J263</f>
        <v>0</v>
      </c>
      <c r="L101" s="107"/>
    </row>
    <row r="102" spans="2:12" s="9" customFormat="1" ht="19.899999999999999" customHeight="1">
      <c r="B102" s="107"/>
      <c r="D102" s="108" t="s">
        <v>212</v>
      </c>
      <c r="E102" s="109"/>
      <c r="F102" s="109"/>
      <c r="G102" s="109"/>
      <c r="H102" s="109"/>
      <c r="I102" s="109"/>
      <c r="J102" s="110">
        <f>J295</f>
        <v>0</v>
      </c>
      <c r="L102" s="107"/>
    </row>
    <row r="103" spans="2:12" s="9" customFormat="1" ht="19.899999999999999" customHeight="1">
      <c r="B103" s="107"/>
      <c r="D103" s="108" t="s">
        <v>213</v>
      </c>
      <c r="E103" s="109"/>
      <c r="F103" s="109"/>
      <c r="G103" s="109"/>
      <c r="H103" s="109"/>
      <c r="I103" s="109"/>
      <c r="J103" s="110">
        <f>J327</f>
        <v>0</v>
      </c>
      <c r="L103" s="107"/>
    </row>
    <row r="104" spans="2:12" s="9" customFormat="1" ht="19.899999999999999" customHeight="1">
      <c r="B104" s="107"/>
      <c r="D104" s="108" t="s">
        <v>214</v>
      </c>
      <c r="E104" s="109"/>
      <c r="F104" s="109"/>
      <c r="G104" s="109"/>
      <c r="H104" s="109"/>
      <c r="I104" s="109"/>
      <c r="J104" s="110">
        <f>J365</f>
        <v>0</v>
      </c>
      <c r="L104" s="107"/>
    </row>
    <row r="105" spans="2:12" s="9" customFormat="1" ht="19.899999999999999" customHeight="1">
      <c r="B105" s="107"/>
      <c r="D105" s="108" t="s">
        <v>215</v>
      </c>
      <c r="E105" s="109"/>
      <c r="F105" s="109"/>
      <c r="G105" s="109"/>
      <c r="H105" s="109"/>
      <c r="I105" s="109"/>
      <c r="J105" s="110">
        <f>J421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106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19" t="str">
        <f>E7</f>
        <v>Chodník Bílkov</v>
      </c>
      <c r="F115" s="220"/>
      <c r="G115" s="220"/>
      <c r="H115" s="220"/>
      <c r="L115" s="31"/>
    </row>
    <row r="116" spans="2:65" s="1" customFormat="1" ht="12" customHeight="1">
      <c r="B116" s="31"/>
      <c r="C116" s="26" t="s">
        <v>93</v>
      </c>
      <c r="L116" s="31"/>
    </row>
    <row r="117" spans="2:65" s="1" customFormat="1" ht="16.5" customHeight="1">
      <c r="B117" s="31"/>
      <c r="E117" s="200" t="str">
        <f>E9</f>
        <v>101 - Chodníky</v>
      </c>
      <c r="F117" s="221"/>
      <c r="G117" s="221"/>
      <c r="H117" s="221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Bílkov</v>
      </c>
      <c r="I119" s="26" t="s">
        <v>22</v>
      </c>
      <c r="J119" s="51" t="str">
        <f>IF(J12="","",J12)</f>
        <v>24. 10. 2022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>Město Dačice</v>
      </c>
      <c r="I121" s="26" t="s">
        <v>30</v>
      </c>
      <c r="J121" s="29" t="str">
        <f>E21</f>
        <v>WAY project s.r.o.</v>
      </c>
      <c r="L121" s="31"/>
    </row>
    <row r="122" spans="2:65" s="1" customFormat="1" ht="15.2" customHeight="1">
      <c r="B122" s="31"/>
      <c r="C122" s="26" t="s">
        <v>28</v>
      </c>
      <c r="F122" s="24" t="str">
        <f>IF(E18="","",E18)</f>
        <v>Vyplň údaj</v>
      </c>
      <c r="I122" s="26" t="s">
        <v>34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107</v>
      </c>
      <c r="D124" s="113" t="s">
        <v>62</v>
      </c>
      <c r="E124" s="113" t="s">
        <v>58</v>
      </c>
      <c r="F124" s="113" t="s">
        <v>59</v>
      </c>
      <c r="G124" s="113" t="s">
        <v>108</v>
      </c>
      <c r="H124" s="113" t="s">
        <v>109</v>
      </c>
      <c r="I124" s="113" t="s">
        <v>110</v>
      </c>
      <c r="J124" s="113" t="s">
        <v>97</v>
      </c>
      <c r="K124" s="114" t="s">
        <v>111</v>
      </c>
      <c r="L124" s="111"/>
      <c r="M124" s="58" t="s">
        <v>1</v>
      </c>
      <c r="N124" s="59" t="s">
        <v>41</v>
      </c>
      <c r="O124" s="59" t="s">
        <v>112</v>
      </c>
      <c r="P124" s="59" t="s">
        <v>113</v>
      </c>
      <c r="Q124" s="59" t="s">
        <v>114</v>
      </c>
      <c r="R124" s="59" t="s">
        <v>115</v>
      </c>
      <c r="S124" s="59" t="s">
        <v>116</v>
      </c>
      <c r="T124" s="60" t="s">
        <v>117</v>
      </c>
    </row>
    <row r="125" spans="2:65" s="1" customFormat="1" ht="22.9" customHeight="1">
      <c r="B125" s="31"/>
      <c r="C125" s="63" t="s">
        <v>118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130.78665129999999</v>
      </c>
      <c r="S125" s="52"/>
      <c r="T125" s="117">
        <f>T126</f>
        <v>43.624600000000008</v>
      </c>
      <c r="AT125" s="16" t="s">
        <v>76</v>
      </c>
      <c r="AU125" s="16" t="s">
        <v>99</v>
      </c>
      <c r="BK125" s="118">
        <f>BK126</f>
        <v>0</v>
      </c>
    </row>
    <row r="126" spans="2:65" s="11" customFormat="1" ht="25.9" customHeight="1">
      <c r="B126" s="119"/>
      <c r="D126" s="120" t="s">
        <v>76</v>
      </c>
      <c r="E126" s="121" t="s">
        <v>216</v>
      </c>
      <c r="F126" s="121" t="s">
        <v>217</v>
      </c>
      <c r="I126" s="122"/>
      <c r="J126" s="123">
        <f>BK126</f>
        <v>0</v>
      </c>
      <c r="L126" s="119"/>
      <c r="M126" s="124"/>
      <c r="P126" s="125">
        <f>P127+P246+P258+P263+P295+P327+P365+P421</f>
        <v>0</v>
      </c>
      <c r="R126" s="125">
        <f>R127+R246+R258+R263+R295+R327+R365+R421</f>
        <v>130.78665129999999</v>
      </c>
      <c r="T126" s="126">
        <f>T127+T246+T258+T263+T295+T327+T365+T421</f>
        <v>43.624600000000008</v>
      </c>
      <c r="AR126" s="120" t="s">
        <v>85</v>
      </c>
      <c r="AT126" s="127" t="s">
        <v>76</v>
      </c>
      <c r="AU126" s="127" t="s">
        <v>77</v>
      </c>
      <c r="AY126" s="120" t="s">
        <v>122</v>
      </c>
      <c r="BK126" s="128">
        <f>BK127+BK246+BK258+BK263+BK295+BK327+BK365+BK421</f>
        <v>0</v>
      </c>
    </row>
    <row r="127" spans="2:65" s="11" customFormat="1" ht="22.9" customHeight="1">
      <c r="B127" s="119"/>
      <c r="D127" s="120" t="s">
        <v>76</v>
      </c>
      <c r="E127" s="129" t="s">
        <v>85</v>
      </c>
      <c r="F127" s="129" t="s">
        <v>218</v>
      </c>
      <c r="I127" s="122"/>
      <c r="J127" s="130">
        <f>BK127</f>
        <v>0</v>
      </c>
      <c r="L127" s="119"/>
      <c r="M127" s="124"/>
      <c r="P127" s="125">
        <f>SUM(P128:P245)</f>
        <v>0</v>
      </c>
      <c r="R127" s="125">
        <f>SUM(R128:R245)</f>
        <v>5.5590130000000002</v>
      </c>
      <c r="T127" s="126">
        <f>SUM(T128:T245)</f>
        <v>43.524600000000007</v>
      </c>
      <c r="AR127" s="120" t="s">
        <v>85</v>
      </c>
      <c r="AT127" s="127" t="s">
        <v>76</v>
      </c>
      <c r="AU127" s="127" t="s">
        <v>85</v>
      </c>
      <c r="AY127" s="120" t="s">
        <v>122</v>
      </c>
      <c r="BK127" s="128">
        <f>SUM(BK128:BK245)</f>
        <v>0</v>
      </c>
    </row>
    <row r="128" spans="2:65" s="1" customFormat="1" ht="16.5" customHeight="1">
      <c r="B128" s="31"/>
      <c r="C128" s="131" t="s">
        <v>85</v>
      </c>
      <c r="D128" s="131" t="s">
        <v>125</v>
      </c>
      <c r="E128" s="132" t="s">
        <v>219</v>
      </c>
      <c r="F128" s="133" t="s">
        <v>220</v>
      </c>
      <c r="G128" s="134" t="s">
        <v>221</v>
      </c>
      <c r="H128" s="135">
        <v>37.6</v>
      </c>
      <c r="I128" s="136"/>
      <c r="J128" s="137">
        <f>ROUND(I128*H128,2)</f>
        <v>0</v>
      </c>
      <c r="K128" s="133" t="s">
        <v>129</v>
      </c>
      <c r="L128" s="31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0.58599999999999997</v>
      </c>
      <c r="T128" s="141">
        <f>S128*H128</f>
        <v>22.0336</v>
      </c>
      <c r="AR128" s="142" t="s">
        <v>146</v>
      </c>
      <c r="AT128" s="142" t="s">
        <v>125</v>
      </c>
      <c r="AU128" s="142" t="s">
        <v>87</v>
      </c>
      <c r="AY128" s="16" t="s">
        <v>122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85</v>
      </c>
      <c r="BK128" s="143">
        <f>ROUND(I128*H128,2)</f>
        <v>0</v>
      </c>
      <c r="BL128" s="16" t="s">
        <v>146</v>
      </c>
      <c r="BM128" s="142" t="s">
        <v>222</v>
      </c>
    </row>
    <row r="129" spans="2:65" s="1" customFormat="1" ht="19.5">
      <c r="B129" s="31"/>
      <c r="D129" s="144" t="s">
        <v>132</v>
      </c>
      <c r="F129" s="145" t="s">
        <v>223</v>
      </c>
      <c r="I129" s="146"/>
      <c r="L129" s="31"/>
      <c r="M129" s="147"/>
      <c r="T129" s="55"/>
      <c r="AT129" s="16" t="s">
        <v>132</v>
      </c>
      <c r="AU129" s="16" t="s">
        <v>87</v>
      </c>
    </row>
    <row r="130" spans="2:65" s="12" customFormat="1" ht="11.25">
      <c r="B130" s="148"/>
      <c r="D130" s="144" t="s">
        <v>133</v>
      </c>
      <c r="E130" s="149" t="s">
        <v>1</v>
      </c>
      <c r="F130" s="150" t="s">
        <v>224</v>
      </c>
      <c r="H130" s="149" t="s">
        <v>1</v>
      </c>
      <c r="I130" s="151"/>
      <c r="L130" s="148"/>
      <c r="M130" s="152"/>
      <c r="T130" s="153"/>
      <c r="AT130" s="149" t="s">
        <v>133</v>
      </c>
      <c r="AU130" s="149" t="s">
        <v>87</v>
      </c>
      <c r="AV130" s="12" t="s">
        <v>85</v>
      </c>
      <c r="AW130" s="12" t="s">
        <v>33</v>
      </c>
      <c r="AX130" s="12" t="s">
        <v>77</v>
      </c>
      <c r="AY130" s="149" t="s">
        <v>122</v>
      </c>
    </row>
    <row r="131" spans="2:65" s="13" customFormat="1" ht="11.25">
      <c r="B131" s="154"/>
      <c r="D131" s="144" t="s">
        <v>133</v>
      </c>
      <c r="E131" s="155" t="s">
        <v>1</v>
      </c>
      <c r="F131" s="156" t="s">
        <v>225</v>
      </c>
      <c r="H131" s="157">
        <v>37.6</v>
      </c>
      <c r="I131" s="158"/>
      <c r="L131" s="154"/>
      <c r="M131" s="159"/>
      <c r="T131" s="160"/>
      <c r="AT131" s="155" t="s">
        <v>133</v>
      </c>
      <c r="AU131" s="155" t="s">
        <v>87</v>
      </c>
      <c r="AV131" s="13" t="s">
        <v>87</v>
      </c>
      <c r="AW131" s="13" t="s">
        <v>33</v>
      </c>
      <c r="AX131" s="13" t="s">
        <v>85</v>
      </c>
      <c r="AY131" s="155" t="s">
        <v>122</v>
      </c>
    </row>
    <row r="132" spans="2:65" s="1" customFormat="1" ht="16.5" customHeight="1">
      <c r="B132" s="31"/>
      <c r="C132" s="131" t="s">
        <v>87</v>
      </c>
      <c r="D132" s="131" t="s">
        <v>125</v>
      </c>
      <c r="E132" s="132" t="s">
        <v>226</v>
      </c>
      <c r="F132" s="133" t="s">
        <v>227</v>
      </c>
      <c r="G132" s="134" t="s">
        <v>221</v>
      </c>
      <c r="H132" s="135">
        <v>10.199999999999999</v>
      </c>
      <c r="I132" s="136"/>
      <c r="J132" s="137">
        <f>ROUND(I132*H132,2)</f>
        <v>0</v>
      </c>
      <c r="K132" s="133" t="s">
        <v>129</v>
      </c>
      <c r="L132" s="31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0.26</v>
      </c>
      <c r="T132" s="141">
        <f>S132*H132</f>
        <v>2.6519999999999997</v>
      </c>
      <c r="AR132" s="142" t="s">
        <v>146</v>
      </c>
      <c r="AT132" s="142" t="s">
        <v>125</v>
      </c>
      <c r="AU132" s="142" t="s">
        <v>87</v>
      </c>
      <c r="AY132" s="16" t="s">
        <v>122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85</v>
      </c>
      <c r="BK132" s="143">
        <f>ROUND(I132*H132,2)</f>
        <v>0</v>
      </c>
      <c r="BL132" s="16" t="s">
        <v>146</v>
      </c>
      <c r="BM132" s="142" t="s">
        <v>228</v>
      </c>
    </row>
    <row r="133" spans="2:65" s="1" customFormat="1" ht="19.5">
      <c r="B133" s="31"/>
      <c r="D133" s="144" t="s">
        <v>132</v>
      </c>
      <c r="F133" s="145" t="s">
        <v>229</v>
      </c>
      <c r="I133" s="146"/>
      <c r="L133" s="31"/>
      <c r="M133" s="147"/>
      <c r="T133" s="55"/>
      <c r="AT133" s="16" t="s">
        <v>132</v>
      </c>
      <c r="AU133" s="16" t="s">
        <v>87</v>
      </c>
    </row>
    <row r="134" spans="2:65" s="13" customFormat="1" ht="11.25">
      <c r="B134" s="154"/>
      <c r="D134" s="144" t="s">
        <v>133</v>
      </c>
      <c r="E134" s="155" t="s">
        <v>1</v>
      </c>
      <c r="F134" s="156" t="s">
        <v>230</v>
      </c>
      <c r="H134" s="157">
        <v>10.199999999999999</v>
      </c>
      <c r="I134" s="158"/>
      <c r="L134" s="154"/>
      <c r="M134" s="159"/>
      <c r="T134" s="160"/>
      <c r="AT134" s="155" t="s">
        <v>133</v>
      </c>
      <c r="AU134" s="155" t="s">
        <v>87</v>
      </c>
      <c r="AV134" s="13" t="s">
        <v>87</v>
      </c>
      <c r="AW134" s="13" t="s">
        <v>33</v>
      </c>
      <c r="AX134" s="13" t="s">
        <v>85</v>
      </c>
      <c r="AY134" s="155" t="s">
        <v>122</v>
      </c>
    </row>
    <row r="135" spans="2:65" s="1" customFormat="1" ht="16.5" customHeight="1">
      <c r="B135" s="31"/>
      <c r="C135" s="131" t="s">
        <v>141</v>
      </c>
      <c r="D135" s="131" t="s">
        <v>125</v>
      </c>
      <c r="E135" s="132" t="s">
        <v>231</v>
      </c>
      <c r="F135" s="133" t="s">
        <v>232</v>
      </c>
      <c r="G135" s="134" t="s">
        <v>221</v>
      </c>
      <c r="H135" s="135">
        <v>10.199999999999999</v>
      </c>
      <c r="I135" s="136"/>
      <c r="J135" s="137">
        <f>ROUND(I135*H135,2)</f>
        <v>0</v>
      </c>
      <c r="K135" s="133" t="s">
        <v>129</v>
      </c>
      <c r="L135" s="31"/>
      <c r="M135" s="138" t="s">
        <v>1</v>
      </c>
      <c r="N135" s="139" t="s">
        <v>42</v>
      </c>
      <c r="P135" s="140">
        <f>O135*H135</f>
        <v>0</v>
      </c>
      <c r="Q135" s="140">
        <v>0</v>
      </c>
      <c r="R135" s="140">
        <f>Q135*H135</f>
        <v>0</v>
      </c>
      <c r="S135" s="140">
        <v>0.17</v>
      </c>
      <c r="T135" s="141">
        <f>S135*H135</f>
        <v>1.734</v>
      </c>
      <c r="AR135" s="142" t="s">
        <v>146</v>
      </c>
      <c r="AT135" s="142" t="s">
        <v>125</v>
      </c>
      <c r="AU135" s="142" t="s">
        <v>87</v>
      </c>
      <c r="AY135" s="16" t="s">
        <v>122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85</v>
      </c>
      <c r="BK135" s="143">
        <f>ROUND(I135*H135,2)</f>
        <v>0</v>
      </c>
      <c r="BL135" s="16" t="s">
        <v>146</v>
      </c>
      <c r="BM135" s="142" t="s">
        <v>233</v>
      </c>
    </row>
    <row r="136" spans="2:65" s="1" customFormat="1" ht="19.5">
      <c r="B136" s="31"/>
      <c r="D136" s="144" t="s">
        <v>132</v>
      </c>
      <c r="F136" s="145" t="s">
        <v>234</v>
      </c>
      <c r="I136" s="146"/>
      <c r="L136" s="31"/>
      <c r="M136" s="147"/>
      <c r="T136" s="55"/>
      <c r="AT136" s="16" t="s">
        <v>132</v>
      </c>
      <c r="AU136" s="16" t="s">
        <v>87</v>
      </c>
    </row>
    <row r="137" spans="2:65" s="13" customFormat="1" ht="11.25">
      <c r="B137" s="154"/>
      <c r="D137" s="144" t="s">
        <v>133</v>
      </c>
      <c r="E137" s="155" t="s">
        <v>1</v>
      </c>
      <c r="F137" s="156" t="s">
        <v>230</v>
      </c>
      <c r="H137" s="157">
        <v>10.199999999999999</v>
      </c>
      <c r="I137" s="158"/>
      <c r="L137" s="154"/>
      <c r="M137" s="159"/>
      <c r="T137" s="160"/>
      <c r="AT137" s="155" t="s">
        <v>133</v>
      </c>
      <c r="AU137" s="155" t="s">
        <v>87</v>
      </c>
      <c r="AV137" s="13" t="s">
        <v>87</v>
      </c>
      <c r="AW137" s="13" t="s">
        <v>33</v>
      </c>
      <c r="AX137" s="13" t="s">
        <v>85</v>
      </c>
      <c r="AY137" s="155" t="s">
        <v>122</v>
      </c>
    </row>
    <row r="138" spans="2:65" s="1" customFormat="1" ht="16.5" customHeight="1">
      <c r="B138" s="31"/>
      <c r="C138" s="131" t="s">
        <v>146</v>
      </c>
      <c r="D138" s="131" t="s">
        <v>125</v>
      </c>
      <c r="E138" s="132" t="s">
        <v>235</v>
      </c>
      <c r="F138" s="133" t="s">
        <v>236</v>
      </c>
      <c r="G138" s="134" t="s">
        <v>221</v>
      </c>
      <c r="H138" s="135">
        <v>17.8</v>
      </c>
      <c r="I138" s="136"/>
      <c r="J138" s="137">
        <f>ROUND(I138*H138,2)</f>
        <v>0</v>
      </c>
      <c r="K138" s="133" t="s">
        <v>129</v>
      </c>
      <c r="L138" s="31"/>
      <c r="M138" s="138" t="s">
        <v>1</v>
      </c>
      <c r="N138" s="139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0.28999999999999998</v>
      </c>
      <c r="T138" s="141">
        <f>S138*H138</f>
        <v>5.1619999999999999</v>
      </c>
      <c r="AR138" s="142" t="s">
        <v>146</v>
      </c>
      <c r="AT138" s="142" t="s">
        <v>125</v>
      </c>
      <c r="AU138" s="142" t="s">
        <v>87</v>
      </c>
      <c r="AY138" s="16" t="s">
        <v>122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85</v>
      </c>
      <c r="BK138" s="143">
        <f>ROUND(I138*H138,2)</f>
        <v>0</v>
      </c>
      <c r="BL138" s="16" t="s">
        <v>146</v>
      </c>
      <c r="BM138" s="142" t="s">
        <v>237</v>
      </c>
    </row>
    <row r="139" spans="2:65" s="1" customFormat="1" ht="19.5">
      <c r="B139" s="31"/>
      <c r="D139" s="144" t="s">
        <v>132</v>
      </c>
      <c r="F139" s="145" t="s">
        <v>238</v>
      </c>
      <c r="I139" s="146"/>
      <c r="L139" s="31"/>
      <c r="M139" s="147"/>
      <c r="T139" s="55"/>
      <c r="AT139" s="16" t="s">
        <v>132</v>
      </c>
      <c r="AU139" s="16" t="s">
        <v>87</v>
      </c>
    </row>
    <row r="140" spans="2:65" s="13" customFormat="1" ht="11.25">
      <c r="B140" s="154"/>
      <c r="D140" s="144" t="s">
        <v>133</v>
      </c>
      <c r="E140" s="155" t="s">
        <v>1</v>
      </c>
      <c r="F140" s="156" t="s">
        <v>239</v>
      </c>
      <c r="H140" s="157">
        <v>17.8</v>
      </c>
      <c r="I140" s="158"/>
      <c r="L140" s="154"/>
      <c r="M140" s="159"/>
      <c r="T140" s="160"/>
      <c r="AT140" s="155" t="s">
        <v>133</v>
      </c>
      <c r="AU140" s="155" t="s">
        <v>87</v>
      </c>
      <c r="AV140" s="13" t="s">
        <v>87</v>
      </c>
      <c r="AW140" s="13" t="s">
        <v>33</v>
      </c>
      <c r="AX140" s="13" t="s">
        <v>85</v>
      </c>
      <c r="AY140" s="155" t="s">
        <v>122</v>
      </c>
    </row>
    <row r="141" spans="2:65" s="1" customFormat="1" ht="16.5" customHeight="1">
      <c r="B141" s="31"/>
      <c r="C141" s="131" t="s">
        <v>121</v>
      </c>
      <c r="D141" s="131" t="s">
        <v>125</v>
      </c>
      <c r="E141" s="132" t="s">
        <v>240</v>
      </c>
      <c r="F141" s="133" t="s">
        <v>241</v>
      </c>
      <c r="G141" s="134" t="s">
        <v>221</v>
      </c>
      <c r="H141" s="135">
        <v>1.2</v>
      </c>
      <c r="I141" s="136"/>
      <c r="J141" s="137">
        <f>ROUND(I141*H141,2)</f>
        <v>0</v>
      </c>
      <c r="K141" s="133" t="s">
        <v>129</v>
      </c>
      <c r="L141" s="31"/>
      <c r="M141" s="138" t="s">
        <v>1</v>
      </c>
      <c r="N141" s="139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0.625</v>
      </c>
      <c r="T141" s="141">
        <f>S141*H141</f>
        <v>0.75</v>
      </c>
      <c r="AR141" s="142" t="s">
        <v>146</v>
      </c>
      <c r="AT141" s="142" t="s">
        <v>125</v>
      </c>
      <c r="AU141" s="142" t="s">
        <v>87</v>
      </c>
      <c r="AY141" s="16" t="s">
        <v>122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85</v>
      </c>
      <c r="BK141" s="143">
        <f>ROUND(I141*H141,2)</f>
        <v>0</v>
      </c>
      <c r="BL141" s="16" t="s">
        <v>146</v>
      </c>
      <c r="BM141" s="142" t="s">
        <v>242</v>
      </c>
    </row>
    <row r="142" spans="2:65" s="1" customFormat="1" ht="19.5">
      <c r="B142" s="31"/>
      <c r="D142" s="144" t="s">
        <v>132</v>
      </c>
      <c r="F142" s="145" t="s">
        <v>243</v>
      </c>
      <c r="I142" s="146"/>
      <c r="L142" s="31"/>
      <c r="M142" s="147"/>
      <c r="T142" s="55"/>
      <c r="AT142" s="16" t="s">
        <v>132</v>
      </c>
      <c r="AU142" s="16" t="s">
        <v>87</v>
      </c>
    </row>
    <row r="143" spans="2:65" s="13" customFormat="1" ht="11.25">
      <c r="B143" s="154"/>
      <c r="D143" s="144" t="s">
        <v>133</v>
      </c>
      <c r="E143" s="155" t="s">
        <v>1</v>
      </c>
      <c r="F143" s="156" t="s">
        <v>244</v>
      </c>
      <c r="H143" s="157">
        <v>1.2</v>
      </c>
      <c r="I143" s="158"/>
      <c r="L143" s="154"/>
      <c r="M143" s="159"/>
      <c r="T143" s="160"/>
      <c r="AT143" s="155" t="s">
        <v>133</v>
      </c>
      <c r="AU143" s="155" t="s">
        <v>87</v>
      </c>
      <c r="AV143" s="13" t="s">
        <v>87</v>
      </c>
      <c r="AW143" s="13" t="s">
        <v>33</v>
      </c>
      <c r="AX143" s="13" t="s">
        <v>85</v>
      </c>
      <c r="AY143" s="155" t="s">
        <v>122</v>
      </c>
    </row>
    <row r="144" spans="2:65" s="1" customFormat="1" ht="16.5" customHeight="1">
      <c r="B144" s="31"/>
      <c r="C144" s="131" t="s">
        <v>158</v>
      </c>
      <c r="D144" s="131" t="s">
        <v>125</v>
      </c>
      <c r="E144" s="132" t="s">
        <v>245</v>
      </c>
      <c r="F144" s="133" t="s">
        <v>246</v>
      </c>
      <c r="G144" s="134" t="s">
        <v>221</v>
      </c>
      <c r="H144" s="135">
        <v>17.8</v>
      </c>
      <c r="I144" s="136"/>
      <c r="J144" s="137">
        <f>ROUND(I144*H144,2)</f>
        <v>0</v>
      </c>
      <c r="K144" s="133" t="s">
        <v>129</v>
      </c>
      <c r="L144" s="31"/>
      <c r="M144" s="138" t="s">
        <v>1</v>
      </c>
      <c r="N144" s="139" t="s">
        <v>42</v>
      </c>
      <c r="P144" s="140">
        <f>O144*H144</f>
        <v>0</v>
      </c>
      <c r="Q144" s="140">
        <v>0</v>
      </c>
      <c r="R144" s="140">
        <f>Q144*H144</f>
        <v>0</v>
      </c>
      <c r="S144" s="140">
        <v>0.22</v>
      </c>
      <c r="T144" s="141">
        <f>S144*H144</f>
        <v>3.9160000000000004</v>
      </c>
      <c r="AR144" s="142" t="s">
        <v>146</v>
      </c>
      <c r="AT144" s="142" t="s">
        <v>125</v>
      </c>
      <c r="AU144" s="142" t="s">
        <v>87</v>
      </c>
      <c r="AY144" s="16" t="s">
        <v>122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85</v>
      </c>
      <c r="BK144" s="143">
        <f>ROUND(I144*H144,2)</f>
        <v>0</v>
      </c>
      <c r="BL144" s="16" t="s">
        <v>146</v>
      </c>
      <c r="BM144" s="142" t="s">
        <v>247</v>
      </c>
    </row>
    <row r="145" spans="2:65" s="1" customFormat="1" ht="19.5">
      <c r="B145" s="31"/>
      <c r="D145" s="144" t="s">
        <v>132</v>
      </c>
      <c r="F145" s="145" t="s">
        <v>248</v>
      </c>
      <c r="I145" s="146"/>
      <c r="L145" s="31"/>
      <c r="M145" s="147"/>
      <c r="T145" s="55"/>
      <c r="AT145" s="16" t="s">
        <v>132</v>
      </c>
      <c r="AU145" s="16" t="s">
        <v>87</v>
      </c>
    </row>
    <row r="146" spans="2:65" s="13" customFormat="1" ht="11.25">
      <c r="B146" s="154"/>
      <c r="D146" s="144" t="s">
        <v>133</v>
      </c>
      <c r="E146" s="155" t="s">
        <v>1</v>
      </c>
      <c r="F146" s="156" t="s">
        <v>249</v>
      </c>
      <c r="H146" s="157">
        <v>17.8</v>
      </c>
      <c r="I146" s="158"/>
      <c r="L146" s="154"/>
      <c r="M146" s="159"/>
      <c r="T146" s="160"/>
      <c r="AT146" s="155" t="s">
        <v>133</v>
      </c>
      <c r="AU146" s="155" t="s">
        <v>87</v>
      </c>
      <c r="AV146" s="13" t="s">
        <v>87</v>
      </c>
      <c r="AW146" s="13" t="s">
        <v>33</v>
      </c>
      <c r="AX146" s="13" t="s">
        <v>85</v>
      </c>
      <c r="AY146" s="155" t="s">
        <v>122</v>
      </c>
    </row>
    <row r="147" spans="2:65" s="1" customFormat="1" ht="16.5" customHeight="1">
      <c r="B147" s="31"/>
      <c r="C147" s="131" t="s">
        <v>167</v>
      </c>
      <c r="D147" s="131" t="s">
        <v>125</v>
      </c>
      <c r="E147" s="132" t="s">
        <v>250</v>
      </c>
      <c r="F147" s="133" t="s">
        <v>251</v>
      </c>
      <c r="G147" s="134" t="s">
        <v>221</v>
      </c>
      <c r="H147" s="135">
        <v>50.8</v>
      </c>
      <c r="I147" s="136"/>
      <c r="J147" s="137">
        <f>ROUND(I147*H147,2)</f>
        <v>0</v>
      </c>
      <c r="K147" s="133" t="s">
        <v>129</v>
      </c>
      <c r="L147" s="31"/>
      <c r="M147" s="138" t="s">
        <v>1</v>
      </c>
      <c r="N147" s="139" t="s">
        <v>42</v>
      </c>
      <c r="P147" s="140">
        <f>O147*H147</f>
        <v>0</v>
      </c>
      <c r="Q147" s="140">
        <v>4.0000000000000003E-5</v>
      </c>
      <c r="R147" s="140">
        <f>Q147*H147</f>
        <v>2.032E-3</v>
      </c>
      <c r="S147" s="140">
        <v>0.115</v>
      </c>
      <c r="T147" s="141">
        <f>S147*H147</f>
        <v>5.8419999999999996</v>
      </c>
      <c r="AR147" s="142" t="s">
        <v>146</v>
      </c>
      <c r="AT147" s="142" t="s">
        <v>125</v>
      </c>
      <c r="AU147" s="142" t="s">
        <v>87</v>
      </c>
      <c r="AY147" s="16" t="s">
        <v>122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85</v>
      </c>
      <c r="BK147" s="143">
        <f>ROUND(I147*H147,2)</f>
        <v>0</v>
      </c>
      <c r="BL147" s="16" t="s">
        <v>146</v>
      </c>
      <c r="BM147" s="142" t="s">
        <v>252</v>
      </c>
    </row>
    <row r="148" spans="2:65" s="1" customFormat="1" ht="19.5">
      <c r="B148" s="31"/>
      <c r="D148" s="144" t="s">
        <v>132</v>
      </c>
      <c r="F148" s="145" t="s">
        <v>253</v>
      </c>
      <c r="I148" s="146"/>
      <c r="L148" s="31"/>
      <c r="M148" s="147"/>
      <c r="T148" s="55"/>
      <c r="AT148" s="16" t="s">
        <v>132</v>
      </c>
      <c r="AU148" s="16" t="s">
        <v>87</v>
      </c>
    </row>
    <row r="149" spans="2:65" s="13" customFormat="1" ht="11.25">
      <c r="B149" s="154"/>
      <c r="D149" s="144" t="s">
        <v>133</v>
      </c>
      <c r="E149" s="155" t="s">
        <v>1</v>
      </c>
      <c r="F149" s="156" t="s">
        <v>254</v>
      </c>
      <c r="H149" s="157">
        <v>50.8</v>
      </c>
      <c r="I149" s="158"/>
      <c r="L149" s="154"/>
      <c r="M149" s="159"/>
      <c r="T149" s="160"/>
      <c r="AT149" s="155" t="s">
        <v>133</v>
      </c>
      <c r="AU149" s="155" t="s">
        <v>87</v>
      </c>
      <c r="AV149" s="13" t="s">
        <v>87</v>
      </c>
      <c r="AW149" s="13" t="s">
        <v>33</v>
      </c>
      <c r="AX149" s="13" t="s">
        <v>85</v>
      </c>
      <c r="AY149" s="155" t="s">
        <v>122</v>
      </c>
    </row>
    <row r="150" spans="2:65" s="1" customFormat="1" ht="16.5" customHeight="1">
      <c r="B150" s="31"/>
      <c r="C150" s="131" t="s">
        <v>175</v>
      </c>
      <c r="D150" s="131" t="s">
        <v>125</v>
      </c>
      <c r="E150" s="132" t="s">
        <v>255</v>
      </c>
      <c r="F150" s="133" t="s">
        <v>256</v>
      </c>
      <c r="G150" s="134" t="s">
        <v>257</v>
      </c>
      <c r="H150" s="135">
        <v>7</v>
      </c>
      <c r="I150" s="136"/>
      <c r="J150" s="137">
        <f>ROUND(I150*H150,2)</f>
        <v>0</v>
      </c>
      <c r="K150" s="133" t="s">
        <v>129</v>
      </c>
      <c r="L150" s="31"/>
      <c r="M150" s="138" t="s">
        <v>1</v>
      </c>
      <c r="N150" s="139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0.20499999999999999</v>
      </c>
      <c r="T150" s="141">
        <f>S150*H150</f>
        <v>1.4349999999999998</v>
      </c>
      <c r="AR150" s="142" t="s">
        <v>146</v>
      </c>
      <c r="AT150" s="142" t="s">
        <v>125</v>
      </c>
      <c r="AU150" s="142" t="s">
        <v>87</v>
      </c>
      <c r="AY150" s="16" t="s">
        <v>122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85</v>
      </c>
      <c r="BK150" s="143">
        <f>ROUND(I150*H150,2)</f>
        <v>0</v>
      </c>
      <c r="BL150" s="16" t="s">
        <v>146</v>
      </c>
      <c r="BM150" s="142" t="s">
        <v>258</v>
      </c>
    </row>
    <row r="151" spans="2:65" s="1" customFormat="1" ht="19.5">
      <c r="B151" s="31"/>
      <c r="D151" s="144" t="s">
        <v>132</v>
      </c>
      <c r="F151" s="145" t="s">
        <v>259</v>
      </c>
      <c r="I151" s="146"/>
      <c r="L151" s="31"/>
      <c r="M151" s="147"/>
      <c r="T151" s="55"/>
      <c r="AT151" s="16" t="s">
        <v>132</v>
      </c>
      <c r="AU151" s="16" t="s">
        <v>87</v>
      </c>
    </row>
    <row r="152" spans="2:65" s="13" customFormat="1" ht="11.25">
      <c r="B152" s="154"/>
      <c r="D152" s="144" t="s">
        <v>133</v>
      </c>
      <c r="E152" s="155" t="s">
        <v>1</v>
      </c>
      <c r="F152" s="156" t="s">
        <v>260</v>
      </c>
      <c r="H152" s="157">
        <v>7</v>
      </c>
      <c r="I152" s="158"/>
      <c r="L152" s="154"/>
      <c r="M152" s="159"/>
      <c r="T152" s="160"/>
      <c r="AT152" s="155" t="s">
        <v>133</v>
      </c>
      <c r="AU152" s="155" t="s">
        <v>87</v>
      </c>
      <c r="AV152" s="13" t="s">
        <v>87</v>
      </c>
      <c r="AW152" s="13" t="s">
        <v>33</v>
      </c>
      <c r="AX152" s="13" t="s">
        <v>85</v>
      </c>
      <c r="AY152" s="155" t="s">
        <v>122</v>
      </c>
    </row>
    <row r="153" spans="2:65" s="1" customFormat="1" ht="16.5" customHeight="1">
      <c r="B153" s="31"/>
      <c r="C153" s="131" t="s">
        <v>181</v>
      </c>
      <c r="D153" s="131" t="s">
        <v>125</v>
      </c>
      <c r="E153" s="132" t="s">
        <v>261</v>
      </c>
      <c r="F153" s="133" t="s">
        <v>262</v>
      </c>
      <c r="G153" s="134" t="s">
        <v>221</v>
      </c>
      <c r="H153" s="135">
        <v>82.6</v>
      </c>
      <c r="I153" s="136"/>
      <c r="J153" s="137">
        <f>ROUND(I153*H153,2)</f>
        <v>0</v>
      </c>
      <c r="K153" s="133" t="s">
        <v>129</v>
      </c>
      <c r="L153" s="31"/>
      <c r="M153" s="138" t="s">
        <v>1</v>
      </c>
      <c r="N153" s="139" t="s">
        <v>42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146</v>
      </c>
      <c r="AT153" s="142" t="s">
        <v>125</v>
      </c>
      <c r="AU153" s="142" t="s">
        <v>87</v>
      </c>
      <c r="AY153" s="16" t="s">
        <v>122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85</v>
      </c>
      <c r="BK153" s="143">
        <f>ROUND(I153*H153,2)</f>
        <v>0</v>
      </c>
      <c r="BL153" s="16" t="s">
        <v>146</v>
      </c>
      <c r="BM153" s="142" t="s">
        <v>263</v>
      </c>
    </row>
    <row r="154" spans="2:65" s="1" customFormat="1" ht="11.25">
      <c r="B154" s="31"/>
      <c r="D154" s="144" t="s">
        <v>132</v>
      </c>
      <c r="F154" s="145" t="s">
        <v>264</v>
      </c>
      <c r="I154" s="146"/>
      <c r="L154" s="31"/>
      <c r="M154" s="147"/>
      <c r="T154" s="55"/>
      <c r="AT154" s="16" t="s">
        <v>132</v>
      </c>
      <c r="AU154" s="16" t="s">
        <v>87</v>
      </c>
    </row>
    <row r="155" spans="2:65" s="13" customFormat="1" ht="11.25">
      <c r="B155" s="154"/>
      <c r="D155" s="144" t="s">
        <v>133</v>
      </c>
      <c r="E155" s="155" t="s">
        <v>1</v>
      </c>
      <c r="F155" s="156" t="s">
        <v>265</v>
      </c>
      <c r="H155" s="157">
        <v>82.6</v>
      </c>
      <c r="I155" s="158"/>
      <c r="L155" s="154"/>
      <c r="M155" s="159"/>
      <c r="T155" s="160"/>
      <c r="AT155" s="155" t="s">
        <v>133</v>
      </c>
      <c r="AU155" s="155" t="s">
        <v>87</v>
      </c>
      <c r="AV155" s="13" t="s">
        <v>87</v>
      </c>
      <c r="AW155" s="13" t="s">
        <v>33</v>
      </c>
      <c r="AX155" s="13" t="s">
        <v>85</v>
      </c>
      <c r="AY155" s="155" t="s">
        <v>122</v>
      </c>
    </row>
    <row r="156" spans="2:65" s="12" customFormat="1" ht="11.25">
      <c r="B156" s="148"/>
      <c r="D156" s="144" t="s">
        <v>133</v>
      </c>
      <c r="E156" s="149" t="s">
        <v>1</v>
      </c>
      <c r="F156" s="150" t="s">
        <v>266</v>
      </c>
      <c r="H156" s="149" t="s">
        <v>1</v>
      </c>
      <c r="I156" s="151"/>
      <c r="L156" s="148"/>
      <c r="M156" s="152"/>
      <c r="T156" s="153"/>
      <c r="AT156" s="149" t="s">
        <v>133</v>
      </c>
      <c r="AU156" s="149" t="s">
        <v>87</v>
      </c>
      <c r="AV156" s="12" t="s">
        <v>85</v>
      </c>
      <c r="AW156" s="12" t="s">
        <v>33</v>
      </c>
      <c r="AX156" s="12" t="s">
        <v>77</v>
      </c>
      <c r="AY156" s="149" t="s">
        <v>122</v>
      </c>
    </row>
    <row r="157" spans="2:65" s="12" customFormat="1" ht="11.25">
      <c r="B157" s="148"/>
      <c r="D157" s="144" t="s">
        <v>133</v>
      </c>
      <c r="E157" s="149" t="s">
        <v>1</v>
      </c>
      <c r="F157" s="150" t="s">
        <v>267</v>
      </c>
      <c r="H157" s="149" t="s">
        <v>1</v>
      </c>
      <c r="I157" s="151"/>
      <c r="L157" s="148"/>
      <c r="M157" s="152"/>
      <c r="T157" s="153"/>
      <c r="AT157" s="149" t="s">
        <v>133</v>
      </c>
      <c r="AU157" s="149" t="s">
        <v>87</v>
      </c>
      <c r="AV157" s="12" t="s">
        <v>85</v>
      </c>
      <c r="AW157" s="12" t="s">
        <v>33</v>
      </c>
      <c r="AX157" s="12" t="s">
        <v>77</v>
      </c>
      <c r="AY157" s="149" t="s">
        <v>122</v>
      </c>
    </row>
    <row r="158" spans="2:65" s="1" customFormat="1" ht="16.5" customHeight="1">
      <c r="B158" s="31"/>
      <c r="C158" s="131" t="s">
        <v>188</v>
      </c>
      <c r="D158" s="131" t="s">
        <v>125</v>
      </c>
      <c r="E158" s="132" t="s">
        <v>268</v>
      </c>
      <c r="F158" s="133" t="s">
        <v>269</v>
      </c>
      <c r="G158" s="134" t="s">
        <v>270</v>
      </c>
      <c r="H158" s="135">
        <v>4.7320000000000002</v>
      </c>
      <c r="I158" s="136"/>
      <c r="J158" s="137">
        <f>ROUND(I158*H158,2)</f>
        <v>0</v>
      </c>
      <c r="K158" s="133" t="s">
        <v>129</v>
      </c>
      <c r="L158" s="31"/>
      <c r="M158" s="138" t="s">
        <v>1</v>
      </c>
      <c r="N158" s="139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146</v>
      </c>
      <c r="AT158" s="142" t="s">
        <v>125</v>
      </c>
      <c r="AU158" s="142" t="s">
        <v>87</v>
      </c>
      <c r="AY158" s="16" t="s">
        <v>122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85</v>
      </c>
      <c r="BK158" s="143">
        <f>ROUND(I158*H158,2)</f>
        <v>0</v>
      </c>
      <c r="BL158" s="16" t="s">
        <v>146</v>
      </c>
      <c r="BM158" s="142" t="s">
        <v>271</v>
      </c>
    </row>
    <row r="159" spans="2:65" s="1" customFormat="1" ht="11.25">
      <c r="B159" s="31"/>
      <c r="D159" s="144" t="s">
        <v>132</v>
      </c>
      <c r="F159" s="145" t="s">
        <v>272</v>
      </c>
      <c r="I159" s="146"/>
      <c r="L159" s="31"/>
      <c r="M159" s="147"/>
      <c r="T159" s="55"/>
      <c r="AT159" s="16" t="s">
        <v>132</v>
      </c>
      <c r="AU159" s="16" t="s">
        <v>87</v>
      </c>
    </row>
    <row r="160" spans="2:65" s="13" customFormat="1" ht="11.25">
      <c r="B160" s="154"/>
      <c r="D160" s="144" t="s">
        <v>133</v>
      </c>
      <c r="E160" s="155" t="s">
        <v>1</v>
      </c>
      <c r="F160" s="156" t="s">
        <v>273</v>
      </c>
      <c r="H160" s="157">
        <v>4.7320000000000002</v>
      </c>
      <c r="I160" s="158"/>
      <c r="L160" s="154"/>
      <c r="M160" s="159"/>
      <c r="T160" s="160"/>
      <c r="AT160" s="155" t="s">
        <v>133</v>
      </c>
      <c r="AU160" s="155" t="s">
        <v>87</v>
      </c>
      <c r="AV160" s="13" t="s">
        <v>87</v>
      </c>
      <c r="AW160" s="13" t="s">
        <v>33</v>
      </c>
      <c r="AX160" s="13" t="s">
        <v>85</v>
      </c>
      <c r="AY160" s="155" t="s">
        <v>122</v>
      </c>
    </row>
    <row r="161" spans="2:65" s="1" customFormat="1" ht="21.75" customHeight="1">
      <c r="B161" s="31"/>
      <c r="C161" s="131" t="s">
        <v>195</v>
      </c>
      <c r="D161" s="131" t="s">
        <v>125</v>
      </c>
      <c r="E161" s="132" t="s">
        <v>274</v>
      </c>
      <c r="F161" s="133" t="s">
        <v>275</v>
      </c>
      <c r="G161" s="134" t="s">
        <v>270</v>
      </c>
      <c r="H161" s="135">
        <v>20.91</v>
      </c>
      <c r="I161" s="136"/>
      <c r="J161" s="137">
        <f>ROUND(I161*H161,2)</f>
        <v>0</v>
      </c>
      <c r="K161" s="133" t="s">
        <v>129</v>
      </c>
      <c r="L161" s="31"/>
      <c r="M161" s="138" t="s">
        <v>1</v>
      </c>
      <c r="N161" s="139" t="s">
        <v>42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146</v>
      </c>
      <c r="AT161" s="142" t="s">
        <v>125</v>
      </c>
      <c r="AU161" s="142" t="s">
        <v>87</v>
      </c>
      <c r="AY161" s="16" t="s">
        <v>122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85</v>
      </c>
      <c r="BK161" s="143">
        <f>ROUND(I161*H161,2)</f>
        <v>0</v>
      </c>
      <c r="BL161" s="16" t="s">
        <v>146</v>
      </c>
      <c r="BM161" s="142" t="s">
        <v>276</v>
      </c>
    </row>
    <row r="162" spans="2:65" s="1" customFormat="1" ht="11.25">
      <c r="B162" s="31"/>
      <c r="D162" s="144" t="s">
        <v>132</v>
      </c>
      <c r="F162" s="145" t="s">
        <v>277</v>
      </c>
      <c r="I162" s="146"/>
      <c r="L162" s="31"/>
      <c r="M162" s="147"/>
      <c r="T162" s="55"/>
      <c r="AT162" s="16" t="s">
        <v>132</v>
      </c>
      <c r="AU162" s="16" t="s">
        <v>87</v>
      </c>
    </row>
    <row r="163" spans="2:65" s="13" customFormat="1" ht="11.25">
      <c r="B163" s="154"/>
      <c r="D163" s="144" t="s">
        <v>133</v>
      </c>
      <c r="E163" s="155" t="s">
        <v>1</v>
      </c>
      <c r="F163" s="156" t="s">
        <v>278</v>
      </c>
      <c r="H163" s="157">
        <v>9.9600000000000009</v>
      </c>
      <c r="I163" s="158"/>
      <c r="L163" s="154"/>
      <c r="M163" s="159"/>
      <c r="T163" s="160"/>
      <c r="AT163" s="155" t="s">
        <v>133</v>
      </c>
      <c r="AU163" s="155" t="s">
        <v>87</v>
      </c>
      <c r="AV163" s="13" t="s">
        <v>87</v>
      </c>
      <c r="AW163" s="13" t="s">
        <v>33</v>
      </c>
      <c r="AX163" s="13" t="s">
        <v>77</v>
      </c>
      <c r="AY163" s="155" t="s">
        <v>122</v>
      </c>
    </row>
    <row r="164" spans="2:65" s="12" customFormat="1" ht="11.25">
      <c r="B164" s="148"/>
      <c r="D164" s="144" t="s">
        <v>133</v>
      </c>
      <c r="E164" s="149" t="s">
        <v>1</v>
      </c>
      <c r="F164" s="150" t="s">
        <v>279</v>
      </c>
      <c r="H164" s="149" t="s">
        <v>1</v>
      </c>
      <c r="I164" s="151"/>
      <c r="L164" s="148"/>
      <c r="M164" s="152"/>
      <c r="T164" s="153"/>
      <c r="AT164" s="149" t="s">
        <v>133</v>
      </c>
      <c r="AU164" s="149" t="s">
        <v>87</v>
      </c>
      <c r="AV164" s="12" t="s">
        <v>85</v>
      </c>
      <c r="AW164" s="12" t="s">
        <v>33</v>
      </c>
      <c r="AX164" s="12" t="s">
        <v>77</v>
      </c>
      <c r="AY164" s="149" t="s">
        <v>122</v>
      </c>
    </row>
    <row r="165" spans="2:65" s="13" customFormat="1" ht="11.25">
      <c r="B165" s="154"/>
      <c r="D165" s="144" t="s">
        <v>133</v>
      </c>
      <c r="E165" s="155" t="s">
        <v>1</v>
      </c>
      <c r="F165" s="156" t="s">
        <v>280</v>
      </c>
      <c r="H165" s="157">
        <v>1.1299999999999999</v>
      </c>
      <c r="I165" s="158"/>
      <c r="L165" s="154"/>
      <c r="M165" s="159"/>
      <c r="T165" s="160"/>
      <c r="AT165" s="155" t="s">
        <v>133</v>
      </c>
      <c r="AU165" s="155" t="s">
        <v>87</v>
      </c>
      <c r="AV165" s="13" t="s">
        <v>87</v>
      </c>
      <c r="AW165" s="13" t="s">
        <v>33</v>
      </c>
      <c r="AX165" s="13" t="s">
        <v>77</v>
      </c>
      <c r="AY165" s="155" t="s">
        <v>122</v>
      </c>
    </row>
    <row r="166" spans="2:65" s="13" customFormat="1" ht="11.25">
      <c r="B166" s="154"/>
      <c r="D166" s="144" t="s">
        <v>133</v>
      </c>
      <c r="E166" s="155" t="s">
        <v>1</v>
      </c>
      <c r="F166" s="156" t="s">
        <v>281</v>
      </c>
      <c r="H166" s="157">
        <v>9.82</v>
      </c>
      <c r="I166" s="158"/>
      <c r="L166" s="154"/>
      <c r="M166" s="159"/>
      <c r="T166" s="160"/>
      <c r="AT166" s="155" t="s">
        <v>133</v>
      </c>
      <c r="AU166" s="155" t="s">
        <v>87</v>
      </c>
      <c r="AV166" s="13" t="s">
        <v>87</v>
      </c>
      <c r="AW166" s="13" t="s">
        <v>33</v>
      </c>
      <c r="AX166" s="13" t="s">
        <v>77</v>
      </c>
      <c r="AY166" s="155" t="s">
        <v>122</v>
      </c>
    </row>
    <row r="167" spans="2:65" s="14" customFormat="1" ht="11.25">
      <c r="B167" s="164"/>
      <c r="D167" s="144" t="s">
        <v>133</v>
      </c>
      <c r="E167" s="165" t="s">
        <v>1</v>
      </c>
      <c r="F167" s="166" t="s">
        <v>282</v>
      </c>
      <c r="H167" s="167">
        <v>20.91</v>
      </c>
      <c r="I167" s="168"/>
      <c r="L167" s="164"/>
      <c r="M167" s="169"/>
      <c r="T167" s="170"/>
      <c r="AT167" s="165" t="s">
        <v>133</v>
      </c>
      <c r="AU167" s="165" t="s">
        <v>87</v>
      </c>
      <c r="AV167" s="14" t="s">
        <v>146</v>
      </c>
      <c r="AW167" s="14" t="s">
        <v>33</v>
      </c>
      <c r="AX167" s="14" t="s">
        <v>85</v>
      </c>
      <c r="AY167" s="165" t="s">
        <v>122</v>
      </c>
    </row>
    <row r="168" spans="2:65" s="1" customFormat="1" ht="16.5" customHeight="1">
      <c r="B168" s="31"/>
      <c r="C168" s="131" t="s">
        <v>202</v>
      </c>
      <c r="D168" s="131" t="s">
        <v>125</v>
      </c>
      <c r="E168" s="132" t="s">
        <v>283</v>
      </c>
      <c r="F168" s="133" t="s">
        <v>284</v>
      </c>
      <c r="G168" s="134" t="s">
        <v>270</v>
      </c>
      <c r="H168" s="135">
        <v>4.82</v>
      </c>
      <c r="I168" s="136"/>
      <c r="J168" s="137">
        <f>ROUND(I168*H168,2)</f>
        <v>0</v>
      </c>
      <c r="K168" s="133" t="s">
        <v>129</v>
      </c>
      <c r="L168" s="31"/>
      <c r="M168" s="138" t="s">
        <v>1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146</v>
      </c>
      <c r="AT168" s="142" t="s">
        <v>125</v>
      </c>
      <c r="AU168" s="142" t="s">
        <v>87</v>
      </c>
      <c r="AY168" s="16" t="s">
        <v>122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85</v>
      </c>
      <c r="BK168" s="143">
        <f>ROUND(I168*H168,2)</f>
        <v>0</v>
      </c>
      <c r="BL168" s="16" t="s">
        <v>146</v>
      </c>
      <c r="BM168" s="142" t="s">
        <v>285</v>
      </c>
    </row>
    <row r="169" spans="2:65" s="1" customFormat="1" ht="19.5">
      <c r="B169" s="31"/>
      <c r="D169" s="144" t="s">
        <v>132</v>
      </c>
      <c r="F169" s="145" t="s">
        <v>286</v>
      </c>
      <c r="I169" s="146"/>
      <c r="L169" s="31"/>
      <c r="M169" s="147"/>
      <c r="T169" s="55"/>
      <c r="AT169" s="16" t="s">
        <v>132</v>
      </c>
      <c r="AU169" s="16" t="s">
        <v>87</v>
      </c>
    </row>
    <row r="170" spans="2:65" s="12" customFormat="1" ht="11.25">
      <c r="B170" s="148"/>
      <c r="D170" s="144" t="s">
        <v>133</v>
      </c>
      <c r="E170" s="149" t="s">
        <v>1</v>
      </c>
      <c r="F170" s="150" t="s">
        <v>287</v>
      </c>
      <c r="H170" s="149" t="s">
        <v>1</v>
      </c>
      <c r="I170" s="151"/>
      <c r="L170" s="148"/>
      <c r="M170" s="152"/>
      <c r="T170" s="153"/>
      <c r="AT170" s="149" t="s">
        <v>133</v>
      </c>
      <c r="AU170" s="149" t="s">
        <v>87</v>
      </c>
      <c r="AV170" s="12" t="s">
        <v>85</v>
      </c>
      <c r="AW170" s="12" t="s">
        <v>33</v>
      </c>
      <c r="AX170" s="12" t="s">
        <v>77</v>
      </c>
      <c r="AY170" s="149" t="s">
        <v>122</v>
      </c>
    </row>
    <row r="171" spans="2:65" s="13" customFormat="1" ht="11.25">
      <c r="B171" s="154"/>
      <c r="D171" s="144" t="s">
        <v>133</v>
      </c>
      <c r="E171" s="155" t="s">
        <v>1</v>
      </c>
      <c r="F171" s="156" t="s">
        <v>288</v>
      </c>
      <c r="H171" s="157">
        <v>4.82</v>
      </c>
      <c r="I171" s="158"/>
      <c r="L171" s="154"/>
      <c r="M171" s="159"/>
      <c r="T171" s="160"/>
      <c r="AT171" s="155" t="s">
        <v>133</v>
      </c>
      <c r="AU171" s="155" t="s">
        <v>87</v>
      </c>
      <c r="AV171" s="13" t="s">
        <v>87</v>
      </c>
      <c r="AW171" s="13" t="s">
        <v>33</v>
      </c>
      <c r="AX171" s="13" t="s">
        <v>85</v>
      </c>
      <c r="AY171" s="155" t="s">
        <v>122</v>
      </c>
    </row>
    <row r="172" spans="2:65" s="1" customFormat="1" ht="16.5" customHeight="1">
      <c r="B172" s="31"/>
      <c r="C172" s="131" t="s">
        <v>289</v>
      </c>
      <c r="D172" s="131" t="s">
        <v>125</v>
      </c>
      <c r="E172" s="132" t="s">
        <v>290</v>
      </c>
      <c r="F172" s="133" t="s">
        <v>291</v>
      </c>
      <c r="G172" s="134" t="s">
        <v>270</v>
      </c>
      <c r="H172" s="135">
        <v>2</v>
      </c>
      <c r="I172" s="136"/>
      <c r="J172" s="137">
        <f>ROUND(I172*H172,2)</f>
        <v>0</v>
      </c>
      <c r="K172" s="133" t="s">
        <v>129</v>
      </c>
      <c r="L172" s="31"/>
      <c r="M172" s="138" t="s">
        <v>1</v>
      </c>
      <c r="N172" s="139" t="s">
        <v>42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146</v>
      </c>
      <c r="AT172" s="142" t="s">
        <v>125</v>
      </c>
      <c r="AU172" s="142" t="s">
        <v>87</v>
      </c>
      <c r="AY172" s="16" t="s">
        <v>122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85</v>
      </c>
      <c r="BK172" s="143">
        <f>ROUND(I172*H172,2)</f>
        <v>0</v>
      </c>
      <c r="BL172" s="16" t="s">
        <v>146</v>
      </c>
      <c r="BM172" s="142" t="s">
        <v>292</v>
      </c>
    </row>
    <row r="173" spans="2:65" s="1" customFormat="1" ht="19.5">
      <c r="B173" s="31"/>
      <c r="D173" s="144" t="s">
        <v>132</v>
      </c>
      <c r="F173" s="145" t="s">
        <v>293</v>
      </c>
      <c r="I173" s="146"/>
      <c r="L173" s="31"/>
      <c r="M173" s="147"/>
      <c r="T173" s="55"/>
      <c r="AT173" s="16" t="s">
        <v>132</v>
      </c>
      <c r="AU173" s="16" t="s">
        <v>87</v>
      </c>
    </row>
    <row r="174" spans="2:65" s="12" customFormat="1" ht="11.25">
      <c r="B174" s="148"/>
      <c r="D174" s="144" t="s">
        <v>133</v>
      </c>
      <c r="E174" s="149" t="s">
        <v>1</v>
      </c>
      <c r="F174" s="150" t="s">
        <v>294</v>
      </c>
      <c r="H174" s="149" t="s">
        <v>1</v>
      </c>
      <c r="I174" s="151"/>
      <c r="L174" s="148"/>
      <c r="M174" s="152"/>
      <c r="T174" s="153"/>
      <c r="AT174" s="149" t="s">
        <v>133</v>
      </c>
      <c r="AU174" s="149" t="s">
        <v>87</v>
      </c>
      <c r="AV174" s="12" t="s">
        <v>85</v>
      </c>
      <c r="AW174" s="12" t="s">
        <v>33</v>
      </c>
      <c r="AX174" s="12" t="s">
        <v>77</v>
      </c>
      <c r="AY174" s="149" t="s">
        <v>122</v>
      </c>
    </row>
    <row r="175" spans="2:65" s="13" customFormat="1" ht="11.25">
      <c r="B175" s="154"/>
      <c r="D175" s="144" t="s">
        <v>133</v>
      </c>
      <c r="E175" s="155" t="s">
        <v>1</v>
      </c>
      <c r="F175" s="156" t="s">
        <v>295</v>
      </c>
      <c r="H175" s="157">
        <v>2</v>
      </c>
      <c r="I175" s="158"/>
      <c r="L175" s="154"/>
      <c r="M175" s="159"/>
      <c r="T175" s="160"/>
      <c r="AT175" s="155" t="s">
        <v>133</v>
      </c>
      <c r="AU175" s="155" t="s">
        <v>87</v>
      </c>
      <c r="AV175" s="13" t="s">
        <v>87</v>
      </c>
      <c r="AW175" s="13" t="s">
        <v>33</v>
      </c>
      <c r="AX175" s="13" t="s">
        <v>85</v>
      </c>
      <c r="AY175" s="155" t="s">
        <v>122</v>
      </c>
    </row>
    <row r="176" spans="2:65" s="1" customFormat="1" ht="21.75" customHeight="1">
      <c r="B176" s="31"/>
      <c r="C176" s="131" t="s">
        <v>296</v>
      </c>
      <c r="D176" s="131" t="s">
        <v>125</v>
      </c>
      <c r="E176" s="132" t="s">
        <v>297</v>
      </c>
      <c r="F176" s="133" t="s">
        <v>298</v>
      </c>
      <c r="G176" s="134" t="s">
        <v>270</v>
      </c>
      <c r="H176" s="135">
        <v>20.95</v>
      </c>
      <c r="I176" s="136"/>
      <c r="J176" s="137">
        <f>ROUND(I176*H176,2)</f>
        <v>0</v>
      </c>
      <c r="K176" s="133" t="s">
        <v>129</v>
      </c>
      <c r="L176" s="31"/>
      <c r="M176" s="138" t="s">
        <v>1</v>
      </c>
      <c r="N176" s="139" t="s">
        <v>42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146</v>
      </c>
      <c r="AT176" s="142" t="s">
        <v>125</v>
      </c>
      <c r="AU176" s="142" t="s">
        <v>87</v>
      </c>
      <c r="AY176" s="16" t="s">
        <v>122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85</v>
      </c>
      <c r="BK176" s="143">
        <f>ROUND(I176*H176,2)</f>
        <v>0</v>
      </c>
      <c r="BL176" s="16" t="s">
        <v>146</v>
      </c>
      <c r="BM176" s="142" t="s">
        <v>299</v>
      </c>
    </row>
    <row r="177" spans="2:65" s="1" customFormat="1" ht="19.5">
      <c r="B177" s="31"/>
      <c r="D177" s="144" t="s">
        <v>132</v>
      </c>
      <c r="F177" s="145" t="s">
        <v>300</v>
      </c>
      <c r="I177" s="146"/>
      <c r="L177" s="31"/>
      <c r="M177" s="147"/>
      <c r="T177" s="55"/>
      <c r="AT177" s="16" t="s">
        <v>132</v>
      </c>
      <c r="AU177" s="16" t="s">
        <v>87</v>
      </c>
    </row>
    <row r="178" spans="2:65" s="12" customFormat="1" ht="11.25">
      <c r="B178" s="148"/>
      <c r="D178" s="144" t="s">
        <v>133</v>
      </c>
      <c r="E178" s="149" t="s">
        <v>1</v>
      </c>
      <c r="F178" s="150" t="s">
        <v>301</v>
      </c>
      <c r="H178" s="149" t="s">
        <v>1</v>
      </c>
      <c r="I178" s="151"/>
      <c r="L178" s="148"/>
      <c r="M178" s="152"/>
      <c r="T178" s="153"/>
      <c r="AT178" s="149" t="s">
        <v>133</v>
      </c>
      <c r="AU178" s="149" t="s">
        <v>87</v>
      </c>
      <c r="AV178" s="12" t="s">
        <v>85</v>
      </c>
      <c r="AW178" s="12" t="s">
        <v>33</v>
      </c>
      <c r="AX178" s="12" t="s">
        <v>77</v>
      </c>
      <c r="AY178" s="149" t="s">
        <v>122</v>
      </c>
    </row>
    <row r="179" spans="2:65" s="13" customFormat="1" ht="11.25">
      <c r="B179" s="154"/>
      <c r="D179" s="144" t="s">
        <v>133</v>
      </c>
      <c r="E179" s="155" t="s">
        <v>1</v>
      </c>
      <c r="F179" s="156" t="s">
        <v>302</v>
      </c>
      <c r="H179" s="157">
        <v>20.95</v>
      </c>
      <c r="I179" s="158"/>
      <c r="L179" s="154"/>
      <c r="M179" s="159"/>
      <c r="T179" s="160"/>
      <c r="AT179" s="155" t="s">
        <v>133</v>
      </c>
      <c r="AU179" s="155" t="s">
        <v>87</v>
      </c>
      <c r="AV179" s="13" t="s">
        <v>87</v>
      </c>
      <c r="AW179" s="13" t="s">
        <v>33</v>
      </c>
      <c r="AX179" s="13" t="s">
        <v>85</v>
      </c>
      <c r="AY179" s="155" t="s">
        <v>122</v>
      </c>
    </row>
    <row r="180" spans="2:65" s="1" customFormat="1" ht="16.5" customHeight="1">
      <c r="B180" s="31"/>
      <c r="C180" s="131" t="s">
        <v>8</v>
      </c>
      <c r="D180" s="131" t="s">
        <v>125</v>
      </c>
      <c r="E180" s="132" t="s">
        <v>303</v>
      </c>
      <c r="F180" s="133" t="s">
        <v>304</v>
      </c>
      <c r="G180" s="134" t="s">
        <v>270</v>
      </c>
      <c r="H180" s="135">
        <v>5.4560000000000004</v>
      </c>
      <c r="I180" s="136"/>
      <c r="J180" s="137">
        <f>ROUND(I180*H180,2)</f>
        <v>0</v>
      </c>
      <c r="K180" s="133" t="s">
        <v>129</v>
      </c>
      <c r="L180" s="31"/>
      <c r="M180" s="138" t="s">
        <v>1</v>
      </c>
      <c r="N180" s="139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146</v>
      </c>
      <c r="AT180" s="142" t="s">
        <v>125</v>
      </c>
      <c r="AU180" s="142" t="s">
        <v>87</v>
      </c>
      <c r="AY180" s="16" t="s">
        <v>122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85</v>
      </c>
      <c r="BK180" s="143">
        <f>ROUND(I180*H180,2)</f>
        <v>0</v>
      </c>
      <c r="BL180" s="16" t="s">
        <v>146</v>
      </c>
      <c r="BM180" s="142" t="s">
        <v>305</v>
      </c>
    </row>
    <row r="181" spans="2:65" s="1" customFormat="1" ht="11.25">
      <c r="B181" s="31"/>
      <c r="D181" s="144" t="s">
        <v>132</v>
      </c>
      <c r="F181" s="145" t="s">
        <v>306</v>
      </c>
      <c r="I181" s="146"/>
      <c r="L181" s="31"/>
      <c r="M181" s="147"/>
      <c r="T181" s="55"/>
      <c r="AT181" s="16" t="s">
        <v>132</v>
      </c>
      <c r="AU181" s="16" t="s">
        <v>87</v>
      </c>
    </row>
    <row r="182" spans="2:65" s="13" customFormat="1" ht="11.25">
      <c r="B182" s="154"/>
      <c r="D182" s="144" t="s">
        <v>133</v>
      </c>
      <c r="E182" s="155" t="s">
        <v>1</v>
      </c>
      <c r="F182" s="156" t="s">
        <v>307</v>
      </c>
      <c r="H182" s="157">
        <v>3.456</v>
      </c>
      <c r="I182" s="158"/>
      <c r="L182" s="154"/>
      <c r="M182" s="159"/>
      <c r="T182" s="160"/>
      <c r="AT182" s="155" t="s">
        <v>133</v>
      </c>
      <c r="AU182" s="155" t="s">
        <v>87</v>
      </c>
      <c r="AV182" s="13" t="s">
        <v>87</v>
      </c>
      <c r="AW182" s="13" t="s">
        <v>33</v>
      </c>
      <c r="AX182" s="13" t="s">
        <v>77</v>
      </c>
      <c r="AY182" s="155" t="s">
        <v>122</v>
      </c>
    </row>
    <row r="183" spans="2:65" s="12" customFormat="1" ht="11.25">
      <c r="B183" s="148"/>
      <c r="D183" s="144" t="s">
        <v>133</v>
      </c>
      <c r="E183" s="149" t="s">
        <v>1</v>
      </c>
      <c r="F183" s="150" t="s">
        <v>308</v>
      </c>
      <c r="H183" s="149" t="s">
        <v>1</v>
      </c>
      <c r="I183" s="151"/>
      <c r="L183" s="148"/>
      <c r="M183" s="152"/>
      <c r="T183" s="153"/>
      <c r="AT183" s="149" t="s">
        <v>133</v>
      </c>
      <c r="AU183" s="149" t="s">
        <v>87</v>
      </c>
      <c r="AV183" s="12" t="s">
        <v>85</v>
      </c>
      <c r="AW183" s="12" t="s">
        <v>33</v>
      </c>
      <c r="AX183" s="12" t="s">
        <v>77</v>
      </c>
      <c r="AY183" s="149" t="s">
        <v>122</v>
      </c>
    </row>
    <row r="184" spans="2:65" s="13" customFormat="1" ht="11.25">
      <c r="B184" s="154"/>
      <c r="D184" s="144" t="s">
        <v>133</v>
      </c>
      <c r="E184" s="155" t="s">
        <v>1</v>
      </c>
      <c r="F184" s="156" t="s">
        <v>309</v>
      </c>
      <c r="H184" s="157">
        <v>2</v>
      </c>
      <c r="I184" s="158"/>
      <c r="L184" s="154"/>
      <c r="M184" s="159"/>
      <c r="T184" s="160"/>
      <c r="AT184" s="155" t="s">
        <v>133</v>
      </c>
      <c r="AU184" s="155" t="s">
        <v>87</v>
      </c>
      <c r="AV184" s="13" t="s">
        <v>87</v>
      </c>
      <c r="AW184" s="13" t="s">
        <v>33</v>
      </c>
      <c r="AX184" s="13" t="s">
        <v>77</v>
      </c>
      <c r="AY184" s="155" t="s">
        <v>122</v>
      </c>
    </row>
    <row r="185" spans="2:65" s="14" customFormat="1" ht="11.25">
      <c r="B185" s="164"/>
      <c r="D185" s="144" t="s">
        <v>133</v>
      </c>
      <c r="E185" s="165" t="s">
        <v>1</v>
      </c>
      <c r="F185" s="166" t="s">
        <v>282</v>
      </c>
      <c r="H185" s="167">
        <v>5.4560000000000004</v>
      </c>
      <c r="I185" s="168"/>
      <c r="L185" s="164"/>
      <c r="M185" s="169"/>
      <c r="T185" s="170"/>
      <c r="AT185" s="165" t="s">
        <v>133</v>
      </c>
      <c r="AU185" s="165" t="s">
        <v>87</v>
      </c>
      <c r="AV185" s="14" t="s">
        <v>146</v>
      </c>
      <c r="AW185" s="14" t="s">
        <v>33</v>
      </c>
      <c r="AX185" s="14" t="s">
        <v>85</v>
      </c>
      <c r="AY185" s="165" t="s">
        <v>122</v>
      </c>
    </row>
    <row r="186" spans="2:65" s="1" customFormat="1" ht="21.75" customHeight="1">
      <c r="B186" s="31"/>
      <c r="C186" s="131" t="s">
        <v>310</v>
      </c>
      <c r="D186" s="131" t="s">
        <v>125</v>
      </c>
      <c r="E186" s="132" t="s">
        <v>311</v>
      </c>
      <c r="F186" s="133" t="s">
        <v>312</v>
      </c>
      <c r="G186" s="134" t="s">
        <v>270</v>
      </c>
      <c r="H186" s="135">
        <v>4.99</v>
      </c>
      <c r="I186" s="136"/>
      <c r="J186" s="137">
        <f>ROUND(I186*H186,2)</f>
        <v>0</v>
      </c>
      <c r="K186" s="133" t="s">
        <v>129</v>
      </c>
      <c r="L186" s="31"/>
      <c r="M186" s="138" t="s">
        <v>1</v>
      </c>
      <c r="N186" s="139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146</v>
      </c>
      <c r="AT186" s="142" t="s">
        <v>125</v>
      </c>
      <c r="AU186" s="142" t="s">
        <v>87</v>
      </c>
      <c r="AY186" s="16" t="s">
        <v>122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85</v>
      </c>
      <c r="BK186" s="143">
        <f>ROUND(I186*H186,2)</f>
        <v>0</v>
      </c>
      <c r="BL186" s="16" t="s">
        <v>146</v>
      </c>
      <c r="BM186" s="142" t="s">
        <v>313</v>
      </c>
    </row>
    <row r="187" spans="2:65" s="1" customFormat="1" ht="19.5">
      <c r="B187" s="31"/>
      <c r="D187" s="144" t="s">
        <v>132</v>
      </c>
      <c r="F187" s="145" t="s">
        <v>314</v>
      </c>
      <c r="I187" s="146"/>
      <c r="L187" s="31"/>
      <c r="M187" s="147"/>
      <c r="T187" s="55"/>
      <c r="AT187" s="16" t="s">
        <v>132</v>
      </c>
      <c r="AU187" s="16" t="s">
        <v>87</v>
      </c>
    </row>
    <row r="188" spans="2:65" s="12" customFormat="1" ht="11.25">
      <c r="B188" s="148"/>
      <c r="D188" s="144" t="s">
        <v>133</v>
      </c>
      <c r="E188" s="149" t="s">
        <v>1</v>
      </c>
      <c r="F188" s="150" t="s">
        <v>315</v>
      </c>
      <c r="H188" s="149" t="s">
        <v>1</v>
      </c>
      <c r="I188" s="151"/>
      <c r="L188" s="148"/>
      <c r="M188" s="152"/>
      <c r="T188" s="153"/>
      <c r="AT188" s="149" t="s">
        <v>133</v>
      </c>
      <c r="AU188" s="149" t="s">
        <v>87</v>
      </c>
      <c r="AV188" s="12" t="s">
        <v>85</v>
      </c>
      <c r="AW188" s="12" t="s">
        <v>33</v>
      </c>
      <c r="AX188" s="12" t="s">
        <v>77</v>
      </c>
      <c r="AY188" s="149" t="s">
        <v>122</v>
      </c>
    </row>
    <row r="189" spans="2:65" s="13" customFormat="1" ht="11.25">
      <c r="B189" s="154"/>
      <c r="D189" s="144" t="s">
        <v>133</v>
      </c>
      <c r="E189" s="155" t="s">
        <v>1</v>
      </c>
      <c r="F189" s="156" t="s">
        <v>316</v>
      </c>
      <c r="H189" s="157">
        <v>4.99</v>
      </c>
      <c r="I189" s="158"/>
      <c r="L189" s="154"/>
      <c r="M189" s="159"/>
      <c r="T189" s="160"/>
      <c r="AT189" s="155" t="s">
        <v>133</v>
      </c>
      <c r="AU189" s="155" t="s">
        <v>87</v>
      </c>
      <c r="AV189" s="13" t="s">
        <v>87</v>
      </c>
      <c r="AW189" s="13" t="s">
        <v>33</v>
      </c>
      <c r="AX189" s="13" t="s">
        <v>85</v>
      </c>
      <c r="AY189" s="155" t="s">
        <v>122</v>
      </c>
    </row>
    <row r="190" spans="2:65" s="1" customFormat="1" ht="21.75" customHeight="1">
      <c r="B190" s="31"/>
      <c r="C190" s="131" t="s">
        <v>317</v>
      </c>
      <c r="D190" s="131" t="s">
        <v>125</v>
      </c>
      <c r="E190" s="132" t="s">
        <v>318</v>
      </c>
      <c r="F190" s="133" t="s">
        <v>319</v>
      </c>
      <c r="G190" s="134" t="s">
        <v>270</v>
      </c>
      <c r="H190" s="135">
        <v>26.815999999999999</v>
      </c>
      <c r="I190" s="136"/>
      <c r="J190" s="137">
        <f>ROUND(I190*H190,2)</f>
        <v>0</v>
      </c>
      <c r="K190" s="133" t="s">
        <v>129</v>
      </c>
      <c r="L190" s="31"/>
      <c r="M190" s="138" t="s">
        <v>1</v>
      </c>
      <c r="N190" s="139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146</v>
      </c>
      <c r="AT190" s="142" t="s">
        <v>125</v>
      </c>
      <c r="AU190" s="142" t="s">
        <v>87</v>
      </c>
      <c r="AY190" s="16" t="s">
        <v>122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85</v>
      </c>
      <c r="BK190" s="143">
        <f>ROUND(I190*H190,2)</f>
        <v>0</v>
      </c>
      <c r="BL190" s="16" t="s">
        <v>146</v>
      </c>
      <c r="BM190" s="142" t="s">
        <v>320</v>
      </c>
    </row>
    <row r="191" spans="2:65" s="1" customFormat="1" ht="19.5">
      <c r="B191" s="31"/>
      <c r="D191" s="144" t="s">
        <v>132</v>
      </c>
      <c r="F191" s="145" t="s">
        <v>321</v>
      </c>
      <c r="I191" s="146"/>
      <c r="L191" s="31"/>
      <c r="M191" s="147"/>
      <c r="T191" s="55"/>
      <c r="AT191" s="16" t="s">
        <v>132</v>
      </c>
      <c r="AU191" s="16" t="s">
        <v>87</v>
      </c>
    </row>
    <row r="192" spans="2:65" s="12" customFormat="1" ht="11.25">
      <c r="B192" s="148"/>
      <c r="D192" s="144" t="s">
        <v>133</v>
      </c>
      <c r="E192" s="149" t="s">
        <v>1</v>
      </c>
      <c r="F192" s="150" t="s">
        <v>322</v>
      </c>
      <c r="H192" s="149" t="s">
        <v>1</v>
      </c>
      <c r="I192" s="151"/>
      <c r="L192" s="148"/>
      <c r="M192" s="152"/>
      <c r="T192" s="153"/>
      <c r="AT192" s="149" t="s">
        <v>133</v>
      </c>
      <c r="AU192" s="149" t="s">
        <v>87</v>
      </c>
      <c r="AV192" s="12" t="s">
        <v>85</v>
      </c>
      <c r="AW192" s="12" t="s">
        <v>33</v>
      </c>
      <c r="AX192" s="12" t="s">
        <v>77</v>
      </c>
      <c r="AY192" s="149" t="s">
        <v>122</v>
      </c>
    </row>
    <row r="193" spans="2:65" s="12" customFormat="1" ht="11.25">
      <c r="B193" s="148"/>
      <c r="D193" s="144" t="s">
        <v>133</v>
      </c>
      <c r="E193" s="149" t="s">
        <v>1</v>
      </c>
      <c r="F193" s="150" t="s">
        <v>323</v>
      </c>
      <c r="H193" s="149" t="s">
        <v>1</v>
      </c>
      <c r="I193" s="151"/>
      <c r="L193" s="148"/>
      <c r="M193" s="152"/>
      <c r="T193" s="153"/>
      <c r="AT193" s="149" t="s">
        <v>133</v>
      </c>
      <c r="AU193" s="149" t="s">
        <v>87</v>
      </c>
      <c r="AV193" s="12" t="s">
        <v>85</v>
      </c>
      <c r="AW193" s="12" t="s">
        <v>33</v>
      </c>
      <c r="AX193" s="12" t="s">
        <v>77</v>
      </c>
      <c r="AY193" s="149" t="s">
        <v>122</v>
      </c>
    </row>
    <row r="194" spans="2:65" s="13" customFormat="1" ht="11.25">
      <c r="B194" s="154"/>
      <c r="D194" s="144" t="s">
        <v>133</v>
      </c>
      <c r="E194" s="155" t="s">
        <v>1</v>
      </c>
      <c r="F194" s="156" t="s">
        <v>324</v>
      </c>
      <c r="H194" s="157">
        <v>20.91</v>
      </c>
      <c r="I194" s="158"/>
      <c r="L194" s="154"/>
      <c r="M194" s="159"/>
      <c r="T194" s="160"/>
      <c r="AT194" s="155" t="s">
        <v>133</v>
      </c>
      <c r="AU194" s="155" t="s">
        <v>87</v>
      </c>
      <c r="AV194" s="13" t="s">
        <v>87</v>
      </c>
      <c r="AW194" s="13" t="s">
        <v>33</v>
      </c>
      <c r="AX194" s="13" t="s">
        <v>77</v>
      </c>
      <c r="AY194" s="155" t="s">
        <v>122</v>
      </c>
    </row>
    <row r="195" spans="2:65" s="13" customFormat="1" ht="11.25">
      <c r="B195" s="154"/>
      <c r="D195" s="144" t="s">
        <v>133</v>
      </c>
      <c r="E195" s="155" t="s">
        <v>1</v>
      </c>
      <c r="F195" s="156" t="s">
        <v>325</v>
      </c>
      <c r="H195" s="157">
        <v>20.95</v>
      </c>
      <c r="I195" s="158"/>
      <c r="L195" s="154"/>
      <c r="M195" s="159"/>
      <c r="T195" s="160"/>
      <c r="AT195" s="155" t="s">
        <v>133</v>
      </c>
      <c r="AU195" s="155" t="s">
        <v>87</v>
      </c>
      <c r="AV195" s="13" t="s">
        <v>87</v>
      </c>
      <c r="AW195" s="13" t="s">
        <v>33</v>
      </c>
      <c r="AX195" s="13" t="s">
        <v>77</v>
      </c>
      <c r="AY195" s="155" t="s">
        <v>122</v>
      </c>
    </row>
    <row r="196" spans="2:65" s="13" customFormat="1" ht="11.25">
      <c r="B196" s="154"/>
      <c r="D196" s="144" t="s">
        <v>133</v>
      </c>
      <c r="E196" s="155" t="s">
        <v>1</v>
      </c>
      <c r="F196" s="156" t="s">
        <v>326</v>
      </c>
      <c r="H196" s="157">
        <v>5.4560000000000004</v>
      </c>
      <c r="I196" s="158"/>
      <c r="L196" s="154"/>
      <c r="M196" s="159"/>
      <c r="T196" s="160"/>
      <c r="AT196" s="155" t="s">
        <v>133</v>
      </c>
      <c r="AU196" s="155" t="s">
        <v>87</v>
      </c>
      <c r="AV196" s="13" t="s">
        <v>87</v>
      </c>
      <c r="AW196" s="13" t="s">
        <v>33</v>
      </c>
      <c r="AX196" s="13" t="s">
        <v>77</v>
      </c>
      <c r="AY196" s="155" t="s">
        <v>122</v>
      </c>
    </row>
    <row r="197" spans="2:65" s="13" customFormat="1" ht="11.25">
      <c r="B197" s="154"/>
      <c r="D197" s="144" t="s">
        <v>133</v>
      </c>
      <c r="E197" s="155" t="s">
        <v>1</v>
      </c>
      <c r="F197" s="156" t="s">
        <v>327</v>
      </c>
      <c r="H197" s="157">
        <v>-2</v>
      </c>
      <c r="I197" s="158"/>
      <c r="L197" s="154"/>
      <c r="M197" s="159"/>
      <c r="T197" s="160"/>
      <c r="AT197" s="155" t="s">
        <v>133</v>
      </c>
      <c r="AU197" s="155" t="s">
        <v>87</v>
      </c>
      <c r="AV197" s="13" t="s">
        <v>87</v>
      </c>
      <c r="AW197" s="13" t="s">
        <v>33</v>
      </c>
      <c r="AX197" s="13" t="s">
        <v>77</v>
      </c>
      <c r="AY197" s="155" t="s">
        <v>122</v>
      </c>
    </row>
    <row r="198" spans="2:65" s="13" customFormat="1" ht="11.25">
      <c r="B198" s="154"/>
      <c r="D198" s="144" t="s">
        <v>133</v>
      </c>
      <c r="E198" s="155" t="s">
        <v>1</v>
      </c>
      <c r="F198" s="156" t="s">
        <v>328</v>
      </c>
      <c r="H198" s="157">
        <v>-18.5</v>
      </c>
      <c r="I198" s="158"/>
      <c r="L198" s="154"/>
      <c r="M198" s="159"/>
      <c r="T198" s="160"/>
      <c r="AT198" s="155" t="s">
        <v>133</v>
      </c>
      <c r="AU198" s="155" t="s">
        <v>87</v>
      </c>
      <c r="AV198" s="13" t="s">
        <v>87</v>
      </c>
      <c r="AW198" s="13" t="s">
        <v>33</v>
      </c>
      <c r="AX198" s="13" t="s">
        <v>77</v>
      </c>
      <c r="AY198" s="155" t="s">
        <v>122</v>
      </c>
    </row>
    <row r="199" spans="2:65" s="14" customFormat="1" ht="11.25">
      <c r="B199" s="164"/>
      <c r="D199" s="144" t="s">
        <v>133</v>
      </c>
      <c r="E199" s="165" t="s">
        <v>1</v>
      </c>
      <c r="F199" s="166" t="s">
        <v>282</v>
      </c>
      <c r="H199" s="167">
        <v>26.815999999999999</v>
      </c>
      <c r="I199" s="168"/>
      <c r="L199" s="164"/>
      <c r="M199" s="169"/>
      <c r="T199" s="170"/>
      <c r="AT199" s="165" t="s">
        <v>133</v>
      </c>
      <c r="AU199" s="165" t="s">
        <v>87</v>
      </c>
      <c r="AV199" s="14" t="s">
        <v>146</v>
      </c>
      <c r="AW199" s="14" t="s">
        <v>33</v>
      </c>
      <c r="AX199" s="14" t="s">
        <v>85</v>
      </c>
      <c r="AY199" s="165" t="s">
        <v>122</v>
      </c>
    </row>
    <row r="200" spans="2:65" s="1" customFormat="1" ht="16.5" customHeight="1">
      <c r="B200" s="31"/>
      <c r="C200" s="131" t="s">
        <v>329</v>
      </c>
      <c r="D200" s="131" t="s">
        <v>125</v>
      </c>
      <c r="E200" s="132" t="s">
        <v>330</v>
      </c>
      <c r="F200" s="133" t="s">
        <v>331</v>
      </c>
      <c r="G200" s="134" t="s">
        <v>332</v>
      </c>
      <c r="H200" s="135">
        <v>52.606999999999999</v>
      </c>
      <c r="I200" s="136"/>
      <c r="J200" s="137">
        <f>ROUND(I200*H200,2)</f>
        <v>0</v>
      </c>
      <c r="K200" s="133" t="s">
        <v>129</v>
      </c>
      <c r="L200" s="31"/>
      <c r="M200" s="138" t="s">
        <v>1</v>
      </c>
      <c r="N200" s="139" t="s">
        <v>42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146</v>
      </c>
      <c r="AT200" s="142" t="s">
        <v>125</v>
      </c>
      <c r="AU200" s="142" t="s">
        <v>87</v>
      </c>
      <c r="AY200" s="16" t="s">
        <v>122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85</v>
      </c>
      <c r="BK200" s="143">
        <f>ROUND(I200*H200,2)</f>
        <v>0</v>
      </c>
      <c r="BL200" s="16" t="s">
        <v>146</v>
      </c>
      <c r="BM200" s="142" t="s">
        <v>333</v>
      </c>
    </row>
    <row r="201" spans="2:65" s="1" customFormat="1" ht="11.25">
      <c r="B201" s="31"/>
      <c r="D201" s="144" t="s">
        <v>132</v>
      </c>
      <c r="F201" s="145" t="s">
        <v>334</v>
      </c>
      <c r="I201" s="146"/>
      <c r="L201" s="31"/>
      <c r="M201" s="147"/>
      <c r="T201" s="55"/>
      <c r="AT201" s="16" t="s">
        <v>132</v>
      </c>
      <c r="AU201" s="16" t="s">
        <v>87</v>
      </c>
    </row>
    <row r="202" spans="2:65" s="13" customFormat="1" ht="11.25">
      <c r="B202" s="154"/>
      <c r="D202" s="144" t="s">
        <v>133</v>
      </c>
      <c r="E202" s="155" t="s">
        <v>1</v>
      </c>
      <c r="F202" s="156" t="s">
        <v>335</v>
      </c>
      <c r="H202" s="157">
        <v>52.606999999999999</v>
      </c>
      <c r="I202" s="158"/>
      <c r="L202" s="154"/>
      <c r="M202" s="159"/>
      <c r="T202" s="160"/>
      <c r="AT202" s="155" t="s">
        <v>133</v>
      </c>
      <c r="AU202" s="155" t="s">
        <v>87</v>
      </c>
      <c r="AV202" s="13" t="s">
        <v>87</v>
      </c>
      <c r="AW202" s="13" t="s">
        <v>33</v>
      </c>
      <c r="AX202" s="13" t="s">
        <v>85</v>
      </c>
      <c r="AY202" s="155" t="s">
        <v>122</v>
      </c>
    </row>
    <row r="203" spans="2:65" s="1" customFormat="1" ht="21.75" customHeight="1">
      <c r="B203" s="31"/>
      <c r="C203" s="131" t="s">
        <v>336</v>
      </c>
      <c r="D203" s="131" t="s">
        <v>125</v>
      </c>
      <c r="E203" s="132" t="s">
        <v>337</v>
      </c>
      <c r="F203" s="133" t="s">
        <v>338</v>
      </c>
      <c r="G203" s="134" t="s">
        <v>270</v>
      </c>
      <c r="H203" s="135">
        <v>3.32</v>
      </c>
      <c r="I203" s="136"/>
      <c r="J203" s="137">
        <f>ROUND(I203*H203,2)</f>
        <v>0</v>
      </c>
      <c r="K203" s="133" t="s">
        <v>129</v>
      </c>
      <c r="L203" s="31"/>
      <c r="M203" s="138" t="s">
        <v>1</v>
      </c>
      <c r="N203" s="139" t="s">
        <v>42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146</v>
      </c>
      <c r="AT203" s="142" t="s">
        <v>125</v>
      </c>
      <c r="AU203" s="142" t="s">
        <v>87</v>
      </c>
      <c r="AY203" s="16" t="s">
        <v>122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85</v>
      </c>
      <c r="BK203" s="143">
        <f>ROUND(I203*H203,2)</f>
        <v>0</v>
      </c>
      <c r="BL203" s="16" t="s">
        <v>146</v>
      </c>
      <c r="BM203" s="142" t="s">
        <v>339</v>
      </c>
    </row>
    <row r="204" spans="2:65" s="1" customFormat="1" ht="19.5">
      <c r="B204" s="31"/>
      <c r="D204" s="144" t="s">
        <v>132</v>
      </c>
      <c r="F204" s="145" t="s">
        <v>340</v>
      </c>
      <c r="I204" s="146"/>
      <c r="L204" s="31"/>
      <c r="M204" s="147"/>
      <c r="T204" s="55"/>
      <c r="AT204" s="16" t="s">
        <v>132</v>
      </c>
      <c r="AU204" s="16" t="s">
        <v>87</v>
      </c>
    </row>
    <row r="205" spans="2:65" s="13" customFormat="1" ht="11.25">
      <c r="B205" s="154"/>
      <c r="D205" s="144" t="s">
        <v>133</v>
      </c>
      <c r="E205" s="155" t="s">
        <v>1</v>
      </c>
      <c r="F205" s="156" t="s">
        <v>341</v>
      </c>
      <c r="H205" s="157">
        <v>3.32</v>
      </c>
      <c r="I205" s="158"/>
      <c r="L205" s="154"/>
      <c r="M205" s="159"/>
      <c r="T205" s="160"/>
      <c r="AT205" s="155" t="s">
        <v>133</v>
      </c>
      <c r="AU205" s="155" t="s">
        <v>87</v>
      </c>
      <c r="AV205" s="13" t="s">
        <v>87</v>
      </c>
      <c r="AW205" s="13" t="s">
        <v>33</v>
      </c>
      <c r="AX205" s="13" t="s">
        <v>77</v>
      </c>
      <c r="AY205" s="155" t="s">
        <v>122</v>
      </c>
    </row>
    <row r="206" spans="2:65" s="14" customFormat="1" ht="11.25">
      <c r="B206" s="164"/>
      <c r="D206" s="144" t="s">
        <v>133</v>
      </c>
      <c r="E206" s="165" t="s">
        <v>1</v>
      </c>
      <c r="F206" s="166" t="s">
        <v>282</v>
      </c>
      <c r="H206" s="167">
        <v>3.32</v>
      </c>
      <c r="I206" s="168"/>
      <c r="L206" s="164"/>
      <c r="M206" s="169"/>
      <c r="T206" s="170"/>
      <c r="AT206" s="165" t="s">
        <v>133</v>
      </c>
      <c r="AU206" s="165" t="s">
        <v>87</v>
      </c>
      <c r="AV206" s="14" t="s">
        <v>146</v>
      </c>
      <c r="AW206" s="14" t="s">
        <v>33</v>
      </c>
      <c r="AX206" s="14" t="s">
        <v>85</v>
      </c>
      <c r="AY206" s="165" t="s">
        <v>122</v>
      </c>
    </row>
    <row r="207" spans="2:65" s="12" customFormat="1" ht="11.25">
      <c r="B207" s="148"/>
      <c r="D207" s="144" t="s">
        <v>133</v>
      </c>
      <c r="E207" s="149" t="s">
        <v>1</v>
      </c>
      <c r="F207" s="150" t="s">
        <v>342</v>
      </c>
      <c r="H207" s="149" t="s">
        <v>1</v>
      </c>
      <c r="I207" s="151"/>
      <c r="L207" s="148"/>
      <c r="M207" s="152"/>
      <c r="T207" s="153"/>
      <c r="AT207" s="149" t="s">
        <v>133</v>
      </c>
      <c r="AU207" s="149" t="s">
        <v>87</v>
      </c>
      <c r="AV207" s="12" t="s">
        <v>85</v>
      </c>
      <c r="AW207" s="12" t="s">
        <v>33</v>
      </c>
      <c r="AX207" s="12" t="s">
        <v>77</v>
      </c>
      <c r="AY207" s="149" t="s">
        <v>122</v>
      </c>
    </row>
    <row r="208" spans="2:65" s="1" customFormat="1" ht="21.75" customHeight="1">
      <c r="B208" s="31"/>
      <c r="C208" s="131" t="s">
        <v>343</v>
      </c>
      <c r="D208" s="131" t="s">
        <v>125</v>
      </c>
      <c r="E208" s="132" t="s">
        <v>344</v>
      </c>
      <c r="F208" s="133" t="s">
        <v>345</v>
      </c>
      <c r="G208" s="134" t="s">
        <v>270</v>
      </c>
      <c r="H208" s="135">
        <v>15.18</v>
      </c>
      <c r="I208" s="136"/>
      <c r="J208" s="137">
        <f>ROUND(I208*H208,2)</f>
        <v>0</v>
      </c>
      <c r="K208" s="133" t="s">
        <v>129</v>
      </c>
      <c r="L208" s="31"/>
      <c r="M208" s="138" t="s">
        <v>1</v>
      </c>
      <c r="N208" s="139" t="s">
        <v>42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146</v>
      </c>
      <c r="AT208" s="142" t="s">
        <v>125</v>
      </c>
      <c r="AU208" s="142" t="s">
        <v>87</v>
      </c>
      <c r="AY208" s="16" t="s">
        <v>122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6" t="s">
        <v>85</v>
      </c>
      <c r="BK208" s="143">
        <f>ROUND(I208*H208,2)</f>
        <v>0</v>
      </c>
      <c r="BL208" s="16" t="s">
        <v>146</v>
      </c>
      <c r="BM208" s="142" t="s">
        <v>346</v>
      </c>
    </row>
    <row r="209" spans="2:65" s="1" customFormat="1" ht="19.5">
      <c r="B209" s="31"/>
      <c r="D209" s="144" t="s">
        <v>132</v>
      </c>
      <c r="F209" s="145" t="s">
        <v>347</v>
      </c>
      <c r="I209" s="146"/>
      <c r="L209" s="31"/>
      <c r="M209" s="147"/>
      <c r="T209" s="55"/>
      <c r="AT209" s="16" t="s">
        <v>132</v>
      </c>
      <c r="AU209" s="16" t="s">
        <v>87</v>
      </c>
    </row>
    <row r="210" spans="2:65" s="13" customFormat="1" ht="11.25">
      <c r="B210" s="154"/>
      <c r="D210" s="144" t="s">
        <v>133</v>
      </c>
      <c r="E210" s="155" t="s">
        <v>1</v>
      </c>
      <c r="F210" s="156" t="s">
        <v>348</v>
      </c>
      <c r="H210" s="157">
        <v>12.77</v>
      </c>
      <c r="I210" s="158"/>
      <c r="L210" s="154"/>
      <c r="M210" s="159"/>
      <c r="T210" s="160"/>
      <c r="AT210" s="155" t="s">
        <v>133</v>
      </c>
      <c r="AU210" s="155" t="s">
        <v>87</v>
      </c>
      <c r="AV210" s="13" t="s">
        <v>87</v>
      </c>
      <c r="AW210" s="13" t="s">
        <v>33</v>
      </c>
      <c r="AX210" s="13" t="s">
        <v>77</v>
      </c>
      <c r="AY210" s="155" t="s">
        <v>122</v>
      </c>
    </row>
    <row r="211" spans="2:65" s="12" customFormat="1" ht="11.25">
      <c r="B211" s="148"/>
      <c r="D211" s="144" t="s">
        <v>133</v>
      </c>
      <c r="E211" s="149" t="s">
        <v>1</v>
      </c>
      <c r="F211" s="150" t="s">
        <v>349</v>
      </c>
      <c r="H211" s="149" t="s">
        <v>1</v>
      </c>
      <c r="I211" s="151"/>
      <c r="L211" s="148"/>
      <c r="M211" s="152"/>
      <c r="T211" s="153"/>
      <c r="AT211" s="149" t="s">
        <v>133</v>
      </c>
      <c r="AU211" s="149" t="s">
        <v>87</v>
      </c>
      <c r="AV211" s="12" t="s">
        <v>85</v>
      </c>
      <c r="AW211" s="12" t="s">
        <v>33</v>
      </c>
      <c r="AX211" s="12" t="s">
        <v>77</v>
      </c>
      <c r="AY211" s="149" t="s">
        <v>122</v>
      </c>
    </row>
    <row r="212" spans="2:65" s="13" customFormat="1" ht="11.25">
      <c r="B212" s="154"/>
      <c r="D212" s="144" t="s">
        <v>133</v>
      </c>
      <c r="E212" s="155" t="s">
        <v>1</v>
      </c>
      <c r="F212" s="156" t="s">
        <v>350</v>
      </c>
      <c r="H212" s="157">
        <v>2.41</v>
      </c>
      <c r="I212" s="158"/>
      <c r="L212" s="154"/>
      <c r="M212" s="159"/>
      <c r="T212" s="160"/>
      <c r="AT212" s="155" t="s">
        <v>133</v>
      </c>
      <c r="AU212" s="155" t="s">
        <v>87</v>
      </c>
      <c r="AV212" s="13" t="s">
        <v>87</v>
      </c>
      <c r="AW212" s="13" t="s">
        <v>33</v>
      </c>
      <c r="AX212" s="13" t="s">
        <v>77</v>
      </c>
      <c r="AY212" s="155" t="s">
        <v>122</v>
      </c>
    </row>
    <row r="213" spans="2:65" s="14" customFormat="1" ht="11.25">
      <c r="B213" s="164"/>
      <c r="D213" s="144" t="s">
        <v>133</v>
      </c>
      <c r="E213" s="165" t="s">
        <v>1</v>
      </c>
      <c r="F213" s="166" t="s">
        <v>282</v>
      </c>
      <c r="H213" s="167">
        <v>15.18</v>
      </c>
      <c r="I213" s="168"/>
      <c r="L213" s="164"/>
      <c r="M213" s="169"/>
      <c r="T213" s="170"/>
      <c r="AT213" s="165" t="s">
        <v>133</v>
      </c>
      <c r="AU213" s="165" t="s">
        <v>87</v>
      </c>
      <c r="AV213" s="14" t="s">
        <v>146</v>
      </c>
      <c r="AW213" s="14" t="s">
        <v>33</v>
      </c>
      <c r="AX213" s="14" t="s">
        <v>85</v>
      </c>
      <c r="AY213" s="165" t="s">
        <v>122</v>
      </c>
    </row>
    <row r="214" spans="2:65" s="12" customFormat="1" ht="11.25">
      <c r="B214" s="148"/>
      <c r="D214" s="144" t="s">
        <v>133</v>
      </c>
      <c r="E214" s="149" t="s">
        <v>1</v>
      </c>
      <c r="F214" s="150" t="s">
        <v>351</v>
      </c>
      <c r="H214" s="149" t="s">
        <v>1</v>
      </c>
      <c r="I214" s="151"/>
      <c r="L214" s="148"/>
      <c r="M214" s="152"/>
      <c r="T214" s="153"/>
      <c r="AT214" s="149" t="s">
        <v>133</v>
      </c>
      <c r="AU214" s="149" t="s">
        <v>87</v>
      </c>
      <c r="AV214" s="12" t="s">
        <v>85</v>
      </c>
      <c r="AW214" s="12" t="s">
        <v>33</v>
      </c>
      <c r="AX214" s="12" t="s">
        <v>77</v>
      </c>
      <c r="AY214" s="149" t="s">
        <v>122</v>
      </c>
    </row>
    <row r="215" spans="2:65" s="1" customFormat="1" ht="16.5" customHeight="1">
      <c r="B215" s="31"/>
      <c r="C215" s="131" t="s">
        <v>7</v>
      </c>
      <c r="D215" s="131" t="s">
        <v>125</v>
      </c>
      <c r="E215" s="132" t="s">
        <v>352</v>
      </c>
      <c r="F215" s="133" t="s">
        <v>353</v>
      </c>
      <c r="G215" s="134" t="s">
        <v>270</v>
      </c>
      <c r="H215" s="135">
        <v>2</v>
      </c>
      <c r="I215" s="136"/>
      <c r="J215" s="137">
        <f>ROUND(I215*H215,2)</f>
        <v>0</v>
      </c>
      <c r="K215" s="133" t="s">
        <v>129</v>
      </c>
      <c r="L215" s="31"/>
      <c r="M215" s="138" t="s">
        <v>1</v>
      </c>
      <c r="N215" s="139" t="s">
        <v>42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146</v>
      </c>
      <c r="AT215" s="142" t="s">
        <v>125</v>
      </c>
      <c r="AU215" s="142" t="s">
        <v>87</v>
      </c>
      <c r="AY215" s="16" t="s">
        <v>122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6" t="s">
        <v>85</v>
      </c>
      <c r="BK215" s="143">
        <f>ROUND(I215*H215,2)</f>
        <v>0</v>
      </c>
      <c r="BL215" s="16" t="s">
        <v>146</v>
      </c>
      <c r="BM215" s="142" t="s">
        <v>354</v>
      </c>
    </row>
    <row r="216" spans="2:65" s="1" customFormat="1" ht="19.5">
      <c r="B216" s="31"/>
      <c r="D216" s="144" t="s">
        <v>132</v>
      </c>
      <c r="F216" s="145" t="s">
        <v>355</v>
      </c>
      <c r="I216" s="146"/>
      <c r="L216" s="31"/>
      <c r="M216" s="147"/>
      <c r="T216" s="55"/>
      <c r="AT216" s="16" t="s">
        <v>132</v>
      </c>
      <c r="AU216" s="16" t="s">
        <v>87</v>
      </c>
    </row>
    <row r="217" spans="2:65" s="12" customFormat="1" ht="11.25">
      <c r="B217" s="148"/>
      <c r="D217" s="144" t="s">
        <v>133</v>
      </c>
      <c r="E217" s="149" t="s">
        <v>1</v>
      </c>
      <c r="F217" s="150" t="s">
        <v>356</v>
      </c>
      <c r="H217" s="149" t="s">
        <v>1</v>
      </c>
      <c r="I217" s="151"/>
      <c r="L217" s="148"/>
      <c r="M217" s="152"/>
      <c r="T217" s="153"/>
      <c r="AT217" s="149" t="s">
        <v>133</v>
      </c>
      <c r="AU217" s="149" t="s">
        <v>87</v>
      </c>
      <c r="AV217" s="12" t="s">
        <v>85</v>
      </c>
      <c r="AW217" s="12" t="s">
        <v>33</v>
      </c>
      <c r="AX217" s="12" t="s">
        <v>77</v>
      </c>
      <c r="AY217" s="149" t="s">
        <v>122</v>
      </c>
    </row>
    <row r="218" spans="2:65" s="13" customFormat="1" ht="11.25">
      <c r="B218" s="154"/>
      <c r="D218" s="144" t="s">
        <v>133</v>
      </c>
      <c r="E218" s="155" t="s">
        <v>1</v>
      </c>
      <c r="F218" s="156" t="s">
        <v>357</v>
      </c>
      <c r="H218" s="157">
        <v>2</v>
      </c>
      <c r="I218" s="158"/>
      <c r="L218" s="154"/>
      <c r="M218" s="159"/>
      <c r="T218" s="160"/>
      <c r="AT218" s="155" t="s">
        <v>133</v>
      </c>
      <c r="AU218" s="155" t="s">
        <v>87</v>
      </c>
      <c r="AV218" s="13" t="s">
        <v>87</v>
      </c>
      <c r="AW218" s="13" t="s">
        <v>33</v>
      </c>
      <c r="AX218" s="13" t="s">
        <v>85</v>
      </c>
      <c r="AY218" s="155" t="s">
        <v>122</v>
      </c>
    </row>
    <row r="219" spans="2:65" s="1" customFormat="1" ht="16.5" customHeight="1">
      <c r="B219" s="31"/>
      <c r="C219" s="131" t="s">
        <v>358</v>
      </c>
      <c r="D219" s="131" t="s">
        <v>125</v>
      </c>
      <c r="E219" s="132" t="s">
        <v>359</v>
      </c>
      <c r="F219" s="133" t="s">
        <v>360</v>
      </c>
      <c r="G219" s="134" t="s">
        <v>270</v>
      </c>
      <c r="H219" s="135">
        <v>2.778</v>
      </c>
      <c r="I219" s="136"/>
      <c r="J219" s="137">
        <f>ROUND(I219*H219,2)</f>
        <v>0</v>
      </c>
      <c r="K219" s="133" t="s">
        <v>129</v>
      </c>
      <c r="L219" s="31"/>
      <c r="M219" s="138" t="s">
        <v>1</v>
      </c>
      <c r="N219" s="139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146</v>
      </c>
      <c r="AT219" s="142" t="s">
        <v>125</v>
      </c>
      <c r="AU219" s="142" t="s">
        <v>87</v>
      </c>
      <c r="AY219" s="16" t="s">
        <v>122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85</v>
      </c>
      <c r="BK219" s="143">
        <f>ROUND(I219*H219,2)</f>
        <v>0</v>
      </c>
      <c r="BL219" s="16" t="s">
        <v>146</v>
      </c>
      <c r="BM219" s="142" t="s">
        <v>361</v>
      </c>
    </row>
    <row r="220" spans="2:65" s="1" customFormat="1" ht="19.5">
      <c r="B220" s="31"/>
      <c r="D220" s="144" t="s">
        <v>132</v>
      </c>
      <c r="F220" s="145" t="s">
        <v>362</v>
      </c>
      <c r="I220" s="146"/>
      <c r="L220" s="31"/>
      <c r="M220" s="147"/>
      <c r="T220" s="55"/>
      <c r="AT220" s="16" t="s">
        <v>132</v>
      </c>
      <c r="AU220" s="16" t="s">
        <v>87</v>
      </c>
    </row>
    <row r="221" spans="2:65" s="12" customFormat="1" ht="11.25">
      <c r="B221" s="148"/>
      <c r="D221" s="144" t="s">
        <v>133</v>
      </c>
      <c r="E221" s="149" t="s">
        <v>1</v>
      </c>
      <c r="F221" s="150" t="s">
        <v>363</v>
      </c>
      <c r="H221" s="149" t="s">
        <v>1</v>
      </c>
      <c r="I221" s="151"/>
      <c r="L221" s="148"/>
      <c r="M221" s="152"/>
      <c r="T221" s="153"/>
      <c r="AT221" s="149" t="s">
        <v>133</v>
      </c>
      <c r="AU221" s="149" t="s">
        <v>87</v>
      </c>
      <c r="AV221" s="12" t="s">
        <v>85</v>
      </c>
      <c r="AW221" s="12" t="s">
        <v>33</v>
      </c>
      <c r="AX221" s="12" t="s">
        <v>77</v>
      </c>
      <c r="AY221" s="149" t="s">
        <v>122</v>
      </c>
    </row>
    <row r="222" spans="2:65" s="13" customFormat="1" ht="11.25">
      <c r="B222" s="154"/>
      <c r="D222" s="144" t="s">
        <v>133</v>
      </c>
      <c r="E222" s="155" t="s">
        <v>1</v>
      </c>
      <c r="F222" s="156" t="s">
        <v>364</v>
      </c>
      <c r="H222" s="157">
        <v>3.456</v>
      </c>
      <c r="I222" s="158"/>
      <c r="L222" s="154"/>
      <c r="M222" s="159"/>
      <c r="T222" s="160"/>
      <c r="AT222" s="155" t="s">
        <v>133</v>
      </c>
      <c r="AU222" s="155" t="s">
        <v>87</v>
      </c>
      <c r="AV222" s="13" t="s">
        <v>87</v>
      </c>
      <c r="AW222" s="13" t="s">
        <v>33</v>
      </c>
      <c r="AX222" s="13" t="s">
        <v>77</v>
      </c>
      <c r="AY222" s="155" t="s">
        <v>122</v>
      </c>
    </row>
    <row r="223" spans="2:65" s="12" customFormat="1" ht="11.25">
      <c r="B223" s="148"/>
      <c r="D223" s="144" t="s">
        <v>133</v>
      </c>
      <c r="E223" s="149" t="s">
        <v>1</v>
      </c>
      <c r="F223" s="150" t="s">
        <v>365</v>
      </c>
      <c r="H223" s="149" t="s">
        <v>1</v>
      </c>
      <c r="I223" s="151"/>
      <c r="L223" s="148"/>
      <c r="M223" s="152"/>
      <c r="T223" s="153"/>
      <c r="AT223" s="149" t="s">
        <v>133</v>
      </c>
      <c r="AU223" s="149" t="s">
        <v>87</v>
      </c>
      <c r="AV223" s="12" t="s">
        <v>85</v>
      </c>
      <c r="AW223" s="12" t="s">
        <v>33</v>
      </c>
      <c r="AX223" s="12" t="s">
        <v>77</v>
      </c>
      <c r="AY223" s="149" t="s">
        <v>122</v>
      </c>
    </row>
    <row r="224" spans="2:65" s="13" customFormat="1" ht="11.25">
      <c r="B224" s="154"/>
      <c r="D224" s="144" t="s">
        <v>133</v>
      </c>
      <c r="E224" s="155" t="s">
        <v>1</v>
      </c>
      <c r="F224" s="156" t="s">
        <v>366</v>
      </c>
      <c r="H224" s="157">
        <v>-0.67800000000000005</v>
      </c>
      <c r="I224" s="158"/>
      <c r="L224" s="154"/>
      <c r="M224" s="159"/>
      <c r="T224" s="160"/>
      <c r="AT224" s="155" t="s">
        <v>133</v>
      </c>
      <c r="AU224" s="155" t="s">
        <v>87</v>
      </c>
      <c r="AV224" s="13" t="s">
        <v>87</v>
      </c>
      <c r="AW224" s="13" t="s">
        <v>33</v>
      </c>
      <c r="AX224" s="13" t="s">
        <v>77</v>
      </c>
      <c r="AY224" s="155" t="s">
        <v>122</v>
      </c>
    </row>
    <row r="225" spans="2:65" s="14" customFormat="1" ht="11.25">
      <c r="B225" s="164"/>
      <c r="D225" s="144" t="s">
        <v>133</v>
      </c>
      <c r="E225" s="165" t="s">
        <v>1</v>
      </c>
      <c r="F225" s="166" t="s">
        <v>282</v>
      </c>
      <c r="H225" s="167">
        <v>2.778</v>
      </c>
      <c r="I225" s="168"/>
      <c r="L225" s="164"/>
      <c r="M225" s="169"/>
      <c r="T225" s="170"/>
      <c r="AT225" s="165" t="s">
        <v>133</v>
      </c>
      <c r="AU225" s="165" t="s">
        <v>87</v>
      </c>
      <c r="AV225" s="14" t="s">
        <v>146</v>
      </c>
      <c r="AW225" s="14" t="s">
        <v>33</v>
      </c>
      <c r="AX225" s="14" t="s">
        <v>85</v>
      </c>
      <c r="AY225" s="165" t="s">
        <v>122</v>
      </c>
    </row>
    <row r="226" spans="2:65" s="1" customFormat="1" ht="16.5" customHeight="1">
      <c r="B226" s="31"/>
      <c r="C226" s="171" t="s">
        <v>367</v>
      </c>
      <c r="D226" s="171" t="s">
        <v>368</v>
      </c>
      <c r="E226" s="172" t="s">
        <v>369</v>
      </c>
      <c r="F226" s="173" t="s">
        <v>370</v>
      </c>
      <c r="G226" s="174" t="s">
        <v>332</v>
      </c>
      <c r="H226" s="175">
        <v>5.556</v>
      </c>
      <c r="I226" s="176"/>
      <c r="J226" s="177">
        <f>ROUND(I226*H226,2)</f>
        <v>0</v>
      </c>
      <c r="K226" s="173" t="s">
        <v>129</v>
      </c>
      <c r="L226" s="178"/>
      <c r="M226" s="179" t="s">
        <v>1</v>
      </c>
      <c r="N226" s="180" t="s">
        <v>42</v>
      </c>
      <c r="P226" s="140">
        <f>O226*H226</f>
        <v>0</v>
      </c>
      <c r="Q226" s="140">
        <v>1</v>
      </c>
      <c r="R226" s="140">
        <f>Q226*H226</f>
        <v>5.556</v>
      </c>
      <c r="S226" s="140">
        <v>0</v>
      </c>
      <c r="T226" s="141">
        <f>S226*H226</f>
        <v>0</v>
      </c>
      <c r="AR226" s="142" t="s">
        <v>175</v>
      </c>
      <c r="AT226" s="142" t="s">
        <v>368</v>
      </c>
      <c r="AU226" s="142" t="s">
        <v>87</v>
      </c>
      <c r="AY226" s="16" t="s">
        <v>122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85</v>
      </c>
      <c r="BK226" s="143">
        <f>ROUND(I226*H226,2)</f>
        <v>0</v>
      </c>
      <c r="BL226" s="16" t="s">
        <v>146</v>
      </c>
      <c r="BM226" s="142" t="s">
        <v>371</v>
      </c>
    </row>
    <row r="227" spans="2:65" s="1" customFormat="1" ht="11.25">
      <c r="B227" s="31"/>
      <c r="D227" s="144" t="s">
        <v>132</v>
      </c>
      <c r="F227" s="145" t="s">
        <v>370</v>
      </c>
      <c r="I227" s="146"/>
      <c r="L227" s="31"/>
      <c r="M227" s="147"/>
      <c r="T227" s="55"/>
      <c r="AT227" s="16" t="s">
        <v>132</v>
      </c>
      <c r="AU227" s="16" t="s">
        <v>87</v>
      </c>
    </row>
    <row r="228" spans="2:65" s="13" customFormat="1" ht="11.25">
      <c r="B228" s="154"/>
      <c r="D228" s="144" t="s">
        <v>133</v>
      </c>
      <c r="E228" s="155" t="s">
        <v>1</v>
      </c>
      <c r="F228" s="156" t="s">
        <v>372</v>
      </c>
      <c r="H228" s="157">
        <v>5.556</v>
      </c>
      <c r="I228" s="158"/>
      <c r="L228" s="154"/>
      <c r="M228" s="159"/>
      <c r="T228" s="160"/>
      <c r="AT228" s="155" t="s">
        <v>133</v>
      </c>
      <c r="AU228" s="155" t="s">
        <v>87</v>
      </c>
      <c r="AV228" s="13" t="s">
        <v>87</v>
      </c>
      <c r="AW228" s="13" t="s">
        <v>33</v>
      </c>
      <c r="AX228" s="13" t="s">
        <v>85</v>
      </c>
      <c r="AY228" s="155" t="s">
        <v>122</v>
      </c>
    </row>
    <row r="229" spans="2:65" s="1" customFormat="1" ht="21.75" customHeight="1">
      <c r="B229" s="31"/>
      <c r="C229" s="131" t="s">
        <v>373</v>
      </c>
      <c r="D229" s="131" t="s">
        <v>125</v>
      </c>
      <c r="E229" s="132" t="s">
        <v>374</v>
      </c>
      <c r="F229" s="133" t="s">
        <v>375</v>
      </c>
      <c r="G229" s="134" t="s">
        <v>221</v>
      </c>
      <c r="H229" s="135">
        <v>32.700000000000003</v>
      </c>
      <c r="I229" s="136"/>
      <c r="J229" s="137">
        <f>ROUND(I229*H229,2)</f>
        <v>0</v>
      </c>
      <c r="K229" s="133" t="s">
        <v>129</v>
      </c>
      <c r="L229" s="31"/>
      <c r="M229" s="138" t="s">
        <v>1</v>
      </c>
      <c r="N229" s="139" t="s">
        <v>42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146</v>
      </c>
      <c r="AT229" s="142" t="s">
        <v>125</v>
      </c>
      <c r="AU229" s="142" t="s">
        <v>87</v>
      </c>
      <c r="AY229" s="16" t="s">
        <v>122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85</v>
      </c>
      <c r="BK229" s="143">
        <f>ROUND(I229*H229,2)</f>
        <v>0</v>
      </c>
      <c r="BL229" s="16" t="s">
        <v>146</v>
      </c>
      <c r="BM229" s="142" t="s">
        <v>376</v>
      </c>
    </row>
    <row r="230" spans="2:65" s="1" customFormat="1" ht="19.5">
      <c r="B230" s="31"/>
      <c r="D230" s="144" t="s">
        <v>132</v>
      </c>
      <c r="F230" s="145" t="s">
        <v>377</v>
      </c>
      <c r="I230" s="146"/>
      <c r="L230" s="31"/>
      <c r="M230" s="147"/>
      <c r="T230" s="55"/>
      <c r="AT230" s="16" t="s">
        <v>132</v>
      </c>
      <c r="AU230" s="16" t="s">
        <v>87</v>
      </c>
    </row>
    <row r="231" spans="2:65" s="13" customFormat="1" ht="11.25">
      <c r="B231" s="154"/>
      <c r="D231" s="144" t="s">
        <v>133</v>
      </c>
      <c r="E231" s="155" t="s">
        <v>1</v>
      </c>
      <c r="F231" s="156" t="s">
        <v>378</v>
      </c>
      <c r="H231" s="157">
        <v>32.700000000000003</v>
      </c>
      <c r="I231" s="158"/>
      <c r="L231" s="154"/>
      <c r="M231" s="159"/>
      <c r="T231" s="160"/>
      <c r="AT231" s="155" t="s">
        <v>133</v>
      </c>
      <c r="AU231" s="155" t="s">
        <v>87</v>
      </c>
      <c r="AV231" s="13" t="s">
        <v>87</v>
      </c>
      <c r="AW231" s="13" t="s">
        <v>33</v>
      </c>
      <c r="AX231" s="13" t="s">
        <v>85</v>
      </c>
      <c r="AY231" s="155" t="s">
        <v>122</v>
      </c>
    </row>
    <row r="232" spans="2:65" s="12" customFormat="1" ht="11.25">
      <c r="B232" s="148"/>
      <c r="D232" s="144" t="s">
        <v>133</v>
      </c>
      <c r="E232" s="149" t="s">
        <v>1</v>
      </c>
      <c r="F232" s="150" t="s">
        <v>379</v>
      </c>
      <c r="H232" s="149" t="s">
        <v>1</v>
      </c>
      <c r="I232" s="151"/>
      <c r="L232" s="148"/>
      <c r="M232" s="152"/>
      <c r="T232" s="153"/>
      <c r="AT232" s="149" t="s">
        <v>133</v>
      </c>
      <c r="AU232" s="149" t="s">
        <v>87</v>
      </c>
      <c r="AV232" s="12" t="s">
        <v>85</v>
      </c>
      <c r="AW232" s="12" t="s">
        <v>33</v>
      </c>
      <c r="AX232" s="12" t="s">
        <v>77</v>
      </c>
      <c r="AY232" s="149" t="s">
        <v>122</v>
      </c>
    </row>
    <row r="233" spans="2:65" s="1" customFormat="1" ht="16.5" customHeight="1">
      <c r="B233" s="31"/>
      <c r="C233" s="131" t="s">
        <v>380</v>
      </c>
      <c r="D233" s="131" t="s">
        <v>125</v>
      </c>
      <c r="E233" s="132" t="s">
        <v>381</v>
      </c>
      <c r="F233" s="133" t="s">
        <v>382</v>
      </c>
      <c r="G233" s="134" t="s">
        <v>221</v>
      </c>
      <c r="H233" s="135">
        <v>32.700000000000003</v>
      </c>
      <c r="I233" s="136"/>
      <c r="J233" s="137">
        <f>ROUND(I233*H233,2)</f>
        <v>0</v>
      </c>
      <c r="K233" s="133" t="s">
        <v>129</v>
      </c>
      <c r="L233" s="31"/>
      <c r="M233" s="138" t="s">
        <v>1</v>
      </c>
      <c r="N233" s="139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146</v>
      </c>
      <c r="AT233" s="142" t="s">
        <v>125</v>
      </c>
      <c r="AU233" s="142" t="s">
        <v>87</v>
      </c>
      <c r="AY233" s="16" t="s">
        <v>122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6" t="s">
        <v>85</v>
      </c>
      <c r="BK233" s="143">
        <f>ROUND(I233*H233,2)</f>
        <v>0</v>
      </c>
      <c r="BL233" s="16" t="s">
        <v>146</v>
      </c>
      <c r="BM233" s="142" t="s">
        <v>383</v>
      </c>
    </row>
    <row r="234" spans="2:65" s="1" customFormat="1" ht="11.25">
      <c r="B234" s="31"/>
      <c r="D234" s="144" t="s">
        <v>132</v>
      </c>
      <c r="F234" s="145" t="s">
        <v>384</v>
      </c>
      <c r="I234" s="146"/>
      <c r="L234" s="31"/>
      <c r="M234" s="147"/>
      <c r="T234" s="55"/>
      <c r="AT234" s="16" t="s">
        <v>132</v>
      </c>
      <c r="AU234" s="16" t="s">
        <v>87</v>
      </c>
    </row>
    <row r="235" spans="2:65" s="13" customFormat="1" ht="11.25">
      <c r="B235" s="154"/>
      <c r="D235" s="144" t="s">
        <v>133</v>
      </c>
      <c r="E235" s="155" t="s">
        <v>1</v>
      </c>
      <c r="F235" s="156" t="s">
        <v>385</v>
      </c>
      <c r="H235" s="157">
        <v>32.700000000000003</v>
      </c>
      <c r="I235" s="158"/>
      <c r="L235" s="154"/>
      <c r="M235" s="159"/>
      <c r="T235" s="160"/>
      <c r="AT235" s="155" t="s">
        <v>133</v>
      </c>
      <c r="AU235" s="155" t="s">
        <v>87</v>
      </c>
      <c r="AV235" s="13" t="s">
        <v>87</v>
      </c>
      <c r="AW235" s="13" t="s">
        <v>33</v>
      </c>
      <c r="AX235" s="13" t="s">
        <v>85</v>
      </c>
      <c r="AY235" s="155" t="s">
        <v>122</v>
      </c>
    </row>
    <row r="236" spans="2:65" s="1" customFormat="1" ht="16.5" customHeight="1">
      <c r="B236" s="31"/>
      <c r="C236" s="171" t="s">
        <v>386</v>
      </c>
      <c r="D236" s="171" t="s">
        <v>368</v>
      </c>
      <c r="E236" s="172" t="s">
        <v>387</v>
      </c>
      <c r="F236" s="173" t="s">
        <v>388</v>
      </c>
      <c r="G236" s="174" t="s">
        <v>389</v>
      </c>
      <c r="H236" s="175">
        <v>0.98099999999999998</v>
      </c>
      <c r="I236" s="176"/>
      <c r="J236" s="177">
        <f>ROUND(I236*H236,2)</f>
        <v>0</v>
      </c>
      <c r="K236" s="173" t="s">
        <v>129</v>
      </c>
      <c r="L236" s="178"/>
      <c r="M236" s="179" t="s">
        <v>1</v>
      </c>
      <c r="N236" s="180" t="s">
        <v>42</v>
      </c>
      <c r="P236" s="140">
        <f>O236*H236</f>
        <v>0</v>
      </c>
      <c r="Q236" s="140">
        <v>1E-3</v>
      </c>
      <c r="R236" s="140">
        <f>Q236*H236</f>
        <v>9.810000000000001E-4</v>
      </c>
      <c r="S236" s="140">
        <v>0</v>
      </c>
      <c r="T236" s="141">
        <f>S236*H236</f>
        <v>0</v>
      </c>
      <c r="AR236" s="142" t="s">
        <v>175</v>
      </c>
      <c r="AT236" s="142" t="s">
        <v>368</v>
      </c>
      <c r="AU236" s="142" t="s">
        <v>87</v>
      </c>
      <c r="AY236" s="16" t="s">
        <v>122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85</v>
      </c>
      <c r="BK236" s="143">
        <f>ROUND(I236*H236,2)</f>
        <v>0</v>
      </c>
      <c r="BL236" s="16" t="s">
        <v>146</v>
      </c>
      <c r="BM236" s="142" t="s">
        <v>390</v>
      </c>
    </row>
    <row r="237" spans="2:65" s="1" customFormat="1" ht="11.25">
      <c r="B237" s="31"/>
      <c r="D237" s="144" t="s">
        <v>132</v>
      </c>
      <c r="F237" s="145" t="s">
        <v>388</v>
      </c>
      <c r="I237" s="146"/>
      <c r="L237" s="31"/>
      <c r="M237" s="147"/>
      <c r="T237" s="55"/>
      <c r="AT237" s="16" t="s">
        <v>132</v>
      </c>
      <c r="AU237" s="16" t="s">
        <v>87</v>
      </c>
    </row>
    <row r="238" spans="2:65" s="12" customFormat="1" ht="11.25">
      <c r="B238" s="148"/>
      <c r="D238" s="144" t="s">
        <v>133</v>
      </c>
      <c r="E238" s="149" t="s">
        <v>1</v>
      </c>
      <c r="F238" s="150" t="s">
        <v>391</v>
      </c>
      <c r="H238" s="149" t="s">
        <v>1</v>
      </c>
      <c r="I238" s="151"/>
      <c r="L238" s="148"/>
      <c r="M238" s="152"/>
      <c r="T238" s="153"/>
      <c r="AT238" s="149" t="s">
        <v>133</v>
      </c>
      <c r="AU238" s="149" t="s">
        <v>87</v>
      </c>
      <c r="AV238" s="12" t="s">
        <v>85</v>
      </c>
      <c r="AW238" s="12" t="s">
        <v>33</v>
      </c>
      <c r="AX238" s="12" t="s">
        <v>77</v>
      </c>
      <c r="AY238" s="149" t="s">
        <v>122</v>
      </c>
    </row>
    <row r="239" spans="2:65" s="13" customFormat="1" ht="11.25">
      <c r="B239" s="154"/>
      <c r="D239" s="144" t="s">
        <v>133</v>
      </c>
      <c r="E239" s="155" t="s">
        <v>1</v>
      </c>
      <c r="F239" s="156" t="s">
        <v>392</v>
      </c>
      <c r="H239" s="157">
        <v>0.98099999999999998</v>
      </c>
      <c r="I239" s="158"/>
      <c r="L239" s="154"/>
      <c r="M239" s="159"/>
      <c r="T239" s="160"/>
      <c r="AT239" s="155" t="s">
        <v>133</v>
      </c>
      <c r="AU239" s="155" t="s">
        <v>87</v>
      </c>
      <c r="AV239" s="13" t="s">
        <v>87</v>
      </c>
      <c r="AW239" s="13" t="s">
        <v>33</v>
      </c>
      <c r="AX239" s="13" t="s">
        <v>85</v>
      </c>
      <c r="AY239" s="155" t="s">
        <v>122</v>
      </c>
    </row>
    <row r="240" spans="2:65" s="1" customFormat="1" ht="16.5" customHeight="1">
      <c r="B240" s="31"/>
      <c r="C240" s="131" t="s">
        <v>393</v>
      </c>
      <c r="D240" s="131" t="s">
        <v>125</v>
      </c>
      <c r="E240" s="132" t="s">
        <v>394</v>
      </c>
      <c r="F240" s="133" t="s">
        <v>395</v>
      </c>
      <c r="G240" s="134" t="s">
        <v>221</v>
      </c>
      <c r="H240" s="135">
        <v>32.700000000000003</v>
      </c>
      <c r="I240" s="136"/>
      <c r="J240" s="137">
        <f>ROUND(I240*H240,2)</f>
        <v>0</v>
      </c>
      <c r="K240" s="133" t="s">
        <v>129</v>
      </c>
      <c r="L240" s="31"/>
      <c r="M240" s="138" t="s">
        <v>1</v>
      </c>
      <c r="N240" s="139" t="s">
        <v>42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146</v>
      </c>
      <c r="AT240" s="142" t="s">
        <v>125</v>
      </c>
      <c r="AU240" s="142" t="s">
        <v>87</v>
      </c>
      <c r="AY240" s="16" t="s">
        <v>122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85</v>
      </c>
      <c r="BK240" s="143">
        <f>ROUND(I240*H240,2)</f>
        <v>0</v>
      </c>
      <c r="BL240" s="16" t="s">
        <v>146</v>
      </c>
      <c r="BM240" s="142" t="s">
        <v>396</v>
      </c>
    </row>
    <row r="241" spans="2:65" s="1" customFormat="1" ht="11.25">
      <c r="B241" s="31"/>
      <c r="D241" s="144" t="s">
        <v>132</v>
      </c>
      <c r="F241" s="145" t="s">
        <v>397</v>
      </c>
      <c r="I241" s="146"/>
      <c r="L241" s="31"/>
      <c r="M241" s="147"/>
      <c r="T241" s="55"/>
      <c r="AT241" s="16" t="s">
        <v>132</v>
      </c>
      <c r="AU241" s="16" t="s">
        <v>87</v>
      </c>
    </row>
    <row r="242" spans="2:65" s="13" customFormat="1" ht="11.25">
      <c r="B242" s="154"/>
      <c r="D242" s="144" t="s">
        <v>133</v>
      </c>
      <c r="E242" s="155" t="s">
        <v>1</v>
      </c>
      <c r="F242" s="156" t="s">
        <v>398</v>
      </c>
      <c r="H242" s="157">
        <v>32.700000000000003</v>
      </c>
      <c r="I242" s="158"/>
      <c r="L242" s="154"/>
      <c r="M242" s="159"/>
      <c r="T242" s="160"/>
      <c r="AT242" s="155" t="s">
        <v>133</v>
      </c>
      <c r="AU242" s="155" t="s">
        <v>87</v>
      </c>
      <c r="AV242" s="13" t="s">
        <v>87</v>
      </c>
      <c r="AW242" s="13" t="s">
        <v>33</v>
      </c>
      <c r="AX242" s="13" t="s">
        <v>85</v>
      </c>
      <c r="AY242" s="155" t="s">
        <v>122</v>
      </c>
    </row>
    <row r="243" spans="2:65" s="1" customFormat="1" ht="16.5" customHeight="1">
      <c r="B243" s="31"/>
      <c r="C243" s="131" t="s">
        <v>399</v>
      </c>
      <c r="D243" s="131" t="s">
        <v>125</v>
      </c>
      <c r="E243" s="132" t="s">
        <v>400</v>
      </c>
      <c r="F243" s="133" t="s">
        <v>401</v>
      </c>
      <c r="G243" s="134" t="s">
        <v>221</v>
      </c>
      <c r="H243" s="135">
        <v>215.34</v>
      </c>
      <c r="I243" s="136"/>
      <c r="J243" s="137">
        <f>ROUND(I243*H243,2)</f>
        <v>0</v>
      </c>
      <c r="K243" s="133" t="s">
        <v>129</v>
      </c>
      <c r="L243" s="31"/>
      <c r="M243" s="138" t="s">
        <v>1</v>
      </c>
      <c r="N243" s="139" t="s">
        <v>42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146</v>
      </c>
      <c r="AT243" s="142" t="s">
        <v>125</v>
      </c>
      <c r="AU243" s="142" t="s">
        <v>87</v>
      </c>
      <c r="AY243" s="16" t="s">
        <v>122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85</v>
      </c>
      <c r="BK243" s="143">
        <f>ROUND(I243*H243,2)</f>
        <v>0</v>
      </c>
      <c r="BL243" s="16" t="s">
        <v>146</v>
      </c>
      <c r="BM243" s="142" t="s">
        <v>402</v>
      </c>
    </row>
    <row r="244" spans="2:65" s="1" customFormat="1" ht="11.25">
      <c r="B244" s="31"/>
      <c r="D244" s="144" t="s">
        <v>132</v>
      </c>
      <c r="F244" s="145" t="s">
        <v>403</v>
      </c>
      <c r="I244" s="146"/>
      <c r="L244" s="31"/>
      <c r="M244" s="147"/>
      <c r="T244" s="55"/>
      <c r="AT244" s="16" t="s">
        <v>132</v>
      </c>
      <c r="AU244" s="16" t="s">
        <v>87</v>
      </c>
    </row>
    <row r="245" spans="2:65" s="13" customFormat="1" ht="11.25">
      <c r="B245" s="154"/>
      <c r="D245" s="144" t="s">
        <v>133</v>
      </c>
      <c r="E245" s="155" t="s">
        <v>1</v>
      </c>
      <c r="F245" s="156" t="s">
        <v>404</v>
      </c>
      <c r="H245" s="157">
        <v>215.34</v>
      </c>
      <c r="I245" s="158"/>
      <c r="L245" s="154"/>
      <c r="M245" s="159"/>
      <c r="T245" s="160"/>
      <c r="AT245" s="155" t="s">
        <v>133</v>
      </c>
      <c r="AU245" s="155" t="s">
        <v>87</v>
      </c>
      <c r="AV245" s="13" t="s">
        <v>87</v>
      </c>
      <c r="AW245" s="13" t="s">
        <v>33</v>
      </c>
      <c r="AX245" s="13" t="s">
        <v>85</v>
      </c>
      <c r="AY245" s="155" t="s">
        <v>122</v>
      </c>
    </row>
    <row r="246" spans="2:65" s="11" customFormat="1" ht="22.9" customHeight="1">
      <c r="B246" s="119"/>
      <c r="D246" s="120" t="s">
        <v>76</v>
      </c>
      <c r="E246" s="129" t="s">
        <v>87</v>
      </c>
      <c r="F246" s="129" t="s">
        <v>405</v>
      </c>
      <c r="I246" s="122"/>
      <c r="J246" s="130">
        <f>BK246</f>
        <v>0</v>
      </c>
      <c r="L246" s="119"/>
      <c r="M246" s="124"/>
      <c r="P246" s="125">
        <f>SUM(P247:P257)</f>
        <v>0</v>
      </c>
      <c r="R246" s="125">
        <f>SUM(R247:R257)</f>
        <v>26.417111999999999</v>
      </c>
      <c r="T246" s="126">
        <f>SUM(T247:T257)</f>
        <v>0</v>
      </c>
      <c r="AR246" s="120" t="s">
        <v>85</v>
      </c>
      <c r="AT246" s="127" t="s">
        <v>76</v>
      </c>
      <c r="AU246" s="127" t="s">
        <v>85</v>
      </c>
      <c r="AY246" s="120" t="s">
        <v>122</v>
      </c>
      <c r="BK246" s="128">
        <f>SUM(BK247:BK257)</f>
        <v>0</v>
      </c>
    </row>
    <row r="247" spans="2:65" s="1" customFormat="1" ht="16.5" customHeight="1">
      <c r="B247" s="31"/>
      <c r="C247" s="131" t="s">
        <v>406</v>
      </c>
      <c r="D247" s="131" t="s">
        <v>125</v>
      </c>
      <c r="E247" s="132" t="s">
        <v>407</v>
      </c>
      <c r="F247" s="133" t="s">
        <v>408</v>
      </c>
      <c r="G247" s="134" t="s">
        <v>270</v>
      </c>
      <c r="H247" s="135">
        <v>8.3800000000000008</v>
      </c>
      <c r="I247" s="136"/>
      <c r="J247" s="137">
        <f>ROUND(I247*H247,2)</f>
        <v>0</v>
      </c>
      <c r="K247" s="133" t="s">
        <v>129</v>
      </c>
      <c r="L247" s="31"/>
      <c r="M247" s="138" t="s">
        <v>1</v>
      </c>
      <c r="N247" s="139" t="s">
        <v>42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146</v>
      </c>
      <c r="AT247" s="142" t="s">
        <v>125</v>
      </c>
      <c r="AU247" s="142" t="s">
        <v>87</v>
      </c>
      <c r="AY247" s="16" t="s">
        <v>122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6" t="s">
        <v>85</v>
      </c>
      <c r="BK247" s="143">
        <f>ROUND(I247*H247,2)</f>
        <v>0</v>
      </c>
      <c r="BL247" s="16" t="s">
        <v>146</v>
      </c>
      <c r="BM247" s="142" t="s">
        <v>409</v>
      </c>
    </row>
    <row r="248" spans="2:65" s="1" customFormat="1" ht="19.5">
      <c r="B248" s="31"/>
      <c r="D248" s="144" t="s">
        <v>132</v>
      </c>
      <c r="F248" s="145" t="s">
        <v>410</v>
      </c>
      <c r="I248" s="146"/>
      <c r="L248" s="31"/>
      <c r="M248" s="147"/>
      <c r="T248" s="55"/>
      <c r="AT248" s="16" t="s">
        <v>132</v>
      </c>
      <c r="AU248" s="16" t="s">
        <v>87</v>
      </c>
    </row>
    <row r="249" spans="2:65" s="12" customFormat="1" ht="11.25">
      <c r="B249" s="148"/>
      <c r="D249" s="144" t="s">
        <v>133</v>
      </c>
      <c r="E249" s="149" t="s">
        <v>1</v>
      </c>
      <c r="F249" s="150" t="s">
        <v>411</v>
      </c>
      <c r="H249" s="149" t="s">
        <v>1</v>
      </c>
      <c r="I249" s="151"/>
      <c r="L249" s="148"/>
      <c r="M249" s="152"/>
      <c r="T249" s="153"/>
      <c r="AT249" s="149" t="s">
        <v>133</v>
      </c>
      <c r="AU249" s="149" t="s">
        <v>87</v>
      </c>
      <c r="AV249" s="12" t="s">
        <v>85</v>
      </c>
      <c r="AW249" s="12" t="s">
        <v>33</v>
      </c>
      <c r="AX249" s="12" t="s">
        <v>77</v>
      </c>
      <c r="AY249" s="149" t="s">
        <v>122</v>
      </c>
    </row>
    <row r="250" spans="2:65" s="13" customFormat="1" ht="11.25">
      <c r="B250" s="154"/>
      <c r="D250" s="144" t="s">
        <v>133</v>
      </c>
      <c r="E250" s="155" t="s">
        <v>1</v>
      </c>
      <c r="F250" s="156" t="s">
        <v>412</v>
      </c>
      <c r="H250" s="157">
        <v>20.95</v>
      </c>
      <c r="I250" s="158"/>
      <c r="L250" s="154"/>
      <c r="M250" s="159"/>
      <c r="T250" s="160"/>
      <c r="AT250" s="155" t="s">
        <v>133</v>
      </c>
      <c r="AU250" s="155" t="s">
        <v>87</v>
      </c>
      <c r="AV250" s="13" t="s">
        <v>87</v>
      </c>
      <c r="AW250" s="13" t="s">
        <v>33</v>
      </c>
      <c r="AX250" s="13" t="s">
        <v>77</v>
      </c>
      <c r="AY250" s="155" t="s">
        <v>122</v>
      </c>
    </row>
    <row r="251" spans="2:65" s="12" customFormat="1" ht="11.25">
      <c r="B251" s="148"/>
      <c r="D251" s="144" t="s">
        <v>133</v>
      </c>
      <c r="E251" s="149" t="s">
        <v>1</v>
      </c>
      <c r="F251" s="150" t="s">
        <v>413</v>
      </c>
      <c r="H251" s="149" t="s">
        <v>1</v>
      </c>
      <c r="I251" s="151"/>
      <c r="L251" s="148"/>
      <c r="M251" s="152"/>
      <c r="T251" s="153"/>
      <c r="AT251" s="149" t="s">
        <v>133</v>
      </c>
      <c r="AU251" s="149" t="s">
        <v>87</v>
      </c>
      <c r="AV251" s="12" t="s">
        <v>85</v>
      </c>
      <c r="AW251" s="12" t="s">
        <v>33</v>
      </c>
      <c r="AX251" s="12" t="s">
        <v>77</v>
      </c>
      <c r="AY251" s="149" t="s">
        <v>122</v>
      </c>
    </row>
    <row r="252" spans="2:65" s="13" customFormat="1" ht="11.25">
      <c r="B252" s="154"/>
      <c r="D252" s="144" t="s">
        <v>133</v>
      </c>
      <c r="E252" s="155" t="s">
        <v>1</v>
      </c>
      <c r="F252" s="156" t="s">
        <v>414</v>
      </c>
      <c r="H252" s="157">
        <v>-12.57</v>
      </c>
      <c r="I252" s="158"/>
      <c r="L252" s="154"/>
      <c r="M252" s="159"/>
      <c r="T252" s="160"/>
      <c r="AT252" s="155" t="s">
        <v>133</v>
      </c>
      <c r="AU252" s="155" t="s">
        <v>87</v>
      </c>
      <c r="AV252" s="13" t="s">
        <v>87</v>
      </c>
      <c r="AW252" s="13" t="s">
        <v>33</v>
      </c>
      <c r="AX252" s="13" t="s">
        <v>77</v>
      </c>
      <c r="AY252" s="155" t="s">
        <v>122</v>
      </c>
    </row>
    <row r="253" spans="2:65" s="14" customFormat="1" ht="11.25">
      <c r="B253" s="164"/>
      <c r="D253" s="144" t="s">
        <v>133</v>
      </c>
      <c r="E253" s="165" t="s">
        <v>1</v>
      </c>
      <c r="F253" s="166" t="s">
        <v>282</v>
      </c>
      <c r="H253" s="167">
        <v>8.3800000000000008</v>
      </c>
      <c r="I253" s="168"/>
      <c r="L253" s="164"/>
      <c r="M253" s="169"/>
      <c r="T253" s="170"/>
      <c r="AT253" s="165" t="s">
        <v>133</v>
      </c>
      <c r="AU253" s="165" t="s">
        <v>87</v>
      </c>
      <c r="AV253" s="14" t="s">
        <v>146</v>
      </c>
      <c r="AW253" s="14" t="s">
        <v>33</v>
      </c>
      <c r="AX253" s="14" t="s">
        <v>85</v>
      </c>
      <c r="AY253" s="165" t="s">
        <v>122</v>
      </c>
    </row>
    <row r="254" spans="2:65" s="1" customFormat="1" ht="24.2" customHeight="1">
      <c r="B254" s="31"/>
      <c r="C254" s="131" t="s">
        <v>415</v>
      </c>
      <c r="D254" s="131" t="s">
        <v>125</v>
      </c>
      <c r="E254" s="132" t="s">
        <v>416</v>
      </c>
      <c r="F254" s="133" t="s">
        <v>417</v>
      </c>
      <c r="G254" s="134" t="s">
        <v>257</v>
      </c>
      <c r="H254" s="135">
        <v>83.8</v>
      </c>
      <c r="I254" s="136"/>
      <c r="J254" s="137">
        <f>ROUND(I254*H254,2)</f>
        <v>0</v>
      </c>
      <c r="K254" s="133" t="s">
        <v>129</v>
      </c>
      <c r="L254" s="31"/>
      <c r="M254" s="138" t="s">
        <v>1</v>
      </c>
      <c r="N254" s="139" t="s">
        <v>42</v>
      </c>
      <c r="P254" s="140">
        <f>O254*H254</f>
        <v>0</v>
      </c>
      <c r="Q254" s="140">
        <v>0.31524000000000002</v>
      </c>
      <c r="R254" s="140">
        <f>Q254*H254</f>
        <v>26.417111999999999</v>
      </c>
      <c r="S254" s="140">
        <v>0</v>
      </c>
      <c r="T254" s="141">
        <f>S254*H254</f>
        <v>0</v>
      </c>
      <c r="AR254" s="142" t="s">
        <v>146</v>
      </c>
      <c r="AT254" s="142" t="s">
        <v>125</v>
      </c>
      <c r="AU254" s="142" t="s">
        <v>87</v>
      </c>
      <c r="AY254" s="16" t="s">
        <v>122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85</v>
      </c>
      <c r="BK254" s="143">
        <f>ROUND(I254*H254,2)</f>
        <v>0</v>
      </c>
      <c r="BL254" s="16" t="s">
        <v>146</v>
      </c>
      <c r="BM254" s="142" t="s">
        <v>418</v>
      </c>
    </row>
    <row r="255" spans="2:65" s="1" customFormat="1" ht="19.5">
      <c r="B255" s="31"/>
      <c r="D255" s="144" t="s">
        <v>132</v>
      </c>
      <c r="F255" s="145" t="s">
        <v>419</v>
      </c>
      <c r="I255" s="146"/>
      <c r="L255" s="31"/>
      <c r="M255" s="147"/>
      <c r="T255" s="55"/>
      <c r="AT255" s="16" t="s">
        <v>132</v>
      </c>
      <c r="AU255" s="16" t="s">
        <v>87</v>
      </c>
    </row>
    <row r="256" spans="2:65" s="13" customFormat="1" ht="11.25">
      <c r="B256" s="154"/>
      <c r="D256" s="144" t="s">
        <v>133</v>
      </c>
      <c r="E256" s="155" t="s">
        <v>1</v>
      </c>
      <c r="F256" s="156" t="s">
        <v>420</v>
      </c>
      <c r="H256" s="157">
        <v>83.8</v>
      </c>
      <c r="I256" s="158"/>
      <c r="L256" s="154"/>
      <c r="M256" s="159"/>
      <c r="T256" s="160"/>
      <c r="AT256" s="155" t="s">
        <v>133</v>
      </c>
      <c r="AU256" s="155" t="s">
        <v>87</v>
      </c>
      <c r="AV256" s="13" t="s">
        <v>87</v>
      </c>
      <c r="AW256" s="13" t="s">
        <v>33</v>
      </c>
      <c r="AX256" s="13" t="s">
        <v>85</v>
      </c>
      <c r="AY256" s="155" t="s">
        <v>122</v>
      </c>
    </row>
    <row r="257" spans="2:65" s="12" customFormat="1" ht="11.25">
      <c r="B257" s="148"/>
      <c r="D257" s="144" t="s">
        <v>133</v>
      </c>
      <c r="E257" s="149" t="s">
        <v>1</v>
      </c>
      <c r="F257" s="150" t="s">
        <v>421</v>
      </c>
      <c r="H257" s="149" t="s">
        <v>1</v>
      </c>
      <c r="I257" s="151"/>
      <c r="L257" s="148"/>
      <c r="M257" s="152"/>
      <c r="T257" s="153"/>
      <c r="AT257" s="149" t="s">
        <v>133</v>
      </c>
      <c r="AU257" s="149" t="s">
        <v>87</v>
      </c>
      <c r="AV257" s="12" t="s">
        <v>85</v>
      </c>
      <c r="AW257" s="12" t="s">
        <v>33</v>
      </c>
      <c r="AX257" s="12" t="s">
        <v>77</v>
      </c>
      <c r="AY257" s="149" t="s">
        <v>122</v>
      </c>
    </row>
    <row r="258" spans="2:65" s="11" customFormat="1" ht="22.9" customHeight="1">
      <c r="B258" s="119"/>
      <c r="D258" s="120" t="s">
        <v>76</v>
      </c>
      <c r="E258" s="129" t="s">
        <v>146</v>
      </c>
      <c r="F258" s="129" t="s">
        <v>422</v>
      </c>
      <c r="I258" s="122"/>
      <c r="J258" s="130">
        <f>BK258</f>
        <v>0</v>
      </c>
      <c r="L258" s="119"/>
      <c r="M258" s="124"/>
      <c r="P258" s="125">
        <f>SUM(P259:P262)</f>
        <v>0</v>
      </c>
      <c r="R258" s="125">
        <f>SUM(R259:R262)</f>
        <v>7.9223263000000008</v>
      </c>
      <c r="T258" s="126">
        <f>SUM(T259:T262)</f>
        <v>0</v>
      </c>
      <c r="AR258" s="120" t="s">
        <v>85</v>
      </c>
      <c r="AT258" s="127" t="s">
        <v>76</v>
      </c>
      <c r="AU258" s="127" t="s">
        <v>85</v>
      </c>
      <c r="AY258" s="120" t="s">
        <v>122</v>
      </c>
      <c r="BK258" s="128">
        <f>SUM(BK259:BK262)</f>
        <v>0</v>
      </c>
    </row>
    <row r="259" spans="2:65" s="1" customFormat="1" ht="16.5" customHeight="1">
      <c r="B259" s="31"/>
      <c r="C259" s="131" t="s">
        <v>423</v>
      </c>
      <c r="D259" s="131" t="s">
        <v>125</v>
      </c>
      <c r="E259" s="132" t="s">
        <v>424</v>
      </c>
      <c r="F259" s="133" t="s">
        <v>425</v>
      </c>
      <c r="G259" s="134" t="s">
        <v>270</v>
      </c>
      <c r="H259" s="135">
        <v>4.1900000000000004</v>
      </c>
      <c r="I259" s="136"/>
      <c r="J259" s="137">
        <f>ROUND(I259*H259,2)</f>
        <v>0</v>
      </c>
      <c r="K259" s="133" t="s">
        <v>129</v>
      </c>
      <c r="L259" s="31"/>
      <c r="M259" s="138" t="s">
        <v>1</v>
      </c>
      <c r="N259" s="139" t="s">
        <v>42</v>
      </c>
      <c r="P259" s="140">
        <f>O259*H259</f>
        <v>0</v>
      </c>
      <c r="Q259" s="140">
        <v>1.8907700000000001</v>
      </c>
      <c r="R259" s="140">
        <f>Q259*H259</f>
        <v>7.9223263000000008</v>
      </c>
      <c r="S259" s="140">
        <v>0</v>
      </c>
      <c r="T259" s="141">
        <f>S259*H259</f>
        <v>0</v>
      </c>
      <c r="AR259" s="142" t="s">
        <v>146</v>
      </c>
      <c r="AT259" s="142" t="s">
        <v>125</v>
      </c>
      <c r="AU259" s="142" t="s">
        <v>87</v>
      </c>
      <c r="AY259" s="16" t="s">
        <v>122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6" t="s">
        <v>85</v>
      </c>
      <c r="BK259" s="143">
        <f>ROUND(I259*H259,2)</f>
        <v>0</v>
      </c>
      <c r="BL259" s="16" t="s">
        <v>146</v>
      </c>
      <c r="BM259" s="142" t="s">
        <v>426</v>
      </c>
    </row>
    <row r="260" spans="2:65" s="1" customFormat="1" ht="11.25">
      <c r="B260" s="31"/>
      <c r="D260" s="144" t="s">
        <v>132</v>
      </c>
      <c r="F260" s="145" t="s">
        <v>427</v>
      </c>
      <c r="I260" s="146"/>
      <c r="L260" s="31"/>
      <c r="M260" s="147"/>
      <c r="T260" s="55"/>
      <c r="AT260" s="16" t="s">
        <v>132</v>
      </c>
      <c r="AU260" s="16" t="s">
        <v>87</v>
      </c>
    </row>
    <row r="261" spans="2:65" s="12" customFormat="1" ht="11.25">
      <c r="B261" s="148"/>
      <c r="D261" s="144" t="s">
        <v>133</v>
      </c>
      <c r="E261" s="149" t="s">
        <v>1</v>
      </c>
      <c r="F261" s="150" t="s">
        <v>428</v>
      </c>
      <c r="H261" s="149" t="s">
        <v>1</v>
      </c>
      <c r="I261" s="151"/>
      <c r="L261" s="148"/>
      <c r="M261" s="152"/>
      <c r="T261" s="153"/>
      <c r="AT261" s="149" t="s">
        <v>133</v>
      </c>
      <c r="AU261" s="149" t="s">
        <v>87</v>
      </c>
      <c r="AV261" s="12" t="s">
        <v>85</v>
      </c>
      <c r="AW261" s="12" t="s">
        <v>33</v>
      </c>
      <c r="AX261" s="12" t="s">
        <v>77</v>
      </c>
      <c r="AY261" s="149" t="s">
        <v>122</v>
      </c>
    </row>
    <row r="262" spans="2:65" s="13" customFormat="1" ht="11.25">
      <c r="B262" s="154"/>
      <c r="D262" s="144" t="s">
        <v>133</v>
      </c>
      <c r="E262" s="155" t="s">
        <v>1</v>
      </c>
      <c r="F262" s="156" t="s">
        <v>429</v>
      </c>
      <c r="H262" s="157">
        <v>4.1900000000000004</v>
      </c>
      <c r="I262" s="158"/>
      <c r="L262" s="154"/>
      <c r="M262" s="159"/>
      <c r="T262" s="160"/>
      <c r="AT262" s="155" t="s">
        <v>133</v>
      </c>
      <c r="AU262" s="155" t="s">
        <v>87</v>
      </c>
      <c r="AV262" s="13" t="s">
        <v>87</v>
      </c>
      <c r="AW262" s="13" t="s">
        <v>33</v>
      </c>
      <c r="AX262" s="13" t="s">
        <v>85</v>
      </c>
      <c r="AY262" s="155" t="s">
        <v>122</v>
      </c>
    </row>
    <row r="263" spans="2:65" s="11" customFormat="1" ht="22.9" customHeight="1">
      <c r="B263" s="119"/>
      <c r="D263" s="120" t="s">
        <v>76</v>
      </c>
      <c r="E263" s="129" t="s">
        <v>121</v>
      </c>
      <c r="F263" s="129" t="s">
        <v>430</v>
      </c>
      <c r="I263" s="122"/>
      <c r="J263" s="130">
        <f>BK263</f>
        <v>0</v>
      </c>
      <c r="L263" s="119"/>
      <c r="M263" s="124"/>
      <c r="P263" s="125">
        <f>SUM(P264:P294)</f>
        <v>0</v>
      </c>
      <c r="R263" s="125">
        <f>SUM(R264:R294)</f>
        <v>47.977079999999994</v>
      </c>
      <c r="T263" s="126">
        <f>SUM(T264:T294)</f>
        <v>0</v>
      </c>
      <c r="AR263" s="120" t="s">
        <v>85</v>
      </c>
      <c r="AT263" s="127" t="s">
        <v>76</v>
      </c>
      <c r="AU263" s="127" t="s">
        <v>85</v>
      </c>
      <c r="AY263" s="120" t="s">
        <v>122</v>
      </c>
      <c r="BK263" s="128">
        <f>SUM(BK264:BK294)</f>
        <v>0</v>
      </c>
    </row>
    <row r="264" spans="2:65" s="1" customFormat="1" ht="16.5" customHeight="1">
      <c r="B264" s="31"/>
      <c r="C264" s="131" t="s">
        <v>431</v>
      </c>
      <c r="D264" s="131" t="s">
        <v>125</v>
      </c>
      <c r="E264" s="132" t="s">
        <v>432</v>
      </c>
      <c r="F264" s="133" t="s">
        <v>433</v>
      </c>
      <c r="G264" s="134" t="s">
        <v>221</v>
      </c>
      <c r="H264" s="135">
        <v>185.4</v>
      </c>
      <c r="I264" s="136"/>
      <c r="J264" s="137">
        <f>ROUND(I264*H264,2)</f>
        <v>0</v>
      </c>
      <c r="K264" s="133" t="s">
        <v>129</v>
      </c>
      <c r="L264" s="31"/>
      <c r="M264" s="138" t="s">
        <v>1</v>
      </c>
      <c r="N264" s="139" t="s">
        <v>42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146</v>
      </c>
      <c r="AT264" s="142" t="s">
        <v>125</v>
      </c>
      <c r="AU264" s="142" t="s">
        <v>87</v>
      </c>
      <c r="AY264" s="16" t="s">
        <v>122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85</v>
      </c>
      <c r="BK264" s="143">
        <f>ROUND(I264*H264,2)</f>
        <v>0</v>
      </c>
      <c r="BL264" s="16" t="s">
        <v>146</v>
      </c>
      <c r="BM264" s="142" t="s">
        <v>434</v>
      </c>
    </row>
    <row r="265" spans="2:65" s="1" customFormat="1" ht="11.25">
      <c r="B265" s="31"/>
      <c r="D265" s="144" t="s">
        <v>132</v>
      </c>
      <c r="F265" s="145" t="s">
        <v>435</v>
      </c>
      <c r="I265" s="146"/>
      <c r="L265" s="31"/>
      <c r="M265" s="147"/>
      <c r="T265" s="55"/>
      <c r="AT265" s="16" t="s">
        <v>132</v>
      </c>
      <c r="AU265" s="16" t="s">
        <v>87</v>
      </c>
    </row>
    <row r="266" spans="2:65" s="12" customFormat="1" ht="11.25">
      <c r="B266" s="148"/>
      <c r="D266" s="144" t="s">
        <v>133</v>
      </c>
      <c r="E266" s="149" t="s">
        <v>1</v>
      </c>
      <c r="F266" s="150" t="s">
        <v>436</v>
      </c>
      <c r="H266" s="149" t="s">
        <v>1</v>
      </c>
      <c r="I266" s="151"/>
      <c r="L266" s="148"/>
      <c r="M266" s="152"/>
      <c r="T266" s="153"/>
      <c r="AT266" s="149" t="s">
        <v>133</v>
      </c>
      <c r="AU266" s="149" t="s">
        <v>87</v>
      </c>
      <c r="AV266" s="12" t="s">
        <v>85</v>
      </c>
      <c r="AW266" s="12" t="s">
        <v>33</v>
      </c>
      <c r="AX266" s="12" t="s">
        <v>77</v>
      </c>
      <c r="AY266" s="149" t="s">
        <v>122</v>
      </c>
    </row>
    <row r="267" spans="2:65" s="12" customFormat="1" ht="11.25">
      <c r="B267" s="148"/>
      <c r="D267" s="144" t="s">
        <v>133</v>
      </c>
      <c r="E267" s="149" t="s">
        <v>1</v>
      </c>
      <c r="F267" s="150" t="s">
        <v>437</v>
      </c>
      <c r="H267" s="149" t="s">
        <v>1</v>
      </c>
      <c r="I267" s="151"/>
      <c r="L267" s="148"/>
      <c r="M267" s="152"/>
      <c r="T267" s="153"/>
      <c r="AT267" s="149" t="s">
        <v>133</v>
      </c>
      <c r="AU267" s="149" t="s">
        <v>87</v>
      </c>
      <c r="AV267" s="12" t="s">
        <v>85</v>
      </c>
      <c r="AW267" s="12" t="s">
        <v>33</v>
      </c>
      <c r="AX267" s="12" t="s">
        <v>77</v>
      </c>
      <c r="AY267" s="149" t="s">
        <v>122</v>
      </c>
    </row>
    <row r="268" spans="2:65" s="13" customFormat="1" ht="11.25">
      <c r="B268" s="154"/>
      <c r="D268" s="144" t="s">
        <v>133</v>
      </c>
      <c r="E268" s="155" t="s">
        <v>1</v>
      </c>
      <c r="F268" s="156" t="s">
        <v>438</v>
      </c>
      <c r="H268" s="157">
        <v>185.4</v>
      </c>
      <c r="I268" s="158"/>
      <c r="L268" s="154"/>
      <c r="M268" s="159"/>
      <c r="T268" s="160"/>
      <c r="AT268" s="155" t="s">
        <v>133</v>
      </c>
      <c r="AU268" s="155" t="s">
        <v>87</v>
      </c>
      <c r="AV268" s="13" t="s">
        <v>87</v>
      </c>
      <c r="AW268" s="13" t="s">
        <v>33</v>
      </c>
      <c r="AX268" s="13" t="s">
        <v>85</v>
      </c>
      <c r="AY268" s="155" t="s">
        <v>122</v>
      </c>
    </row>
    <row r="269" spans="2:65" s="1" customFormat="1" ht="21.75" customHeight="1">
      <c r="B269" s="31"/>
      <c r="C269" s="131" t="s">
        <v>439</v>
      </c>
      <c r="D269" s="131" t="s">
        <v>125</v>
      </c>
      <c r="E269" s="132" t="s">
        <v>440</v>
      </c>
      <c r="F269" s="133" t="s">
        <v>441</v>
      </c>
      <c r="G269" s="134" t="s">
        <v>221</v>
      </c>
      <c r="H269" s="135">
        <v>50.8</v>
      </c>
      <c r="I269" s="136"/>
      <c r="J269" s="137">
        <f>ROUND(I269*H269,2)</f>
        <v>0</v>
      </c>
      <c r="K269" s="133" t="s">
        <v>129</v>
      </c>
      <c r="L269" s="31"/>
      <c r="M269" s="138" t="s">
        <v>1</v>
      </c>
      <c r="N269" s="139" t="s">
        <v>42</v>
      </c>
      <c r="P269" s="140">
        <f>O269*H269</f>
        <v>0</v>
      </c>
      <c r="Q269" s="140">
        <v>0.12966</v>
      </c>
      <c r="R269" s="140">
        <f>Q269*H269</f>
        <v>6.5867279999999999</v>
      </c>
      <c r="S269" s="140">
        <v>0</v>
      </c>
      <c r="T269" s="141">
        <f>S269*H269</f>
        <v>0</v>
      </c>
      <c r="AR269" s="142" t="s">
        <v>146</v>
      </c>
      <c r="AT269" s="142" t="s">
        <v>125</v>
      </c>
      <c r="AU269" s="142" t="s">
        <v>87</v>
      </c>
      <c r="AY269" s="16" t="s">
        <v>122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85</v>
      </c>
      <c r="BK269" s="143">
        <f>ROUND(I269*H269,2)</f>
        <v>0</v>
      </c>
      <c r="BL269" s="16" t="s">
        <v>146</v>
      </c>
      <c r="BM269" s="142" t="s">
        <v>442</v>
      </c>
    </row>
    <row r="270" spans="2:65" s="1" customFormat="1" ht="19.5">
      <c r="B270" s="31"/>
      <c r="D270" s="144" t="s">
        <v>132</v>
      </c>
      <c r="F270" s="145" t="s">
        <v>443</v>
      </c>
      <c r="I270" s="146"/>
      <c r="L270" s="31"/>
      <c r="M270" s="147"/>
      <c r="T270" s="55"/>
      <c r="AT270" s="16" t="s">
        <v>132</v>
      </c>
      <c r="AU270" s="16" t="s">
        <v>87</v>
      </c>
    </row>
    <row r="271" spans="2:65" s="12" customFormat="1" ht="11.25">
      <c r="B271" s="148"/>
      <c r="D271" s="144" t="s">
        <v>133</v>
      </c>
      <c r="E271" s="149" t="s">
        <v>1</v>
      </c>
      <c r="F271" s="150" t="s">
        <v>444</v>
      </c>
      <c r="H271" s="149" t="s">
        <v>1</v>
      </c>
      <c r="I271" s="151"/>
      <c r="L271" s="148"/>
      <c r="M271" s="152"/>
      <c r="T271" s="153"/>
      <c r="AT271" s="149" t="s">
        <v>133</v>
      </c>
      <c r="AU271" s="149" t="s">
        <v>87</v>
      </c>
      <c r="AV271" s="12" t="s">
        <v>85</v>
      </c>
      <c r="AW271" s="12" t="s">
        <v>33</v>
      </c>
      <c r="AX271" s="12" t="s">
        <v>77</v>
      </c>
      <c r="AY271" s="149" t="s">
        <v>122</v>
      </c>
    </row>
    <row r="272" spans="2:65" s="13" customFormat="1" ht="11.25">
      <c r="B272" s="154"/>
      <c r="D272" s="144" t="s">
        <v>133</v>
      </c>
      <c r="E272" s="155" t="s">
        <v>1</v>
      </c>
      <c r="F272" s="156" t="s">
        <v>445</v>
      </c>
      <c r="H272" s="157">
        <v>50.8</v>
      </c>
      <c r="I272" s="158"/>
      <c r="L272" s="154"/>
      <c r="M272" s="159"/>
      <c r="T272" s="160"/>
      <c r="AT272" s="155" t="s">
        <v>133</v>
      </c>
      <c r="AU272" s="155" t="s">
        <v>87</v>
      </c>
      <c r="AV272" s="13" t="s">
        <v>87</v>
      </c>
      <c r="AW272" s="13" t="s">
        <v>33</v>
      </c>
      <c r="AX272" s="13" t="s">
        <v>85</v>
      </c>
      <c r="AY272" s="155" t="s">
        <v>122</v>
      </c>
    </row>
    <row r="273" spans="2:65" s="1" customFormat="1" ht="16.5" customHeight="1">
      <c r="B273" s="31"/>
      <c r="C273" s="131" t="s">
        <v>446</v>
      </c>
      <c r="D273" s="131" t="s">
        <v>125</v>
      </c>
      <c r="E273" s="132" t="s">
        <v>447</v>
      </c>
      <c r="F273" s="133" t="s">
        <v>448</v>
      </c>
      <c r="G273" s="134" t="s">
        <v>221</v>
      </c>
      <c r="H273" s="135">
        <v>50.8</v>
      </c>
      <c r="I273" s="136"/>
      <c r="J273" s="137">
        <f>ROUND(I273*H273,2)</f>
        <v>0</v>
      </c>
      <c r="K273" s="133" t="s">
        <v>129</v>
      </c>
      <c r="L273" s="31"/>
      <c r="M273" s="138" t="s">
        <v>1</v>
      </c>
      <c r="N273" s="139" t="s">
        <v>42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146</v>
      </c>
      <c r="AT273" s="142" t="s">
        <v>125</v>
      </c>
      <c r="AU273" s="142" t="s">
        <v>87</v>
      </c>
      <c r="AY273" s="16" t="s">
        <v>122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6" t="s">
        <v>85</v>
      </c>
      <c r="BK273" s="143">
        <f>ROUND(I273*H273,2)</f>
        <v>0</v>
      </c>
      <c r="BL273" s="16" t="s">
        <v>146</v>
      </c>
      <c r="BM273" s="142" t="s">
        <v>449</v>
      </c>
    </row>
    <row r="274" spans="2:65" s="1" customFormat="1" ht="11.25">
      <c r="B274" s="31"/>
      <c r="D274" s="144" t="s">
        <v>132</v>
      </c>
      <c r="F274" s="145" t="s">
        <v>450</v>
      </c>
      <c r="I274" s="146"/>
      <c r="L274" s="31"/>
      <c r="M274" s="147"/>
      <c r="T274" s="55"/>
      <c r="AT274" s="16" t="s">
        <v>132</v>
      </c>
      <c r="AU274" s="16" t="s">
        <v>87</v>
      </c>
    </row>
    <row r="275" spans="2:65" s="12" customFormat="1" ht="11.25">
      <c r="B275" s="148"/>
      <c r="D275" s="144" t="s">
        <v>133</v>
      </c>
      <c r="E275" s="149" t="s">
        <v>1</v>
      </c>
      <c r="F275" s="150" t="s">
        <v>451</v>
      </c>
      <c r="H275" s="149" t="s">
        <v>1</v>
      </c>
      <c r="I275" s="151"/>
      <c r="L275" s="148"/>
      <c r="M275" s="152"/>
      <c r="T275" s="153"/>
      <c r="AT275" s="149" t="s">
        <v>133</v>
      </c>
      <c r="AU275" s="149" t="s">
        <v>87</v>
      </c>
      <c r="AV275" s="12" t="s">
        <v>85</v>
      </c>
      <c r="AW275" s="12" t="s">
        <v>33</v>
      </c>
      <c r="AX275" s="12" t="s">
        <v>77</v>
      </c>
      <c r="AY275" s="149" t="s">
        <v>122</v>
      </c>
    </row>
    <row r="276" spans="2:65" s="12" customFormat="1" ht="11.25">
      <c r="B276" s="148"/>
      <c r="D276" s="144" t="s">
        <v>133</v>
      </c>
      <c r="E276" s="149" t="s">
        <v>1</v>
      </c>
      <c r="F276" s="150" t="s">
        <v>452</v>
      </c>
      <c r="H276" s="149" t="s">
        <v>1</v>
      </c>
      <c r="I276" s="151"/>
      <c r="L276" s="148"/>
      <c r="M276" s="152"/>
      <c r="T276" s="153"/>
      <c r="AT276" s="149" t="s">
        <v>133</v>
      </c>
      <c r="AU276" s="149" t="s">
        <v>87</v>
      </c>
      <c r="AV276" s="12" t="s">
        <v>85</v>
      </c>
      <c r="AW276" s="12" t="s">
        <v>33</v>
      </c>
      <c r="AX276" s="12" t="s">
        <v>77</v>
      </c>
      <c r="AY276" s="149" t="s">
        <v>122</v>
      </c>
    </row>
    <row r="277" spans="2:65" s="13" customFormat="1" ht="11.25">
      <c r="B277" s="154"/>
      <c r="D277" s="144" t="s">
        <v>133</v>
      </c>
      <c r="E277" s="155" t="s">
        <v>1</v>
      </c>
      <c r="F277" s="156" t="s">
        <v>453</v>
      </c>
      <c r="H277" s="157">
        <v>50.8</v>
      </c>
      <c r="I277" s="158"/>
      <c r="L277" s="154"/>
      <c r="M277" s="159"/>
      <c r="T277" s="160"/>
      <c r="AT277" s="155" t="s">
        <v>133</v>
      </c>
      <c r="AU277" s="155" t="s">
        <v>87</v>
      </c>
      <c r="AV277" s="13" t="s">
        <v>87</v>
      </c>
      <c r="AW277" s="13" t="s">
        <v>33</v>
      </c>
      <c r="AX277" s="13" t="s">
        <v>85</v>
      </c>
      <c r="AY277" s="155" t="s">
        <v>122</v>
      </c>
    </row>
    <row r="278" spans="2:65" s="1" customFormat="1" ht="21.75" customHeight="1">
      <c r="B278" s="31"/>
      <c r="C278" s="131" t="s">
        <v>454</v>
      </c>
      <c r="D278" s="131" t="s">
        <v>125</v>
      </c>
      <c r="E278" s="132" t="s">
        <v>455</v>
      </c>
      <c r="F278" s="133" t="s">
        <v>456</v>
      </c>
      <c r="G278" s="134" t="s">
        <v>221</v>
      </c>
      <c r="H278" s="135">
        <v>186.1</v>
      </c>
      <c r="I278" s="136"/>
      <c r="J278" s="137">
        <f>ROUND(I278*H278,2)</f>
        <v>0</v>
      </c>
      <c r="K278" s="133" t="s">
        <v>129</v>
      </c>
      <c r="L278" s="31"/>
      <c r="M278" s="138" t="s">
        <v>1</v>
      </c>
      <c r="N278" s="139" t="s">
        <v>42</v>
      </c>
      <c r="P278" s="140">
        <f>O278*H278</f>
        <v>0</v>
      </c>
      <c r="Q278" s="140">
        <v>8.9219999999999994E-2</v>
      </c>
      <c r="R278" s="140">
        <f>Q278*H278</f>
        <v>16.603841999999997</v>
      </c>
      <c r="S278" s="140">
        <v>0</v>
      </c>
      <c r="T278" s="141">
        <f>S278*H278</f>
        <v>0</v>
      </c>
      <c r="AR278" s="142" t="s">
        <v>146</v>
      </c>
      <c r="AT278" s="142" t="s">
        <v>125</v>
      </c>
      <c r="AU278" s="142" t="s">
        <v>87</v>
      </c>
      <c r="AY278" s="16" t="s">
        <v>122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85</v>
      </c>
      <c r="BK278" s="143">
        <f>ROUND(I278*H278,2)</f>
        <v>0</v>
      </c>
      <c r="BL278" s="16" t="s">
        <v>146</v>
      </c>
      <c r="BM278" s="142" t="s">
        <v>457</v>
      </c>
    </row>
    <row r="279" spans="2:65" s="1" customFormat="1" ht="29.25">
      <c r="B279" s="31"/>
      <c r="D279" s="144" t="s">
        <v>132</v>
      </c>
      <c r="F279" s="145" t="s">
        <v>458</v>
      </c>
      <c r="I279" s="146"/>
      <c r="L279" s="31"/>
      <c r="M279" s="147"/>
      <c r="T279" s="55"/>
      <c r="AT279" s="16" t="s">
        <v>132</v>
      </c>
      <c r="AU279" s="16" t="s">
        <v>87</v>
      </c>
    </row>
    <row r="280" spans="2:65" s="13" customFormat="1" ht="11.25">
      <c r="B280" s="154"/>
      <c r="D280" s="144" t="s">
        <v>133</v>
      </c>
      <c r="E280" s="155" t="s">
        <v>1</v>
      </c>
      <c r="F280" s="156" t="s">
        <v>459</v>
      </c>
      <c r="H280" s="157">
        <v>185.4</v>
      </c>
      <c r="I280" s="158"/>
      <c r="L280" s="154"/>
      <c r="M280" s="159"/>
      <c r="T280" s="160"/>
      <c r="AT280" s="155" t="s">
        <v>133</v>
      </c>
      <c r="AU280" s="155" t="s">
        <v>87</v>
      </c>
      <c r="AV280" s="13" t="s">
        <v>87</v>
      </c>
      <c r="AW280" s="13" t="s">
        <v>33</v>
      </c>
      <c r="AX280" s="13" t="s">
        <v>77</v>
      </c>
      <c r="AY280" s="155" t="s">
        <v>122</v>
      </c>
    </row>
    <row r="281" spans="2:65" s="13" customFormat="1" ht="11.25">
      <c r="B281" s="154"/>
      <c r="D281" s="144" t="s">
        <v>133</v>
      </c>
      <c r="E281" s="155" t="s">
        <v>1</v>
      </c>
      <c r="F281" s="156" t="s">
        <v>460</v>
      </c>
      <c r="H281" s="157">
        <v>0.7</v>
      </c>
      <c r="I281" s="158"/>
      <c r="L281" s="154"/>
      <c r="M281" s="159"/>
      <c r="T281" s="160"/>
      <c r="AT281" s="155" t="s">
        <v>133</v>
      </c>
      <c r="AU281" s="155" t="s">
        <v>87</v>
      </c>
      <c r="AV281" s="13" t="s">
        <v>87</v>
      </c>
      <c r="AW281" s="13" t="s">
        <v>33</v>
      </c>
      <c r="AX281" s="13" t="s">
        <v>77</v>
      </c>
      <c r="AY281" s="155" t="s">
        <v>122</v>
      </c>
    </row>
    <row r="282" spans="2:65" s="14" customFormat="1" ht="11.25">
      <c r="B282" s="164"/>
      <c r="D282" s="144" t="s">
        <v>133</v>
      </c>
      <c r="E282" s="165" t="s">
        <v>1</v>
      </c>
      <c r="F282" s="166" t="s">
        <v>282</v>
      </c>
      <c r="H282" s="167">
        <v>186.1</v>
      </c>
      <c r="I282" s="168"/>
      <c r="L282" s="164"/>
      <c r="M282" s="169"/>
      <c r="T282" s="170"/>
      <c r="AT282" s="165" t="s">
        <v>133</v>
      </c>
      <c r="AU282" s="165" t="s">
        <v>87</v>
      </c>
      <c r="AV282" s="14" t="s">
        <v>146</v>
      </c>
      <c r="AW282" s="14" t="s">
        <v>33</v>
      </c>
      <c r="AX282" s="14" t="s">
        <v>85</v>
      </c>
      <c r="AY282" s="165" t="s">
        <v>122</v>
      </c>
    </row>
    <row r="283" spans="2:65" s="1" customFormat="1" ht="16.5" customHeight="1">
      <c r="B283" s="31"/>
      <c r="C283" s="171" t="s">
        <v>461</v>
      </c>
      <c r="D283" s="171" t="s">
        <v>368</v>
      </c>
      <c r="E283" s="172" t="s">
        <v>462</v>
      </c>
      <c r="F283" s="173" t="s">
        <v>463</v>
      </c>
      <c r="G283" s="174" t="s">
        <v>221</v>
      </c>
      <c r="H283" s="175">
        <v>178.69399999999999</v>
      </c>
      <c r="I283" s="176"/>
      <c r="J283" s="177">
        <f>ROUND(I283*H283,2)</f>
        <v>0</v>
      </c>
      <c r="K283" s="173" t="s">
        <v>129</v>
      </c>
      <c r="L283" s="178"/>
      <c r="M283" s="179" t="s">
        <v>1</v>
      </c>
      <c r="N283" s="180" t="s">
        <v>42</v>
      </c>
      <c r="P283" s="140">
        <f>O283*H283</f>
        <v>0</v>
      </c>
      <c r="Q283" s="140">
        <v>0.13100000000000001</v>
      </c>
      <c r="R283" s="140">
        <f>Q283*H283</f>
        <v>23.408913999999999</v>
      </c>
      <c r="S283" s="140">
        <v>0</v>
      </c>
      <c r="T283" s="141">
        <f>S283*H283</f>
        <v>0</v>
      </c>
      <c r="AR283" s="142" t="s">
        <v>175</v>
      </c>
      <c r="AT283" s="142" t="s">
        <v>368</v>
      </c>
      <c r="AU283" s="142" t="s">
        <v>87</v>
      </c>
      <c r="AY283" s="16" t="s">
        <v>122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85</v>
      </c>
      <c r="BK283" s="143">
        <f>ROUND(I283*H283,2)</f>
        <v>0</v>
      </c>
      <c r="BL283" s="16" t="s">
        <v>146</v>
      </c>
      <c r="BM283" s="142" t="s">
        <v>464</v>
      </c>
    </row>
    <row r="284" spans="2:65" s="1" customFormat="1" ht="11.25">
      <c r="B284" s="31"/>
      <c r="D284" s="144" t="s">
        <v>132</v>
      </c>
      <c r="F284" s="145" t="s">
        <v>463</v>
      </c>
      <c r="I284" s="146"/>
      <c r="L284" s="31"/>
      <c r="M284" s="147"/>
      <c r="T284" s="55"/>
      <c r="AT284" s="16" t="s">
        <v>132</v>
      </c>
      <c r="AU284" s="16" t="s">
        <v>87</v>
      </c>
    </row>
    <row r="285" spans="2:65" s="12" customFormat="1" ht="11.25">
      <c r="B285" s="148"/>
      <c r="D285" s="144" t="s">
        <v>133</v>
      </c>
      <c r="E285" s="149" t="s">
        <v>1</v>
      </c>
      <c r="F285" s="150" t="s">
        <v>465</v>
      </c>
      <c r="H285" s="149" t="s">
        <v>1</v>
      </c>
      <c r="I285" s="151"/>
      <c r="L285" s="148"/>
      <c r="M285" s="152"/>
      <c r="T285" s="153"/>
      <c r="AT285" s="149" t="s">
        <v>133</v>
      </c>
      <c r="AU285" s="149" t="s">
        <v>87</v>
      </c>
      <c r="AV285" s="12" t="s">
        <v>85</v>
      </c>
      <c r="AW285" s="12" t="s">
        <v>33</v>
      </c>
      <c r="AX285" s="12" t="s">
        <v>77</v>
      </c>
      <c r="AY285" s="149" t="s">
        <v>122</v>
      </c>
    </row>
    <row r="286" spans="2:65" s="13" customFormat="1" ht="11.25">
      <c r="B286" s="154"/>
      <c r="D286" s="144" t="s">
        <v>133</v>
      </c>
      <c r="E286" s="155" t="s">
        <v>1</v>
      </c>
      <c r="F286" s="156" t="s">
        <v>466</v>
      </c>
      <c r="H286" s="157">
        <v>185.4</v>
      </c>
      <c r="I286" s="158"/>
      <c r="L286" s="154"/>
      <c r="M286" s="159"/>
      <c r="T286" s="160"/>
      <c r="AT286" s="155" t="s">
        <v>133</v>
      </c>
      <c r="AU286" s="155" t="s">
        <v>87</v>
      </c>
      <c r="AV286" s="13" t="s">
        <v>87</v>
      </c>
      <c r="AW286" s="13" t="s">
        <v>33</v>
      </c>
      <c r="AX286" s="13" t="s">
        <v>77</v>
      </c>
      <c r="AY286" s="155" t="s">
        <v>122</v>
      </c>
    </row>
    <row r="287" spans="2:65" s="13" customFormat="1" ht="11.25">
      <c r="B287" s="154"/>
      <c r="D287" s="144" t="s">
        <v>133</v>
      </c>
      <c r="E287" s="155" t="s">
        <v>1</v>
      </c>
      <c r="F287" s="156" t="s">
        <v>467</v>
      </c>
      <c r="H287" s="157">
        <v>-10.210000000000001</v>
      </c>
      <c r="I287" s="158"/>
      <c r="L287" s="154"/>
      <c r="M287" s="159"/>
      <c r="T287" s="160"/>
      <c r="AT287" s="155" t="s">
        <v>133</v>
      </c>
      <c r="AU287" s="155" t="s">
        <v>87</v>
      </c>
      <c r="AV287" s="13" t="s">
        <v>87</v>
      </c>
      <c r="AW287" s="13" t="s">
        <v>33</v>
      </c>
      <c r="AX287" s="13" t="s">
        <v>77</v>
      </c>
      <c r="AY287" s="155" t="s">
        <v>122</v>
      </c>
    </row>
    <row r="288" spans="2:65" s="14" customFormat="1" ht="11.25">
      <c r="B288" s="164"/>
      <c r="D288" s="144" t="s">
        <v>133</v>
      </c>
      <c r="E288" s="165" t="s">
        <v>1</v>
      </c>
      <c r="F288" s="166" t="s">
        <v>282</v>
      </c>
      <c r="H288" s="167">
        <v>175.19</v>
      </c>
      <c r="I288" s="168"/>
      <c r="L288" s="164"/>
      <c r="M288" s="169"/>
      <c r="T288" s="170"/>
      <c r="AT288" s="165" t="s">
        <v>133</v>
      </c>
      <c r="AU288" s="165" t="s">
        <v>87</v>
      </c>
      <c r="AV288" s="14" t="s">
        <v>146</v>
      </c>
      <c r="AW288" s="14" t="s">
        <v>33</v>
      </c>
      <c r="AX288" s="14" t="s">
        <v>85</v>
      </c>
      <c r="AY288" s="165" t="s">
        <v>122</v>
      </c>
    </row>
    <row r="289" spans="2:65" s="13" customFormat="1" ht="11.25">
      <c r="B289" s="154"/>
      <c r="D289" s="144" t="s">
        <v>133</v>
      </c>
      <c r="F289" s="156" t="s">
        <v>468</v>
      </c>
      <c r="H289" s="157">
        <v>178.69399999999999</v>
      </c>
      <c r="I289" s="158"/>
      <c r="L289" s="154"/>
      <c r="M289" s="159"/>
      <c r="T289" s="160"/>
      <c r="AT289" s="155" t="s">
        <v>133</v>
      </c>
      <c r="AU289" s="155" t="s">
        <v>87</v>
      </c>
      <c r="AV289" s="13" t="s">
        <v>87</v>
      </c>
      <c r="AW289" s="13" t="s">
        <v>4</v>
      </c>
      <c r="AX289" s="13" t="s">
        <v>85</v>
      </c>
      <c r="AY289" s="155" t="s">
        <v>122</v>
      </c>
    </row>
    <row r="290" spans="2:65" s="1" customFormat="1" ht="16.5" customHeight="1">
      <c r="B290" s="31"/>
      <c r="C290" s="171" t="s">
        <v>469</v>
      </c>
      <c r="D290" s="171" t="s">
        <v>368</v>
      </c>
      <c r="E290" s="172" t="s">
        <v>470</v>
      </c>
      <c r="F290" s="173" t="s">
        <v>471</v>
      </c>
      <c r="G290" s="174" t="s">
        <v>221</v>
      </c>
      <c r="H290" s="175">
        <v>10.516</v>
      </c>
      <c r="I290" s="176"/>
      <c r="J290" s="177">
        <f>ROUND(I290*H290,2)</f>
        <v>0</v>
      </c>
      <c r="K290" s="173" t="s">
        <v>129</v>
      </c>
      <c r="L290" s="178"/>
      <c r="M290" s="179" t="s">
        <v>1</v>
      </c>
      <c r="N290" s="180" t="s">
        <v>42</v>
      </c>
      <c r="P290" s="140">
        <f>O290*H290</f>
        <v>0</v>
      </c>
      <c r="Q290" s="140">
        <v>0.13100000000000001</v>
      </c>
      <c r="R290" s="140">
        <f>Q290*H290</f>
        <v>1.377596</v>
      </c>
      <c r="S290" s="140">
        <v>0</v>
      </c>
      <c r="T290" s="141">
        <f>S290*H290</f>
        <v>0</v>
      </c>
      <c r="AR290" s="142" t="s">
        <v>175</v>
      </c>
      <c r="AT290" s="142" t="s">
        <v>368</v>
      </c>
      <c r="AU290" s="142" t="s">
        <v>87</v>
      </c>
      <c r="AY290" s="16" t="s">
        <v>122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85</v>
      </c>
      <c r="BK290" s="143">
        <f>ROUND(I290*H290,2)</f>
        <v>0</v>
      </c>
      <c r="BL290" s="16" t="s">
        <v>146</v>
      </c>
      <c r="BM290" s="142" t="s">
        <v>472</v>
      </c>
    </row>
    <row r="291" spans="2:65" s="1" customFormat="1" ht="11.25">
      <c r="B291" s="31"/>
      <c r="D291" s="144" t="s">
        <v>132</v>
      </c>
      <c r="F291" s="145" t="s">
        <v>471</v>
      </c>
      <c r="I291" s="146"/>
      <c r="L291" s="31"/>
      <c r="M291" s="147"/>
      <c r="T291" s="55"/>
      <c r="AT291" s="16" t="s">
        <v>132</v>
      </c>
      <c r="AU291" s="16" t="s">
        <v>87</v>
      </c>
    </row>
    <row r="292" spans="2:65" s="12" customFormat="1" ht="11.25">
      <c r="B292" s="148"/>
      <c r="D292" s="144" t="s">
        <v>133</v>
      </c>
      <c r="E292" s="149" t="s">
        <v>1</v>
      </c>
      <c r="F292" s="150" t="s">
        <v>473</v>
      </c>
      <c r="H292" s="149" t="s">
        <v>1</v>
      </c>
      <c r="I292" s="151"/>
      <c r="L292" s="148"/>
      <c r="M292" s="152"/>
      <c r="T292" s="153"/>
      <c r="AT292" s="149" t="s">
        <v>133</v>
      </c>
      <c r="AU292" s="149" t="s">
        <v>87</v>
      </c>
      <c r="AV292" s="12" t="s">
        <v>85</v>
      </c>
      <c r="AW292" s="12" t="s">
        <v>33</v>
      </c>
      <c r="AX292" s="12" t="s">
        <v>77</v>
      </c>
      <c r="AY292" s="149" t="s">
        <v>122</v>
      </c>
    </row>
    <row r="293" spans="2:65" s="13" customFormat="1" ht="11.25">
      <c r="B293" s="154"/>
      <c r="D293" s="144" t="s">
        <v>133</v>
      </c>
      <c r="E293" s="155" t="s">
        <v>1</v>
      </c>
      <c r="F293" s="156" t="s">
        <v>474</v>
      </c>
      <c r="H293" s="157">
        <v>10.210000000000001</v>
      </c>
      <c r="I293" s="158"/>
      <c r="L293" s="154"/>
      <c r="M293" s="159"/>
      <c r="T293" s="160"/>
      <c r="AT293" s="155" t="s">
        <v>133</v>
      </c>
      <c r="AU293" s="155" t="s">
        <v>87</v>
      </c>
      <c r="AV293" s="13" t="s">
        <v>87</v>
      </c>
      <c r="AW293" s="13" t="s">
        <v>33</v>
      </c>
      <c r="AX293" s="13" t="s">
        <v>85</v>
      </c>
      <c r="AY293" s="155" t="s">
        <v>122</v>
      </c>
    </row>
    <row r="294" spans="2:65" s="13" customFormat="1" ht="11.25">
      <c r="B294" s="154"/>
      <c r="D294" s="144" t="s">
        <v>133</v>
      </c>
      <c r="F294" s="156" t="s">
        <v>475</v>
      </c>
      <c r="H294" s="157">
        <v>10.516</v>
      </c>
      <c r="I294" s="158"/>
      <c r="L294" s="154"/>
      <c r="M294" s="159"/>
      <c r="T294" s="160"/>
      <c r="AT294" s="155" t="s">
        <v>133</v>
      </c>
      <c r="AU294" s="155" t="s">
        <v>87</v>
      </c>
      <c r="AV294" s="13" t="s">
        <v>87</v>
      </c>
      <c r="AW294" s="13" t="s">
        <v>4</v>
      </c>
      <c r="AX294" s="13" t="s">
        <v>85</v>
      </c>
      <c r="AY294" s="155" t="s">
        <v>122</v>
      </c>
    </row>
    <row r="295" spans="2:65" s="11" customFormat="1" ht="22.9" customHeight="1">
      <c r="B295" s="119"/>
      <c r="D295" s="120" t="s">
        <v>76</v>
      </c>
      <c r="E295" s="129" t="s">
        <v>175</v>
      </c>
      <c r="F295" s="129" t="s">
        <v>476</v>
      </c>
      <c r="I295" s="122"/>
      <c r="J295" s="130">
        <f>BK295</f>
        <v>0</v>
      </c>
      <c r="L295" s="119"/>
      <c r="M295" s="124"/>
      <c r="P295" s="125">
        <f>SUM(P296:P326)</f>
        <v>0</v>
      </c>
      <c r="R295" s="125">
        <f>SUM(R296:R326)</f>
        <v>3.6115600000000003</v>
      </c>
      <c r="T295" s="126">
        <f>SUM(T296:T326)</f>
        <v>0.1</v>
      </c>
      <c r="AR295" s="120" t="s">
        <v>85</v>
      </c>
      <c r="AT295" s="127" t="s">
        <v>76</v>
      </c>
      <c r="AU295" s="127" t="s">
        <v>85</v>
      </c>
      <c r="AY295" s="120" t="s">
        <v>122</v>
      </c>
      <c r="BK295" s="128">
        <f>SUM(BK296:BK326)</f>
        <v>0</v>
      </c>
    </row>
    <row r="296" spans="2:65" s="1" customFormat="1" ht="21.75" customHeight="1">
      <c r="B296" s="31"/>
      <c r="C296" s="131" t="s">
        <v>477</v>
      </c>
      <c r="D296" s="131" t="s">
        <v>125</v>
      </c>
      <c r="E296" s="132" t="s">
        <v>478</v>
      </c>
      <c r="F296" s="133" t="s">
        <v>479</v>
      </c>
      <c r="G296" s="134" t="s">
        <v>480</v>
      </c>
      <c r="H296" s="135">
        <v>1</v>
      </c>
      <c r="I296" s="136"/>
      <c r="J296" s="137">
        <f>ROUND(I296*H296,2)</f>
        <v>0</v>
      </c>
      <c r="K296" s="133" t="s">
        <v>129</v>
      </c>
      <c r="L296" s="31"/>
      <c r="M296" s="138" t="s">
        <v>1</v>
      </c>
      <c r="N296" s="139" t="s">
        <v>42</v>
      </c>
      <c r="P296" s="140">
        <f>O296*H296</f>
        <v>0</v>
      </c>
      <c r="Q296" s="140">
        <v>2.1523500000000002</v>
      </c>
      <c r="R296" s="140">
        <f>Q296*H296</f>
        <v>2.1523500000000002</v>
      </c>
      <c r="S296" s="140">
        <v>0</v>
      </c>
      <c r="T296" s="141">
        <f>S296*H296</f>
        <v>0</v>
      </c>
      <c r="AR296" s="142" t="s">
        <v>146</v>
      </c>
      <c r="AT296" s="142" t="s">
        <v>125</v>
      </c>
      <c r="AU296" s="142" t="s">
        <v>87</v>
      </c>
      <c r="AY296" s="16" t="s">
        <v>122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85</v>
      </c>
      <c r="BK296" s="143">
        <f>ROUND(I296*H296,2)</f>
        <v>0</v>
      </c>
      <c r="BL296" s="16" t="s">
        <v>146</v>
      </c>
      <c r="BM296" s="142" t="s">
        <v>481</v>
      </c>
    </row>
    <row r="297" spans="2:65" s="1" customFormat="1" ht="19.5">
      <c r="B297" s="31"/>
      <c r="D297" s="144" t="s">
        <v>132</v>
      </c>
      <c r="F297" s="145" t="s">
        <v>482</v>
      </c>
      <c r="I297" s="146"/>
      <c r="L297" s="31"/>
      <c r="M297" s="147"/>
      <c r="T297" s="55"/>
      <c r="AT297" s="16" t="s">
        <v>132</v>
      </c>
      <c r="AU297" s="16" t="s">
        <v>87</v>
      </c>
    </row>
    <row r="298" spans="2:65" s="12" customFormat="1" ht="11.25">
      <c r="B298" s="148"/>
      <c r="D298" s="144" t="s">
        <v>133</v>
      </c>
      <c r="E298" s="149" t="s">
        <v>1</v>
      </c>
      <c r="F298" s="150" t="s">
        <v>483</v>
      </c>
      <c r="H298" s="149" t="s">
        <v>1</v>
      </c>
      <c r="I298" s="151"/>
      <c r="L298" s="148"/>
      <c r="M298" s="152"/>
      <c r="T298" s="153"/>
      <c r="AT298" s="149" t="s">
        <v>133</v>
      </c>
      <c r="AU298" s="149" t="s">
        <v>87</v>
      </c>
      <c r="AV298" s="12" t="s">
        <v>85</v>
      </c>
      <c r="AW298" s="12" t="s">
        <v>33</v>
      </c>
      <c r="AX298" s="12" t="s">
        <v>77</v>
      </c>
      <c r="AY298" s="149" t="s">
        <v>122</v>
      </c>
    </row>
    <row r="299" spans="2:65" s="13" customFormat="1" ht="11.25">
      <c r="B299" s="154"/>
      <c r="D299" s="144" t="s">
        <v>133</v>
      </c>
      <c r="E299" s="155" t="s">
        <v>1</v>
      </c>
      <c r="F299" s="156" t="s">
        <v>484</v>
      </c>
      <c r="H299" s="157">
        <v>1</v>
      </c>
      <c r="I299" s="158"/>
      <c r="L299" s="154"/>
      <c r="M299" s="159"/>
      <c r="T299" s="160"/>
      <c r="AT299" s="155" t="s">
        <v>133</v>
      </c>
      <c r="AU299" s="155" t="s">
        <v>87</v>
      </c>
      <c r="AV299" s="13" t="s">
        <v>87</v>
      </c>
      <c r="AW299" s="13" t="s">
        <v>33</v>
      </c>
      <c r="AX299" s="13" t="s">
        <v>85</v>
      </c>
      <c r="AY299" s="155" t="s">
        <v>122</v>
      </c>
    </row>
    <row r="300" spans="2:65" s="1" customFormat="1" ht="24.2" customHeight="1">
      <c r="B300" s="31"/>
      <c r="C300" s="171" t="s">
        <v>485</v>
      </c>
      <c r="D300" s="171" t="s">
        <v>368</v>
      </c>
      <c r="E300" s="172" t="s">
        <v>486</v>
      </c>
      <c r="F300" s="173" t="s">
        <v>487</v>
      </c>
      <c r="G300" s="174" t="s">
        <v>488</v>
      </c>
      <c r="H300" s="175">
        <v>1</v>
      </c>
      <c r="I300" s="176"/>
      <c r="J300" s="177">
        <f>ROUND(I300*H300,2)</f>
        <v>0</v>
      </c>
      <c r="K300" s="173" t="s">
        <v>1</v>
      </c>
      <c r="L300" s="178"/>
      <c r="M300" s="179" t="s">
        <v>1</v>
      </c>
      <c r="N300" s="180" t="s">
        <v>42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175</v>
      </c>
      <c r="AT300" s="142" t="s">
        <v>368</v>
      </c>
      <c r="AU300" s="142" t="s">
        <v>87</v>
      </c>
      <c r="AY300" s="16" t="s">
        <v>122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6" t="s">
        <v>85</v>
      </c>
      <c r="BK300" s="143">
        <f>ROUND(I300*H300,2)</f>
        <v>0</v>
      </c>
      <c r="BL300" s="16" t="s">
        <v>146</v>
      </c>
      <c r="BM300" s="142" t="s">
        <v>489</v>
      </c>
    </row>
    <row r="301" spans="2:65" s="1" customFormat="1" ht="11.25">
      <c r="B301" s="31"/>
      <c r="D301" s="144" t="s">
        <v>132</v>
      </c>
      <c r="F301" s="145" t="s">
        <v>487</v>
      </c>
      <c r="I301" s="146"/>
      <c r="L301" s="31"/>
      <c r="M301" s="147"/>
      <c r="T301" s="55"/>
      <c r="AT301" s="16" t="s">
        <v>132</v>
      </c>
      <c r="AU301" s="16" t="s">
        <v>87</v>
      </c>
    </row>
    <row r="302" spans="2:65" s="13" customFormat="1" ht="11.25">
      <c r="B302" s="154"/>
      <c r="D302" s="144" t="s">
        <v>133</v>
      </c>
      <c r="E302" s="155" t="s">
        <v>1</v>
      </c>
      <c r="F302" s="156" t="s">
        <v>490</v>
      </c>
      <c r="H302" s="157">
        <v>1</v>
      </c>
      <c r="I302" s="158"/>
      <c r="L302" s="154"/>
      <c r="M302" s="159"/>
      <c r="T302" s="160"/>
      <c r="AT302" s="155" t="s">
        <v>133</v>
      </c>
      <c r="AU302" s="155" t="s">
        <v>87</v>
      </c>
      <c r="AV302" s="13" t="s">
        <v>87</v>
      </c>
      <c r="AW302" s="13" t="s">
        <v>33</v>
      </c>
      <c r="AX302" s="13" t="s">
        <v>85</v>
      </c>
      <c r="AY302" s="155" t="s">
        <v>122</v>
      </c>
    </row>
    <row r="303" spans="2:65" s="1" customFormat="1" ht="16.5" customHeight="1">
      <c r="B303" s="31"/>
      <c r="C303" s="131" t="s">
        <v>491</v>
      </c>
      <c r="D303" s="131" t="s">
        <v>125</v>
      </c>
      <c r="E303" s="132" t="s">
        <v>492</v>
      </c>
      <c r="F303" s="133" t="s">
        <v>493</v>
      </c>
      <c r="G303" s="134" t="s">
        <v>480</v>
      </c>
      <c r="H303" s="135">
        <v>1</v>
      </c>
      <c r="I303" s="136"/>
      <c r="J303" s="137">
        <f>ROUND(I303*H303,2)</f>
        <v>0</v>
      </c>
      <c r="K303" s="133" t="s">
        <v>129</v>
      </c>
      <c r="L303" s="31"/>
      <c r="M303" s="138" t="s">
        <v>1</v>
      </c>
      <c r="N303" s="139" t="s">
        <v>42</v>
      </c>
      <c r="P303" s="140">
        <f>O303*H303</f>
        <v>0</v>
      </c>
      <c r="Q303" s="140">
        <v>0.10661</v>
      </c>
      <c r="R303" s="140">
        <f>Q303*H303</f>
        <v>0.10661</v>
      </c>
      <c r="S303" s="140">
        <v>0</v>
      </c>
      <c r="T303" s="141">
        <f>S303*H303</f>
        <v>0</v>
      </c>
      <c r="AR303" s="142" t="s">
        <v>146</v>
      </c>
      <c r="AT303" s="142" t="s">
        <v>125</v>
      </c>
      <c r="AU303" s="142" t="s">
        <v>87</v>
      </c>
      <c r="AY303" s="16" t="s">
        <v>122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85</v>
      </c>
      <c r="BK303" s="143">
        <f>ROUND(I303*H303,2)</f>
        <v>0</v>
      </c>
      <c r="BL303" s="16" t="s">
        <v>146</v>
      </c>
      <c r="BM303" s="142" t="s">
        <v>494</v>
      </c>
    </row>
    <row r="304" spans="2:65" s="1" customFormat="1" ht="19.5">
      <c r="B304" s="31"/>
      <c r="D304" s="144" t="s">
        <v>132</v>
      </c>
      <c r="F304" s="145" t="s">
        <v>495</v>
      </c>
      <c r="I304" s="146"/>
      <c r="L304" s="31"/>
      <c r="M304" s="147"/>
      <c r="T304" s="55"/>
      <c r="AT304" s="16" t="s">
        <v>132</v>
      </c>
      <c r="AU304" s="16" t="s">
        <v>87</v>
      </c>
    </row>
    <row r="305" spans="2:65" s="13" customFormat="1" ht="11.25">
      <c r="B305" s="154"/>
      <c r="D305" s="144" t="s">
        <v>133</v>
      </c>
      <c r="E305" s="155" t="s">
        <v>1</v>
      </c>
      <c r="F305" s="156" t="s">
        <v>496</v>
      </c>
      <c r="H305" s="157">
        <v>1</v>
      </c>
      <c r="I305" s="158"/>
      <c r="L305" s="154"/>
      <c r="M305" s="159"/>
      <c r="T305" s="160"/>
      <c r="AT305" s="155" t="s">
        <v>133</v>
      </c>
      <c r="AU305" s="155" t="s">
        <v>87</v>
      </c>
      <c r="AV305" s="13" t="s">
        <v>87</v>
      </c>
      <c r="AW305" s="13" t="s">
        <v>33</v>
      </c>
      <c r="AX305" s="13" t="s">
        <v>85</v>
      </c>
      <c r="AY305" s="155" t="s">
        <v>122</v>
      </c>
    </row>
    <row r="306" spans="2:65" s="1" customFormat="1" ht="16.5" customHeight="1">
      <c r="B306" s="31"/>
      <c r="C306" s="131" t="s">
        <v>497</v>
      </c>
      <c r="D306" s="131" t="s">
        <v>125</v>
      </c>
      <c r="E306" s="132" t="s">
        <v>498</v>
      </c>
      <c r="F306" s="133" t="s">
        <v>499</v>
      </c>
      <c r="G306" s="134" t="s">
        <v>480</v>
      </c>
      <c r="H306" s="135">
        <v>2</v>
      </c>
      <c r="I306" s="136"/>
      <c r="J306" s="137">
        <f>ROUND(I306*H306,2)</f>
        <v>0</v>
      </c>
      <c r="K306" s="133" t="s">
        <v>129</v>
      </c>
      <c r="L306" s="31"/>
      <c r="M306" s="138" t="s">
        <v>1</v>
      </c>
      <c r="N306" s="139" t="s">
        <v>42</v>
      </c>
      <c r="P306" s="140">
        <f>O306*H306</f>
        <v>0</v>
      </c>
      <c r="Q306" s="140">
        <v>0.10761999999999999</v>
      </c>
      <c r="R306" s="140">
        <f>Q306*H306</f>
        <v>0.21523999999999999</v>
      </c>
      <c r="S306" s="140">
        <v>0</v>
      </c>
      <c r="T306" s="141">
        <f>S306*H306</f>
        <v>0</v>
      </c>
      <c r="AR306" s="142" t="s">
        <v>146</v>
      </c>
      <c r="AT306" s="142" t="s">
        <v>125</v>
      </c>
      <c r="AU306" s="142" t="s">
        <v>87</v>
      </c>
      <c r="AY306" s="16" t="s">
        <v>122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85</v>
      </c>
      <c r="BK306" s="143">
        <f>ROUND(I306*H306,2)</f>
        <v>0</v>
      </c>
      <c r="BL306" s="16" t="s">
        <v>146</v>
      </c>
      <c r="BM306" s="142" t="s">
        <v>500</v>
      </c>
    </row>
    <row r="307" spans="2:65" s="1" customFormat="1" ht="19.5">
      <c r="B307" s="31"/>
      <c r="D307" s="144" t="s">
        <v>132</v>
      </c>
      <c r="F307" s="145" t="s">
        <v>501</v>
      </c>
      <c r="I307" s="146"/>
      <c r="L307" s="31"/>
      <c r="M307" s="147"/>
      <c r="T307" s="55"/>
      <c r="AT307" s="16" t="s">
        <v>132</v>
      </c>
      <c r="AU307" s="16" t="s">
        <v>87</v>
      </c>
    </row>
    <row r="308" spans="2:65" s="13" customFormat="1" ht="11.25">
      <c r="B308" s="154"/>
      <c r="D308" s="144" t="s">
        <v>133</v>
      </c>
      <c r="E308" s="155" t="s">
        <v>1</v>
      </c>
      <c r="F308" s="156" t="s">
        <v>502</v>
      </c>
      <c r="H308" s="157">
        <v>2</v>
      </c>
      <c r="I308" s="158"/>
      <c r="L308" s="154"/>
      <c r="M308" s="159"/>
      <c r="T308" s="160"/>
      <c r="AT308" s="155" t="s">
        <v>133</v>
      </c>
      <c r="AU308" s="155" t="s">
        <v>87</v>
      </c>
      <c r="AV308" s="13" t="s">
        <v>87</v>
      </c>
      <c r="AW308" s="13" t="s">
        <v>33</v>
      </c>
      <c r="AX308" s="13" t="s">
        <v>85</v>
      </c>
      <c r="AY308" s="155" t="s">
        <v>122</v>
      </c>
    </row>
    <row r="309" spans="2:65" s="1" customFormat="1" ht="16.5" customHeight="1">
      <c r="B309" s="31"/>
      <c r="C309" s="131" t="s">
        <v>503</v>
      </c>
      <c r="D309" s="131" t="s">
        <v>125</v>
      </c>
      <c r="E309" s="132" t="s">
        <v>504</v>
      </c>
      <c r="F309" s="133" t="s">
        <v>505</v>
      </c>
      <c r="G309" s="134" t="s">
        <v>480</v>
      </c>
      <c r="H309" s="135">
        <v>3</v>
      </c>
      <c r="I309" s="136"/>
      <c r="J309" s="137">
        <f>ROUND(I309*H309,2)</f>
        <v>0</v>
      </c>
      <c r="K309" s="133" t="s">
        <v>129</v>
      </c>
      <c r="L309" s="31"/>
      <c r="M309" s="138" t="s">
        <v>1</v>
      </c>
      <c r="N309" s="139" t="s">
        <v>42</v>
      </c>
      <c r="P309" s="140">
        <f>O309*H309</f>
        <v>0</v>
      </c>
      <c r="Q309" s="140">
        <v>1.2120000000000001E-2</v>
      </c>
      <c r="R309" s="140">
        <f>Q309*H309</f>
        <v>3.6360000000000003E-2</v>
      </c>
      <c r="S309" s="140">
        <v>0</v>
      </c>
      <c r="T309" s="141">
        <f>S309*H309</f>
        <v>0</v>
      </c>
      <c r="AR309" s="142" t="s">
        <v>146</v>
      </c>
      <c r="AT309" s="142" t="s">
        <v>125</v>
      </c>
      <c r="AU309" s="142" t="s">
        <v>87</v>
      </c>
      <c r="AY309" s="16" t="s">
        <v>122</v>
      </c>
      <c r="BE309" s="143">
        <f>IF(N309="základní",J309,0)</f>
        <v>0</v>
      </c>
      <c r="BF309" s="143">
        <f>IF(N309="snížená",J309,0)</f>
        <v>0</v>
      </c>
      <c r="BG309" s="143">
        <f>IF(N309="zákl. přenesená",J309,0)</f>
        <v>0</v>
      </c>
      <c r="BH309" s="143">
        <f>IF(N309="sníž. přenesená",J309,0)</f>
        <v>0</v>
      </c>
      <c r="BI309" s="143">
        <f>IF(N309="nulová",J309,0)</f>
        <v>0</v>
      </c>
      <c r="BJ309" s="16" t="s">
        <v>85</v>
      </c>
      <c r="BK309" s="143">
        <f>ROUND(I309*H309,2)</f>
        <v>0</v>
      </c>
      <c r="BL309" s="16" t="s">
        <v>146</v>
      </c>
      <c r="BM309" s="142" t="s">
        <v>506</v>
      </c>
    </row>
    <row r="310" spans="2:65" s="1" customFormat="1" ht="11.25">
      <c r="B310" s="31"/>
      <c r="D310" s="144" t="s">
        <v>132</v>
      </c>
      <c r="F310" s="145" t="s">
        <v>507</v>
      </c>
      <c r="I310" s="146"/>
      <c r="L310" s="31"/>
      <c r="M310" s="147"/>
      <c r="T310" s="55"/>
      <c r="AT310" s="16" t="s">
        <v>132</v>
      </c>
      <c r="AU310" s="16" t="s">
        <v>87</v>
      </c>
    </row>
    <row r="311" spans="2:65" s="13" customFormat="1" ht="11.25">
      <c r="B311" s="154"/>
      <c r="D311" s="144" t="s">
        <v>133</v>
      </c>
      <c r="E311" s="155" t="s">
        <v>1</v>
      </c>
      <c r="F311" s="156" t="s">
        <v>508</v>
      </c>
      <c r="H311" s="157">
        <v>3</v>
      </c>
      <c r="I311" s="158"/>
      <c r="L311" s="154"/>
      <c r="M311" s="159"/>
      <c r="T311" s="160"/>
      <c r="AT311" s="155" t="s">
        <v>133</v>
      </c>
      <c r="AU311" s="155" t="s">
        <v>87</v>
      </c>
      <c r="AV311" s="13" t="s">
        <v>87</v>
      </c>
      <c r="AW311" s="13" t="s">
        <v>33</v>
      </c>
      <c r="AX311" s="13" t="s">
        <v>85</v>
      </c>
      <c r="AY311" s="155" t="s">
        <v>122</v>
      </c>
    </row>
    <row r="312" spans="2:65" s="1" customFormat="1" ht="16.5" customHeight="1">
      <c r="B312" s="31"/>
      <c r="C312" s="131" t="s">
        <v>509</v>
      </c>
      <c r="D312" s="131" t="s">
        <v>125</v>
      </c>
      <c r="E312" s="132" t="s">
        <v>510</v>
      </c>
      <c r="F312" s="133" t="s">
        <v>511</v>
      </c>
      <c r="G312" s="134" t="s">
        <v>480</v>
      </c>
      <c r="H312" s="135">
        <v>3</v>
      </c>
      <c r="I312" s="136"/>
      <c r="J312" s="137">
        <f>ROUND(I312*H312,2)</f>
        <v>0</v>
      </c>
      <c r="K312" s="133" t="s">
        <v>129</v>
      </c>
      <c r="L312" s="31"/>
      <c r="M312" s="138" t="s">
        <v>1</v>
      </c>
      <c r="N312" s="139" t="s">
        <v>42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146</v>
      </c>
      <c r="AT312" s="142" t="s">
        <v>125</v>
      </c>
      <c r="AU312" s="142" t="s">
        <v>87</v>
      </c>
      <c r="AY312" s="16" t="s">
        <v>122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6" t="s">
        <v>85</v>
      </c>
      <c r="BK312" s="143">
        <f>ROUND(I312*H312,2)</f>
        <v>0</v>
      </c>
      <c r="BL312" s="16" t="s">
        <v>146</v>
      </c>
      <c r="BM312" s="142" t="s">
        <v>512</v>
      </c>
    </row>
    <row r="313" spans="2:65" s="1" customFormat="1" ht="11.25">
      <c r="B313" s="31"/>
      <c r="D313" s="144" t="s">
        <v>132</v>
      </c>
      <c r="F313" s="145" t="s">
        <v>513</v>
      </c>
      <c r="I313" s="146"/>
      <c r="L313" s="31"/>
      <c r="M313" s="147"/>
      <c r="T313" s="55"/>
      <c r="AT313" s="16" t="s">
        <v>132</v>
      </c>
      <c r="AU313" s="16" t="s">
        <v>87</v>
      </c>
    </row>
    <row r="314" spans="2:65" s="13" customFormat="1" ht="11.25">
      <c r="B314" s="154"/>
      <c r="D314" s="144" t="s">
        <v>133</v>
      </c>
      <c r="E314" s="155" t="s">
        <v>1</v>
      </c>
      <c r="F314" s="156" t="s">
        <v>508</v>
      </c>
      <c r="H314" s="157">
        <v>3</v>
      </c>
      <c r="I314" s="158"/>
      <c r="L314" s="154"/>
      <c r="M314" s="159"/>
      <c r="T314" s="160"/>
      <c r="AT314" s="155" t="s">
        <v>133</v>
      </c>
      <c r="AU314" s="155" t="s">
        <v>87</v>
      </c>
      <c r="AV314" s="13" t="s">
        <v>87</v>
      </c>
      <c r="AW314" s="13" t="s">
        <v>33</v>
      </c>
      <c r="AX314" s="13" t="s">
        <v>85</v>
      </c>
      <c r="AY314" s="155" t="s">
        <v>122</v>
      </c>
    </row>
    <row r="315" spans="2:65" s="1" customFormat="1" ht="21.75" customHeight="1">
      <c r="B315" s="31"/>
      <c r="C315" s="131" t="s">
        <v>514</v>
      </c>
      <c r="D315" s="131" t="s">
        <v>125</v>
      </c>
      <c r="E315" s="132" t="s">
        <v>515</v>
      </c>
      <c r="F315" s="133" t="s">
        <v>516</v>
      </c>
      <c r="G315" s="134" t="s">
        <v>480</v>
      </c>
      <c r="H315" s="135">
        <v>3</v>
      </c>
      <c r="I315" s="136"/>
      <c r="J315" s="137">
        <f>ROUND(I315*H315,2)</f>
        <v>0</v>
      </c>
      <c r="K315" s="133" t="s">
        <v>129</v>
      </c>
      <c r="L315" s="31"/>
      <c r="M315" s="138" t="s">
        <v>1</v>
      </c>
      <c r="N315" s="139" t="s">
        <v>42</v>
      </c>
      <c r="P315" s="140">
        <f>O315*H315</f>
        <v>0</v>
      </c>
      <c r="Q315" s="140">
        <v>0.30399999999999999</v>
      </c>
      <c r="R315" s="140">
        <f>Q315*H315</f>
        <v>0.91199999999999992</v>
      </c>
      <c r="S315" s="140">
        <v>0</v>
      </c>
      <c r="T315" s="141">
        <f>S315*H315</f>
        <v>0</v>
      </c>
      <c r="AR315" s="142" t="s">
        <v>146</v>
      </c>
      <c r="AT315" s="142" t="s">
        <v>125</v>
      </c>
      <c r="AU315" s="142" t="s">
        <v>87</v>
      </c>
      <c r="AY315" s="16" t="s">
        <v>122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6" t="s">
        <v>85</v>
      </c>
      <c r="BK315" s="143">
        <f>ROUND(I315*H315,2)</f>
        <v>0</v>
      </c>
      <c r="BL315" s="16" t="s">
        <v>146</v>
      </c>
      <c r="BM315" s="142" t="s">
        <v>517</v>
      </c>
    </row>
    <row r="316" spans="2:65" s="1" customFormat="1" ht="19.5">
      <c r="B316" s="31"/>
      <c r="D316" s="144" t="s">
        <v>132</v>
      </c>
      <c r="F316" s="145" t="s">
        <v>518</v>
      </c>
      <c r="I316" s="146"/>
      <c r="L316" s="31"/>
      <c r="M316" s="147"/>
      <c r="T316" s="55"/>
      <c r="AT316" s="16" t="s">
        <v>132</v>
      </c>
      <c r="AU316" s="16" t="s">
        <v>87</v>
      </c>
    </row>
    <row r="317" spans="2:65" s="13" customFormat="1" ht="11.25">
      <c r="B317" s="154"/>
      <c r="D317" s="144" t="s">
        <v>133</v>
      </c>
      <c r="E317" s="155" t="s">
        <v>1</v>
      </c>
      <c r="F317" s="156" t="s">
        <v>508</v>
      </c>
      <c r="H317" s="157">
        <v>3</v>
      </c>
      <c r="I317" s="158"/>
      <c r="L317" s="154"/>
      <c r="M317" s="159"/>
      <c r="T317" s="160"/>
      <c r="AT317" s="155" t="s">
        <v>133</v>
      </c>
      <c r="AU317" s="155" t="s">
        <v>87</v>
      </c>
      <c r="AV317" s="13" t="s">
        <v>87</v>
      </c>
      <c r="AW317" s="13" t="s">
        <v>33</v>
      </c>
      <c r="AX317" s="13" t="s">
        <v>85</v>
      </c>
      <c r="AY317" s="155" t="s">
        <v>122</v>
      </c>
    </row>
    <row r="318" spans="2:65" s="1" customFormat="1" ht="21.75" customHeight="1">
      <c r="B318" s="31"/>
      <c r="C318" s="131" t="s">
        <v>519</v>
      </c>
      <c r="D318" s="131" t="s">
        <v>125</v>
      </c>
      <c r="E318" s="132" t="s">
        <v>520</v>
      </c>
      <c r="F318" s="133" t="s">
        <v>521</v>
      </c>
      <c r="G318" s="134" t="s">
        <v>480</v>
      </c>
      <c r="H318" s="135">
        <v>1</v>
      </c>
      <c r="I318" s="136"/>
      <c r="J318" s="137">
        <f>ROUND(I318*H318,2)</f>
        <v>0</v>
      </c>
      <c r="K318" s="133" t="s">
        <v>129</v>
      </c>
      <c r="L318" s="31"/>
      <c r="M318" s="138" t="s">
        <v>1</v>
      </c>
      <c r="N318" s="139" t="s">
        <v>42</v>
      </c>
      <c r="P318" s="140">
        <f>O318*H318</f>
        <v>0</v>
      </c>
      <c r="Q318" s="140">
        <v>0.09</v>
      </c>
      <c r="R318" s="140">
        <f>Q318*H318</f>
        <v>0.09</v>
      </c>
      <c r="S318" s="140">
        <v>0</v>
      </c>
      <c r="T318" s="141">
        <f>S318*H318</f>
        <v>0</v>
      </c>
      <c r="AR318" s="142" t="s">
        <v>146</v>
      </c>
      <c r="AT318" s="142" t="s">
        <v>125</v>
      </c>
      <c r="AU318" s="142" t="s">
        <v>87</v>
      </c>
      <c r="AY318" s="16" t="s">
        <v>122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85</v>
      </c>
      <c r="BK318" s="143">
        <f>ROUND(I318*H318,2)</f>
        <v>0</v>
      </c>
      <c r="BL318" s="16" t="s">
        <v>146</v>
      </c>
      <c r="BM318" s="142" t="s">
        <v>522</v>
      </c>
    </row>
    <row r="319" spans="2:65" s="1" customFormat="1" ht="11.25">
      <c r="B319" s="31"/>
      <c r="D319" s="144" t="s">
        <v>132</v>
      </c>
      <c r="F319" s="145" t="s">
        <v>521</v>
      </c>
      <c r="I319" s="146"/>
      <c r="L319" s="31"/>
      <c r="M319" s="147"/>
      <c r="T319" s="55"/>
      <c r="AT319" s="16" t="s">
        <v>132</v>
      </c>
      <c r="AU319" s="16" t="s">
        <v>87</v>
      </c>
    </row>
    <row r="320" spans="2:65" s="13" customFormat="1" ht="11.25">
      <c r="B320" s="154"/>
      <c r="D320" s="144" t="s">
        <v>133</v>
      </c>
      <c r="E320" s="155" t="s">
        <v>1</v>
      </c>
      <c r="F320" s="156" t="s">
        <v>523</v>
      </c>
      <c r="H320" s="157">
        <v>1</v>
      </c>
      <c r="I320" s="158"/>
      <c r="L320" s="154"/>
      <c r="M320" s="159"/>
      <c r="T320" s="160"/>
      <c r="AT320" s="155" t="s">
        <v>133</v>
      </c>
      <c r="AU320" s="155" t="s">
        <v>87</v>
      </c>
      <c r="AV320" s="13" t="s">
        <v>87</v>
      </c>
      <c r="AW320" s="13" t="s">
        <v>33</v>
      </c>
      <c r="AX320" s="13" t="s">
        <v>85</v>
      </c>
      <c r="AY320" s="155" t="s">
        <v>122</v>
      </c>
    </row>
    <row r="321" spans="2:65" s="1" customFormat="1" ht="16.5" customHeight="1">
      <c r="B321" s="31"/>
      <c r="C321" s="171" t="s">
        <v>524</v>
      </c>
      <c r="D321" s="171" t="s">
        <v>368</v>
      </c>
      <c r="E321" s="172" t="s">
        <v>525</v>
      </c>
      <c r="F321" s="173" t="s">
        <v>526</v>
      </c>
      <c r="G321" s="174" t="s">
        <v>480</v>
      </c>
      <c r="H321" s="175">
        <v>1</v>
      </c>
      <c r="I321" s="176"/>
      <c r="J321" s="177">
        <f>ROUND(I321*H321,2)</f>
        <v>0</v>
      </c>
      <c r="K321" s="173" t="s">
        <v>129</v>
      </c>
      <c r="L321" s="178"/>
      <c r="M321" s="179" t="s">
        <v>1</v>
      </c>
      <c r="N321" s="180" t="s">
        <v>42</v>
      </c>
      <c r="P321" s="140">
        <f>O321*H321</f>
        <v>0</v>
      </c>
      <c r="Q321" s="140">
        <v>9.9000000000000005E-2</v>
      </c>
      <c r="R321" s="140">
        <f>Q321*H321</f>
        <v>9.9000000000000005E-2</v>
      </c>
      <c r="S321" s="140">
        <v>0</v>
      </c>
      <c r="T321" s="141">
        <f>S321*H321</f>
        <v>0</v>
      </c>
      <c r="AR321" s="142" t="s">
        <v>175</v>
      </c>
      <c r="AT321" s="142" t="s">
        <v>368</v>
      </c>
      <c r="AU321" s="142" t="s">
        <v>87</v>
      </c>
      <c r="AY321" s="16" t="s">
        <v>122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85</v>
      </c>
      <c r="BK321" s="143">
        <f>ROUND(I321*H321,2)</f>
        <v>0</v>
      </c>
      <c r="BL321" s="16" t="s">
        <v>146</v>
      </c>
      <c r="BM321" s="142" t="s">
        <v>527</v>
      </c>
    </row>
    <row r="322" spans="2:65" s="1" customFormat="1" ht="11.25">
      <c r="B322" s="31"/>
      <c r="D322" s="144" t="s">
        <v>132</v>
      </c>
      <c r="F322" s="145" t="s">
        <v>526</v>
      </c>
      <c r="I322" s="146"/>
      <c r="L322" s="31"/>
      <c r="M322" s="147"/>
      <c r="T322" s="55"/>
      <c r="AT322" s="16" t="s">
        <v>132</v>
      </c>
      <c r="AU322" s="16" t="s">
        <v>87</v>
      </c>
    </row>
    <row r="323" spans="2:65" s="13" customFormat="1" ht="11.25">
      <c r="B323" s="154"/>
      <c r="D323" s="144" t="s">
        <v>133</v>
      </c>
      <c r="E323" s="155" t="s">
        <v>1</v>
      </c>
      <c r="F323" s="156" t="s">
        <v>528</v>
      </c>
      <c r="H323" s="157">
        <v>1</v>
      </c>
      <c r="I323" s="158"/>
      <c r="L323" s="154"/>
      <c r="M323" s="159"/>
      <c r="T323" s="160"/>
      <c r="AT323" s="155" t="s">
        <v>133</v>
      </c>
      <c r="AU323" s="155" t="s">
        <v>87</v>
      </c>
      <c r="AV323" s="13" t="s">
        <v>87</v>
      </c>
      <c r="AW323" s="13" t="s">
        <v>33</v>
      </c>
      <c r="AX323" s="13" t="s">
        <v>85</v>
      </c>
      <c r="AY323" s="155" t="s">
        <v>122</v>
      </c>
    </row>
    <row r="324" spans="2:65" s="1" customFormat="1" ht="16.5" customHeight="1">
      <c r="B324" s="31"/>
      <c r="C324" s="131" t="s">
        <v>529</v>
      </c>
      <c r="D324" s="131" t="s">
        <v>125</v>
      </c>
      <c r="E324" s="132" t="s">
        <v>530</v>
      </c>
      <c r="F324" s="133" t="s">
        <v>531</v>
      </c>
      <c r="G324" s="134" t="s">
        <v>480</v>
      </c>
      <c r="H324" s="135">
        <v>1</v>
      </c>
      <c r="I324" s="136"/>
      <c r="J324" s="137">
        <f>ROUND(I324*H324,2)</f>
        <v>0</v>
      </c>
      <c r="K324" s="133" t="s">
        <v>129</v>
      </c>
      <c r="L324" s="31"/>
      <c r="M324" s="138" t="s">
        <v>1</v>
      </c>
      <c r="N324" s="139" t="s">
        <v>42</v>
      </c>
      <c r="P324" s="140">
        <f>O324*H324</f>
        <v>0</v>
      </c>
      <c r="Q324" s="140">
        <v>0</v>
      </c>
      <c r="R324" s="140">
        <f>Q324*H324</f>
        <v>0</v>
      </c>
      <c r="S324" s="140">
        <v>0.1</v>
      </c>
      <c r="T324" s="141">
        <f>S324*H324</f>
        <v>0.1</v>
      </c>
      <c r="AR324" s="142" t="s">
        <v>146</v>
      </c>
      <c r="AT324" s="142" t="s">
        <v>125</v>
      </c>
      <c r="AU324" s="142" t="s">
        <v>87</v>
      </c>
      <c r="AY324" s="16" t="s">
        <v>122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6" t="s">
        <v>85</v>
      </c>
      <c r="BK324" s="143">
        <f>ROUND(I324*H324,2)</f>
        <v>0</v>
      </c>
      <c r="BL324" s="16" t="s">
        <v>146</v>
      </c>
      <c r="BM324" s="142" t="s">
        <v>532</v>
      </c>
    </row>
    <row r="325" spans="2:65" s="1" customFormat="1" ht="11.25">
      <c r="B325" s="31"/>
      <c r="D325" s="144" t="s">
        <v>132</v>
      </c>
      <c r="F325" s="145" t="s">
        <v>533</v>
      </c>
      <c r="I325" s="146"/>
      <c r="L325" s="31"/>
      <c r="M325" s="147"/>
      <c r="T325" s="55"/>
      <c r="AT325" s="16" t="s">
        <v>132</v>
      </c>
      <c r="AU325" s="16" t="s">
        <v>87</v>
      </c>
    </row>
    <row r="326" spans="2:65" s="13" customFormat="1" ht="11.25">
      <c r="B326" s="154"/>
      <c r="D326" s="144" t="s">
        <v>133</v>
      </c>
      <c r="E326" s="155" t="s">
        <v>1</v>
      </c>
      <c r="F326" s="156" t="s">
        <v>534</v>
      </c>
      <c r="H326" s="157">
        <v>1</v>
      </c>
      <c r="I326" s="158"/>
      <c r="L326" s="154"/>
      <c r="M326" s="159"/>
      <c r="T326" s="160"/>
      <c r="AT326" s="155" t="s">
        <v>133</v>
      </c>
      <c r="AU326" s="155" t="s">
        <v>87</v>
      </c>
      <c r="AV326" s="13" t="s">
        <v>87</v>
      </c>
      <c r="AW326" s="13" t="s">
        <v>33</v>
      </c>
      <c r="AX326" s="13" t="s">
        <v>85</v>
      </c>
      <c r="AY326" s="155" t="s">
        <v>122</v>
      </c>
    </row>
    <row r="327" spans="2:65" s="11" customFormat="1" ht="22.9" customHeight="1">
      <c r="B327" s="119"/>
      <c r="D327" s="120" t="s">
        <v>76</v>
      </c>
      <c r="E327" s="129" t="s">
        <v>181</v>
      </c>
      <c r="F327" s="129" t="s">
        <v>535</v>
      </c>
      <c r="I327" s="122"/>
      <c r="J327" s="130">
        <f>BK327</f>
        <v>0</v>
      </c>
      <c r="L327" s="119"/>
      <c r="M327" s="124"/>
      <c r="P327" s="125">
        <f>SUM(P328:P364)</f>
        <v>0</v>
      </c>
      <c r="R327" s="125">
        <f>SUM(R328:R364)</f>
        <v>39.29956</v>
      </c>
      <c r="T327" s="126">
        <f>SUM(T328:T364)</f>
        <v>0</v>
      </c>
      <c r="AR327" s="120" t="s">
        <v>85</v>
      </c>
      <c r="AT327" s="127" t="s">
        <v>76</v>
      </c>
      <c r="AU327" s="127" t="s">
        <v>85</v>
      </c>
      <c r="AY327" s="120" t="s">
        <v>122</v>
      </c>
      <c r="BK327" s="128">
        <f>SUM(BK328:BK364)</f>
        <v>0</v>
      </c>
    </row>
    <row r="328" spans="2:65" s="1" customFormat="1" ht="16.5" customHeight="1">
      <c r="B328" s="31"/>
      <c r="C328" s="131" t="s">
        <v>536</v>
      </c>
      <c r="D328" s="131" t="s">
        <v>125</v>
      </c>
      <c r="E328" s="132" t="s">
        <v>537</v>
      </c>
      <c r="F328" s="133" t="s">
        <v>538</v>
      </c>
      <c r="G328" s="134" t="s">
        <v>257</v>
      </c>
      <c r="H328" s="135">
        <v>17.899999999999999</v>
      </c>
      <c r="I328" s="136"/>
      <c r="J328" s="137">
        <f>ROUND(I328*H328,2)</f>
        <v>0</v>
      </c>
      <c r="K328" s="133" t="s">
        <v>129</v>
      </c>
      <c r="L328" s="31"/>
      <c r="M328" s="138" t="s">
        <v>1</v>
      </c>
      <c r="N328" s="139" t="s">
        <v>42</v>
      </c>
      <c r="P328" s="140">
        <f>O328*H328</f>
        <v>0</v>
      </c>
      <c r="Q328" s="140">
        <v>1.6000000000000001E-4</v>
      </c>
      <c r="R328" s="140">
        <f>Q328*H328</f>
        <v>2.8639999999999998E-3</v>
      </c>
      <c r="S328" s="140">
        <v>0</v>
      </c>
      <c r="T328" s="141">
        <f>S328*H328</f>
        <v>0</v>
      </c>
      <c r="AR328" s="142" t="s">
        <v>146</v>
      </c>
      <c r="AT328" s="142" t="s">
        <v>125</v>
      </c>
      <c r="AU328" s="142" t="s">
        <v>87</v>
      </c>
      <c r="AY328" s="16" t="s">
        <v>122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6" t="s">
        <v>85</v>
      </c>
      <c r="BK328" s="143">
        <f>ROUND(I328*H328,2)</f>
        <v>0</v>
      </c>
      <c r="BL328" s="16" t="s">
        <v>146</v>
      </c>
      <c r="BM328" s="142" t="s">
        <v>539</v>
      </c>
    </row>
    <row r="329" spans="2:65" s="1" customFormat="1" ht="11.25">
      <c r="B329" s="31"/>
      <c r="D329" s="144" t="s">
        <v>132</v>
      </c>
      <c r="F329" s="145" t="s">
        <v>540</v>
      </c>
      <c r="I329" s="146"/>
      <c r="L329" s="31"/>
      <c r="M329" s="147"/>
      <c r="T329" s="55"/>
      <c r="AT329" s="16" t="s">
        <v>132</v>
      </c>
      <c r="AU329" s="16" t="s">
        <v>87</v>
      </c>
    </row>
    <row r="330" spans="2:65" s="13" customFormat="1" ht="11.25">
      <c r="B330" s="154"/>
      <c r="D330" s="144" t="s">
        <v>133</v>
      </c>
      <c r="E330" s="155" t="s">
        <v>1</v>
      </c>
      <c r="F330" s="156" t="s">
        <v>541</v>
      </c>
      <c r="H330" s="157">
        <v>17.899999999999999</v>
      </c>
      <c r="I330" s="158"/>
      <c r="L330" s="154"/>
      <c r="M330" s="159"/>
      <c r="T330" s="160"/>
      <c r="AT330" s="155" t="s">
        <v>133</v>
      </c>
      <c r="AU330" s="155" t="s">
        <v>87</v>
      </c>
      <c r="AV330" s="13" t="s">
        <v>87</v>
      </c>
      <c r="AW330" s="13" t="s">
        <v>33</v>
      </c>
      <c r="AX330" s="13" t="s">
        <v>85</v>
      </c>
      <c r="AY330" s="155" t="s">
        <v>122</v>
      </c>
    </row>
    <row r="331" spans="2:65" s="1" customFormat="1" ht="16.5" customHeight="1">
      <c r="B331" s="31"/>
      <c r="C331" s="131" t="s">
        <v>542</v>
      </c>
      <c r="D331" s="131" t="s">
        <v>125</v>
      </c>
      <c r="E331" s="132" t="s">
        <v>543</v>
      </c>
      <c r="F331" s="133" t="s">
        <v>544</v>
      </c>
      <c r="G331" s="134" t="s">
        <v>257</v>
      </c>
      <c r="H331" s="135">
        <v>8</v>
      </c>
      <c r="I331" s="136"/>
      <c r="J331" s="137">
        <f>ROUND(I331*H331,2)</f>
        <v>0</v>
      </c>
      <c r="K331" s="133" t="s">
        <v>129</v>
      </c>
      <c r="L331" s="31"/>
      <c r="M331" s="138" t="s">
        <v>1</v>
      </c>
      <c r="N331" s="139" t="s">
        <v>42</v>
      </c>
      <c r="P331" s="140">
        <f>O331*H331</f>
        <v>0</v>
      </c>
      <c r="Q331" s="140">
        <v>1.3999999999999999E-4</v>
      </c>
      <c r="R331" s="140">
        <f>Q331*H331</f>
        <v>1.1199999999999999E-3</v>
      </c>
      <c r="S331" s="140">
        <v>0</v>
      </c>
      <c r="T331" s="141">
        <f>S331*H331</f>
        <v>0</v>
      </c>
      <c r="AR331" s="142" t="s">
        <v>146</v>
      </c>
      <c r="AT331" s="142" t="s">
        <v>125</v>
      </c>
      <c r="AU331" s="142" t="s">
        <v>87</v>
      </c>
      <c r="AY331" s="16" t="s">
        <v>122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6" t="s">
        <v>85</v>
      </c>
      <c r="BK331" s="143">
        <f>ROUND(I331*H331,2)</f>
        <v>0</v>
      </c>
      <c r="BL331" s="16" t="s">
        <v>146</v>
      </c>
      <c r="BM331" s="142" t="s">
        <v>545</v>
      </c>
    </row>
    <row r="332" spans="2:65" s="1" customFormat="1" ht="11.25">
      <c r="B332" s="31"/>
      <c r="D332" s="144" t="s">
        <v>132</v>
      </c>
      <c r="F332" s="145" t="s">
        <v>546</v>
      </c>
      <c r="I332" s="146"/>
      <c r="L332" s="31"/>
      <c r="M332" s="147"/>
      <c r="T332" s="55"/>
      <c r="AT332" s="16" t="s">
        <v>132</v>
      </c>
      <c r="AU332" s="16" t="s">
        <v>87</v>
      </c>
    </row>
    <row r="333" spans="2:65" s="13" customFormat="1" ht="11.25">
      <c r="B333" s="154"/>
      <c r="D333" s="144" t="s">
        <v>133</v>
      </c>
      <c r="E333" s="155" t="s">
        <v>1</v>
      </c>
      <c r="F333" s="156" t="s">
        <v>547</v>
      </c>
      <c r="H333" s="157">
        <v>8</v>
      </c>
      <c r="I333" s="158"/>
      <c r="L333" s="154"/>
      <c r="M333" s="159"/>
      <c r="T333" s="160"/>
      <c r="AT333" s="155" t="s">
        <v>133</v>
      </c>
      <c r="AU333" s="155" t="s">
        <v>87</v>
      </c>
      <c r="AV333" s="13" t="s">
        <v>87</v>
      </c>
      <c r="AW333" s="13" t="s">
        <v>33</v>
      </c>
      <c r="AX333" s="13" t="s">
        <v>85</v>
      </c>
      <c r="AY333" s="155" t="s">
        <v>122</v>
      </c>
    </row>
    <row r="334" spans="2:65" s="1" customFormat="1" ht="16.5" customHeight="1">
      <c r="B334" s="31"/>
      <c r="C334" s="131" t="s">
        <v>548</v>
      </c>
      <c r="D334" s="131" t="s">
        <v>125</v>
      </c>
      <c r="E334" s="132" t="s">
        <v>549</v>
      </c>
      <c r="F334" s="133" t="s">
        <v>550</v>
      </c>
      <c r="G334" s="134" t="s">
        <v>257</v>
      </c>
      <c r="H334" s="135">
        <v>25.9</v>
      </c>
      <c r="I334" s="136"/>
      <c r="J334" s="137">
        <f>ROUND(I334*H334,2)</f>
        <v>0</v>
      </c>
      <c r="K334" s="133" t="s">
        <v>129</v>
      </c>
      <c r="L334" s="31"/>
      <c r="M334" s="138" t="s">
        <v>1</v>
      </c>
      <c r="N334" s="139" t="s">
        <v>42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146</v>
      </c>
      <c r="AT334" s="142" t="s">
        <v>125</v>
      </c>
      <c r="AU334" s="142" t="s">
        <v>87</v>
      </c>
      <c r="AY334" s="16" t="s">
        <v>122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85</v>
      </c>
      <c r="BK334" s="143">
        <f>ROUND(I334*H334,2)</f>
        <v>0</v>
      </c>
      <c r="BL334" s="16" t="s">
        <v>146</v>
      </c>
      <c r="BM334" s="142" t="s">
        <v>551</v>
      </c>
    </row>
    <row r="335" spans="2:65" s="1" customFormat="1" ht="11.25">
      <c r="B335" s="31"/>
      <c r="D335" s="144" t="s">
        <v>132</v>
      </c>
      <c r="F335" s="145" t="s">
        <v>552</v>
      </c>
      <c r="I335" s="146"/>
      <c r="L335" s="31"/>
      <c r="M335" s="147"/>
      <c r="T335" s="55"/>
      <c r="AT335" s="16" t="s">
        <v>132</v>
      </c>
      <c r="AU335" s="16" t="s">
        <v>87</v>
      </c>
    </row>
    <row r="336" spans="2:65" s="13" customFormat="1" ht="11.25">
      <c r="B336" s="154"/>
      <c r="D336" s="144" t="s">
        <v>133</v>
      </c>
      <c r="E336" s="155" t="s">
        <v>1</v>
      </c>
      <c r="F336" s="156" t="s">
        <v>553</v>
      </c>
      <c r="H336" s="157">
        <v>25.9</v>
      </c>
      <c r="I336" s="158"/>
      <c r="L336" s="154"/>
      <c r="M336" s="159"/>
      <c r="T336" s="160"/>
      <c r="AT336" s="155" t="s">
        <v>133</v>
      </c>
      <c r="AU336" s="155" t="s">
        <v>87</v>
      </c>
      <c r="AV336" s="13" t="s">
        <v>87</v>
      </c>
      <c r="AW336" s="13" t="s">
        <v>33</v>
      </c>
      <c r="AX336" s="13" t="s">
        <v>85</v>
      </c>
      <c r="AY336" s="155" t="s">
        <v>122</v>
      </c>
    </row>
    <row r="337" spans="2:65" s="1" customFormat="1" ht="16.5" customHeight="1">
      <c r="B337" s="31"/>
      <c r="C337" s="131" t="s">
        <v>554</v>
      </c>
      <c r="D337" s="131" t="s">
        <v>125</v>
      </c>
      <c r="E337" s="132" t="s">
        <v>555</v>
      </c>
      <c r="F337" s="133" t="s">
        <v>556</v>
      </c>
      <c r="G337" s="134" t="s">
        <v>257</v>
      </c>
      <c r="H337" s="135">
        <v>112.9</v>
      </c>
      <c r="I337" s="136"/>
      <c r="J337" s="137">
        <f>ROUND(I337*H337,2)</f>
        <v>0</v>
      </c>
      <c r="K337" s="133" t="s">
        <v>129</v>
      </c>
      <c r="L337" s="31"/>
      <c r="M337" s="138" t="s">
        <v>1</v>
      </c>
      <c r="N337" s="139" t="s">
        <v>42</v>
      </c>
      <c r="P337" s="140">
        <f>O337*H337</f>
        <v>0</v>
      </c>
      <c r="Q337" s="140">
        <v>0.15540000000000001</v>
      </c>
      <c r="R337" s="140">
        <f>Q337*H337</f>
        <v>17.54466</v>
      </c>
      <c r="S337" s="140">
        <v>0</v>
      </c>
      <c r="T337" s="141">
        <f>S337*H337</f>
        <v>0</v>
      </c>
      <c r="AR337" s="142" t="s">
        <v>146</v>
      </c>
      <c r="AT337" s="142" t="s">
        <v>125</v>
      </c>
      <c r="AU337" s="142" t="s">
        <v>87</v>
      </c>
      <c r="AY337" s="16" t="s">
        <v>122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6" t="s">
        <v>85</v>
      </c>
      <c r="BK337" s="143">
        <f>ROUND(I337*H337,2)</f>
        <v>0</v>
      </c>
      <c r="BL337" s="16" t="s">
        <v>146</v>
      </c>
      <c r="BM337" s="142" t="s">
        <v>557</v>
      </c>
    </row>
    <row r="338" spans="2:65" s="1" customFormat="1" ht="19.5">
      <c r="B338" s="31"/>
      <c r="D338" s="144" t="s">
        <v>132</v>
      </c>
      <c r="F338" s="145" t="s">
        <v>558</v>
      </c>
      <c r="I338" s="146"/>
      <c r="L338" s="31"/>
      <c r="M338" s="147"/>
      <c r="T338" s="55"/>
      <c r="AT338" s="16" t="s">
        <v>132</v>
      </c>
      <c r="AU338" s="16" t="s">
        <v>87</v>
      </c>
    </row>
    <row r="339" spans="2:65" s="13" customFormat="1" ht="11.25">
      <c r="B339" s="154"/>
      <c r="D339" s="144" t="s">
        <v>133</v>
      </c>
      <c r="E339" s="155" t="s">
        <v>1</v>
      </c>
      <c r="F339" s="156" t="s">
        <v>559</v>
      </c>
      <c r="H339" s="157">
        <v>112.9</v>
      </c>
      <c r="I339" s="158"/>
      <c r="L339" s="154"/>
      <c r="M339" s="159"/>
      <c r="T339" s="160"/>
      <c r="AT339" s="155" t="s">
        <v>133</v>
      </c>
      <c r="AU339" s="155" t="s">
        <v>87</v>
      </c>
      <c r="AV339" s="13" t="s">
        <v>87</v>
      </c>
      <c r="AW339" s="13" t="s">
        <v>33</v>
      </c>
      <c r="AX339" s="13" t="s">
        <v>85</v>
      </c>
      <c r="AY339" s="155" t="s">
        <v>122</v>
      </c>
    </row>
    <row r="340" spans="2:65" s="1" customFormat="1" ht="16.5" customHeight="1">
      <c r="B340" s="31"/>
      <c r="C340" s="171" t="s">
        <v>560</v>
      </c>
      <c r="D340" s="171" t="s">
        <v>368</v>
      </c>
      <c r="E340" s="172" t="s">
        <v>561</v>
      </c>
      <c r="F340" s="173" t="s">
        <v>562</v>
      </c>
      <c r="G340" s="174" t="s">
        <v>257</v>
      </c>
      <c r="H340" s="175">
        <v>112.9</v>
      </c>
      <c r="I340" s="176"/>
      <c r="J340" s="177">
        <f>ROUND(I340*H340,2)</f>
        <v>0</v>
      </c>
      <c r="K340" s="173" t="s">
        <v>129</v>
      </c>
      <c r="L340" s="178"/>
      <c r="M340" s="179" t="s">
        <v>1</v>
      </c>
      <c r="N340" s="180" t="s">
        <v>42</v>
      </c>
      <c r="P340" s="140">
        <f>O340*H340</f>
        <v>0</v>
      </c>
      <c r="Q340" s="140">
        <v>0.08</v>
      </c>
      <c r="R340" s="140">
        <f>Q340*H340</f>
        <v>9.032</v>
      </c>
      <c r="S340" s="140">
        <v>0</v>
      </c>
      <c r="T340" s="141">
        <f>S340*H340</f>
        <v>0</v>
      </c>
      <c r="AR340" s="142" t="s">
        <v>175</v>
      </c>
      <c r="AT340" s="142" t="s">
        <v>368</v>
      </c>
      <c r="AU340" s="142" t="s">
        <v>87</v>
      </c>
      <c r="AY340" s="16" t="s">
        <v>122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85</v>
      </c>
      <c r="BK340" s="143">
        <f>ROUND(I340*H340,2)</f>
        <v>0</v>
      </c>
      <c r="BL340" s="16" t="s">
        <v>146</v>
      </c>
      <c r="BM340" s="142" t="s">
        <v>563</v>
      </c>
    </row>
    <row r="341" spans="2:65" s="1" customFormat="1" ht="11.25">
      <c r="B341" s="31"/>
      <c r="D341" s="144" t="s">
        <v>132</v>
      </c>
      <c r="F341" s="145" t="s">
        <v>562</v>
      </c>
      <c r="I341" s="146"/>
      <c r="L341" s="31"/>
      <c r="M341" s="147"/>
      <c r="T341" s="55"/>
      <c r="AT341" s="16" t="s">
        <v>132</v>
      </c>
      <c r="AU341" s="16" t="s">
        <v>87</v>
      </c>
    </row>
    <row r="342" spans="2:65" s="13" customFormat="1" ht="11.25">
      <c r="B342" s="154"/>
      <c r="D342" s="144" t="s">
        <v>133</v>
      </c>
      <c r="E342" s="155" t="s">
        <v>1</v>
      </c>
      <c r="F342" s="156" t="s">
        <v>564</v>
      </c>
      <c r="H342" s="157">
        <v>112.9</v>
      </c>
      <c r="I342" s="158"/>
      <c r="L342" s="154"/>
      <c r="M342" s="159"/>
      <c r="T342" s="160"/>
      <c r="AT342" s="155" t="s">
        <v>133</v>
      </c>
      <c r="AU342" s="155" t="s">
        <v>87</v>
      </c>
      <c r="AV342" s="13" t="s">
        <v>87</v>
      </c>
      <c r="AW342" s="13" t="s">
        <v>33</v>
      </c>
      <c r="AX342" s="13" t="s">
        <v>85</v>
      </c>
      <c r="AY342" s="155" t="s">
        <v>122</v>
      </c>
    </row>
    <row r="343" spans="2:65" s="1" customFormat="1" ht="16.5" customHeight="1">
      <c r="B343" s="31"/>
      <c r="C343" s="131" t="s">
        <v>565</v>
      </c>
      <c r="D343" s="131" t="s">
        <v>125</v>
      </c>
      <c r="E343" s="132" t="s">
        <v>566</v>
      </c>
      <c r="F343" s="133" t="s">
        <v>567</v>
      </c>
      <c r="G343" s="134" t="s">
        <v>257</v>
      </c>
      <c r="H343" s="135">
        <v>85.7</v>
      </c>
      <c r="I343" s="136"/>
      <c r="J343" s="137">
        <f>ROUND(I343*H343,2)</f>
        <v>0</v>
      </c>
      <c r="K343" s="133" t="s">
        <v>129</v>
      </c>
      <c r="L343" s="31"/>
      <c r="M343" s="138" t="s">
        <v>1</v>
      </c>
      <c r="N343" s="139" t="s">
        <v>42</v>
      </c>
      <c r="P343" s="140">
        <f>O343*H343</f>
        <v>0</v>
      </c>
      <c r="Q343" s="140">
        <v>0.1295</v>
      </c>
      <c r="R343" s="140">
        <f>Q343*H343</f>
        <v>11.09815</v>
      </c>
      <c r="S343" s="140">
        <v>0</v>
      </c>
      <c r="T343" s="141">
        <f>S343*H343</f>
        <v>0</v>
      </c>
      <c r="AR343" s="142" t="s">
        <v>146</v>
      </c>
      <c r="AT343" s="142" t="s">
        <v>125</v>
      </c>
      <c r="AU343" s="142" t="s">
        <v>87</v>
      </c>
      <c r="AY343" s="16" t="s">
        <v>122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85</v>
      </c>
      <c r="BK343" s="143">
        <f>ROUND(I343*H343,2)</f>
        <v>0</v>
      </c>
      <c r="BL343" s="16" t="s">
        <v>146</v>
      </c>
      <c r="BM343" s="142" t="s">
        <v>568</v>
      </c>
    </row>
    <row r="344" spans="2:65" s="1" customFormat="1" ht="19.5">
      <c r="B344" s="31"/>
      <c r="D344" s="144" t="s">
        <v>132</v>
      </c>
      <c r="F344" s="145" t="s">
        <v>569</v>
      </c>
      <c r="I344" s="146"/>
      <c r="L344" s="31"/>
      <c r="M344" s="147"/>
      <c r="T344" s="55"/>
      <c r="AT344" s="16" t="s">
        <v>132</v>
      </c>
      <c r="AU344" s="16" t="s">
        <v>87</v>
      </c>
    </row>
    <row r="345" spans="2:65" s="13" customFormat="1" ht="11.25">
      <c r="B345" s="154"/>
      <c r="D345" s="144" t="s">
        <v>133</v>
      </c>
      <c r="E345" s="155" t="s">
        <v>1</v>
      </c>
      <c r="F345" s="156" t="s">
        <v>570</v>
      </c>
      <c r="H345" s="157">
        <v>34.799999999999997</v>
      </c>
      <c r="I345" s="158"/>
      <c r="L345" s="154"/>
      <c r="M345" s="159"/>
      <c r="T345" s="160"/>
      <c r="AT345" s="155" t="s">
        <v>133</v>
      </c>
      <c r="AU345" s="155" t="s">
        <v>87</v>
      </c>
      <c r="AV345" s="13" t="s">
        <v>87</v>
      </c>
      <c r="AW345" s="13" t="s">
        <v>33</v>
      </c>
      <c r="AX345" s="13" t="s">
        <v>77</v>
      </c>
      <c r="AY345" s="155" t="s">
        <v>122</v>
      </c>
    </row>
    <row r="346" spans="2:65" s="13" customFormat="1" ht="11.25">
      <c r="B346" s="154"/>
      <c r="D346" s="144" t="s">
        <v>133</v>
      </c>
      <c r="E346" s="155" t="s">
        <v>1</v>
      </c>
      <c r="F346" s="156" t="s">
        <v>571</v>
      </c>
      <c r="H346" s="157">
        <v>50.9</v>
      </c>
      <c r="I346" s="158"/>
      <c r="L346" s="154"/>
      <c r="M346" s="159"/>
      <c r="T346" s="160"/>
      <c r="AT346" s="155" t="s">
        <v>133</v>
      </c>
      <c r="AU346" s="155" t="s">
        <v>87</v>
      </c>
      <c r="AV346" s="13" t="s">
        <v>87</v>
      </c>
      <c r="AW346" s="13" t="s">
        <v>33</v>
      </c>
      <c r="AX346" s="13" t="s">
        <v>77</v>
      </c>
      <c r="AY346" s="155" t="s">
        <v>122</v>
      </c>
    </row>
    <row r="347" spans="2:65" s="12" customFormat="1" ht="11.25">
      <c r="B347" s="148"/>
      <c r="D347" s="144" t="s">
        <v>133</v>
      </c>
      <c r="E347" s="149" t="s">
        <v>1</v>
      </c>
      <c r="F347" s="150" t="s">
        <v>572</v>
      </c>
      <c r="H347" s="149" t="s">
        <v>1</v>
      </c>
      <c r="I347" s="151"/>
      <c r="L347" s="148"/>
      <c r="M347" s="152"/>
      <c r="T347" s="153"/>
      <c r="AT347" s="149" t="s">
        <v>133</v>
      </c>
      <c r="AU347" s="149" t="s">
        <v>87</v>
      </c>
      <c r="AV347" s="12" t="s">
        <v>85</v>
      </c>
      <c r="AW347" s="12" t="s">
        <v>33</v>
      </c>
      <c r="AX347" s="12" t="s">
        <v>77</v>
      </c>
      <c r="AY347" s="149" t="s">
        <v>122</v>
      </c>
    </row>
    <row r="348" spans="2:65" s="14" customFormat="1" ht="11.25">
      <c r="B348" s="164"/>
      <c r="D348" s="144" t="s">
        <v>133</v>
      </c>
      <c r="E348" s="165" t="s">
        <v>1</v>
      </c>
      <c r="F348" s="166" t="s">
        <v>282</v>
      </c>
      <c r="H348" s="167">
        <v>85.7</v>
      </c>
      <c r="I348" s="168"/>
      <c r="L348" s="164"/>
      <c r="M348" s="169"/>
      <c r="T348" s="170"/>
      <c r="AT348" s="165" t="s">
        <v>133</v>
      </c>
      <c r="AU348" s="165" t="s">
        <v>87</v>
      </c>
      <c r="AV348" s="14" t="s">
        <v>146</v>
      </c>
      <c r="AW348" s="14" t="s">
        <v>33</v>
      </c>
      <c r="AX348" s="14" t="s">
        <v>85</v>
      </c>
      <c r="AY348" s="165" t="s">
        <v>122</v>
      </c>
    </row>
    <row r="349" spans="2:65" s="1" customFormat="1" ht="16.5" customHeight="1">
      <c r="B349" s="31"/>
      <c r="C349" s="171" t="s">
        <v>573</v>
      </c>
      <c r="D349" s="171" t="s">
        <v>368</v>
      </c>
      <c r="E349" s="172" t="s">
        <v>574</v>
      </c>
      <c r="F349" s="173" t="s">
        <v>575</v>
      </c>
      <c r="G349" s="174" t="s">
        <v>257</v>
      </c>
      <c r="H349" s="175">
        <v>34.799999999999997</v>
      </c>
      <c r="I349" s="176"/>
      <c r="J349" s="177">
        <f>ROUND(I349*H349,2)</f>
        <v>0</v>
      </c>
      <c r="K349" s="173" t="s">
        <v>129</v>
      </c>
      <c r="L349" s="178"/>
      <c r="M349" s="179" t="s">
        <v>1</v>
      </c>
      <c r="N349" s="180" t="s">
        <v>42</v>
      </c>
      <c r="P349" s="140">
        <f>O349*H349</f>
        <v>0</v>
      </c>
      <c r="Q349" s="140">
        <v>4.4999999999999998E-2</v>
      </c>
      <c r="R349" s="140">
        <f>Q349*H349</f>
        <v>1.5659999999999998</v>
      </c>
      <c r="S349" s="140">
        <v>0</v>
      </c>
      <c r="T349" s="141">
        <f>S349*H349</f>
        <v>0</v>
      </c>
      <c r="AR349" s="142" t="s">
        <v>175</v>
      </c>
      <c r="AT349" s="142" t="s">
        <v>368</v>
      </c>
      <c r="AU349" s="142" t="s">
        <v>87</v>
      </c>
      <c r="AY349" s="16" t="s">
        <v>122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85</v>
      </c>
      <c r="BK349" s="143">
        <f>ROUND(I349*H349,2)</f>
        <v>0</v>
      </c>
      <c r="BL349" s="16" t="s">
        <v>146</v>
      </c>
      <c r="BM349" s="142" t="s">
        <v>576</v>
      </c>
    </row>
    <row r="350" spans="2:65" s="1" customFormat="1" ht="11.25">
      <c r="B350" s="31"/>
      <c r="D350" s="144" t="s">
        <v>132</v>
      </c>
      <c r="F350" s="145" t="s">
        <v>575</v>
      </c>
      <c r="I350" s="146"/>
      <c r="L350" s="31"/>
      <c r="M350" s="147"/>
      <c r="T350" s="55"/>
      <c r="AT350" s="16" t="s">
        <v>132</v>
      </c>
      <c r="AU350" s="16" t="s">
        <v>87</v>
      </c>
    </row>
    <row r="351" spans="2:65" s="13" customFormat="1" ht="11.25">
      <c r="B351" s="154"/>
      <c r="D351" s="144" t="s">
        <v>133</v>
      </c>
      <c r="E351" s="155" t="s">
        <v>1</v>
      </c>
      <c r="F351" s="156" t="s">
        <v>577</v>
      </c>
      <c r="H351" s="157">
        <v>34.799999999999997</v>
      </c>
      <c r="I351" s="158"/>
      <c r="L351" s="154"/>
      <c r="M351" s="159"/>
      <c r="T351" s="160"/>
      <c r="AT351" s="155" t="s">
        <v>133</v>
      </c>
      <c r="AU351" s="155" t="s">
        <v>87</v>
      </c>
      <c r="AV351" s="13" t="s">
        <v>87</v>
      </c>
      <c r="AW351" s="13" t="s">
        <v>33</v>
      </c>
      <c r="AX351" s="13" t="s">
        <v>85</v>
      </c>
      <c r="AY351" s="155" t="s">
        <v>122</v>
      </c>
    </row>
    <row r="352" spans="2:65" s="1" customFormat="1" ht="16.5" customHeight="1">
      <c r="B352" s="31"/>
      <c r="C352" s="171" t="s">
        <v>578</v>
      </c>
      <c r="D352" s="171" t="s">
        <v>368</v>
      </c>
      <c r="E352" s="172" t="s">
        <v>579</v>
      </c>
      <c r="F352" s="173" t="s">
        <v>580</v>
      </c>
      <c r="G352" s="174" t="s">
        <v>257</v>
      </c>
      <c r="H352" s="175">
        <v>50.9</v>
      </c>
      <c r="I352" s="176"/>
      <c r="J352" s="177">
        <f>ROUND(I352*H352,2)</f>
        <v>0</v>
      </c>
      <c r="K352" s="173" t="s">
        <v>129</v>
      </c>
      <c r="L352" s="178"/>
      <c r="M352" s="179" t="s">
        <v>1</v>
      </c>
      <c r="N352" s="180" t="s">
        <v>42</v>
      </c>
      <c r="P352" s="140">
        <f>O352*H352</f>
        <v>0</v>
      </c>
      <c r="Q352" s="140">
        <v>5.0000000000000001E-4</v>
      </c>
      <c r="R352" s="140">
        <f>Q352*H352</f>
        <v>2.545E-2</v>
      </c>
      <c r="S352" s="140">
        <v>0</v>
      </c>
      <c r="T352" s="141">
        <f>S352*H352</f>
        <v>0</v>
      </c>
      <c r="AR352" s="142" t="s">
        <v>175</v>
      </c>
      <c r="AT352" s="142" t="s">
        <v>368</v>
      </c>
      <c r="AU352" s="142" t="s">
        <v>87</v>
      </c>
      <c r="AY352" s="16" t="s">
        <v>122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6" t="s">
        <v>85</v>
      </c>
      <c r="BK352" s="143">
        <f>ROUND(I352*H352,2)</f>
        <v>0</v>
      </c>
      <c r="BL352" s="16" t="s">
        <v>146</v>
      </c>
      <c r="BM352" s="142" t="s">
        <v>581</v>
      </c>
    </row>
    <row r="353" spans="2:65" s="1" customFormat="1" ht="11.25">
      <c r="B353" s="31"/>
      <c r="D353" s="144" t="s">
        <v>132</v>
      </c>
      <c r="F353" s="145" t="s">
        <v>580</v>
      </c>
      <c r="I353" s="146"/>
      <c r="L353" s="31"/>
      <c r="M353" s="147"/>
      <c r="T353" s="55"/>
      <c r="AT353" s="16" t="s">
        <v>132</v>
      </c>
      <c r="AU353" s="16" t="s">
        <v>87</v>
      </c>
    </row>
    <row r="354" spans="2:65" s="12" customFormat="1" ht="11.25">
      <c r="B354" s="148"/>
      <c r="D354" s="144" t="s">
        <v>133</v>
      </c>
      <c r="E354" s="149" t="s">
        <v>1</v>
      </c>
      <c r="F354" s="150" t="s">
        <v>582</v>
      </c>
      <c r="H354" s="149" t="s">
        <v>1</v>
      </c>
      <c r="I354" s="151"/>
      <c r="L354" s="148"/>
      <c r="M354" s="152"/>
      <c r="T354" s="153"/>
      <c r="AT354" s="149" t="s">
        <v>133</v>
      </c>
      <c r="AU354" s="149" t="s">
        <v>87</v>
      </c>
      <c r="AV354" s="12" t="s">
        <v>85</v>
      </c>
      <c r="AW354" s="12" t="s">
        <v>33</v>
      </c>
      <c r="AX354" s="12" t="s">
        <v>77</v>
      </c>
      <c r="AY354" s="149" t="s">
        <v>122</v>
      </c>
    </row>
    <row r="355" spans="2:65" s="13" customFormat="1" ht="11.25">
      <c r="B355" s="154"/>
      <c r="D355" s="144" t="s">
        <v>133</v>
      </c>
      <c r="E355" s="155" t="s">
        <v>1</v>
      </c>
      <c r="F355" s="156" t="s">
        <v>583</v>
      </c>
      <c r="H355" s="157">
        <v>50.9</v>
      </c>
      <c r="I355" s="158"/>
      <c r="L355" s="154"/>
      <c r="M355" s="159"/>
      <c r="T355" s="160"/>
      <c r="AT355" s="155" t="s">
        <v>133</v>
      </c>
      <c r="AU355" s="155" t="s">
        <v>87</v>
      </c>
      <c r="AV355" s="13" t="s">
        <v>87</v>
      </c>
      <c r="AW355" s="13" t="s">
        <v>33</v>
      </c>
      <c r="AX355" s="13" t="s">
        <v>85</v>
      </c>
      <c r="AY355" s="155" t="s">
        <v>122</v>
      </c>
    </row>
    <row r="356" spans="2:65" s="1" customFormat="1" ht="16.5" customHeight="1">
      <c r="B356" s="31"/>
      <c r="C356" s="131" t="s">
        <v>584</v>
      </c>
      <c r="D356" s="131" t="s">
        <v>125</v>
      </c>
      <c r="E356" s="132" t="s">
        <v>585</v>
      </c>
      <c r="F356" s="133" t="s">
        <v>586</v>
      </c>
      <c r="G356" s="134" t="s">
        <v>257</v>
      </c>
      <c r="H356" s="135">
        <v>104.7</v>
      </c>
      <c r="I356" s="136"/>
      <c r="J356" s="137">
        <f>ROUND(I356*H356,2)</f>
        <v>0</v>
      </c>
      <c r="K356" s="133" t="s">
        <v>129</v>
      </c>
      <c r="L356" s="31"/>
      <c r="M356" s="138" t="s">
        <v>1</v>
      </c>
      <c r="N356" s="139" t="s">
        <v>42</v>
      </c>
      <c r="P356" s="140">
        <f>O356*H356</f>
        <v>0</v>
      </c>
      <c r="Q356" s="140">
        <v>0</v>
      </c>
      <c r="R356" s="140">
        <f>Q356*H356</f>
        <v>0</v>
      </c>
      <c r="S356" s="140">
        <v>0</v>
      </c>
      <c r="T356" s="141">
        <f>S356*H356</f>
        <v>0</v>
      </c>
      <c r="AR356" s="142" t="s">
        <v>146</v>
      </c>
      <c r="AT356" s="142" t="s">
        <v>125</v>
      </c>
      <c r="AU356" s="142" t="s">
        <v>87</v>
      </c>
      <c r="AY356" s="16" t="s">
        <v>122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85</v>
      </c>
      <c r="BK356" s="143">
        <f>ROUND(I356*H356,2)</f>
        <v>0</v>
      </c>
      <c r="BL356" s="16" t="s">
        <v>146</v>
      </c>
      <c r="BM356" s="142" t="s">
        <v>587</v>
      </c>
    </row>
    <row r="357" spans="2:65" s="1" customFormat="1" ht="11.25">
      <c r="B357" s="31"/>
      <c r="D357" s="144" t="s">
        <v>132</v>
      </c>
      <c r="F357" s="145" t="s">
        <v>588</v>
      </c>
      <c r="I357" s="146"/>
      <c r="L357" s="31"/>
      <c r="M357" s="147"/>
      <c r="T357" s="55"/>
      <c r="AT357" s="16" t="s">
        <v>132</v>
      </c>
      <c r="AU357" s="16" t="s">
        <v>87</v>
      </c>
    </row>
    <row r="358" spans="2:65" s="13" customFormat="1" ht="11.25">
      <c r="B358" s="154"/>
      <c r="D358" s="144" t="s">
        <v>133</v>
      </c>
      <c r="E358" s="155" t="s">
        <v>1</v>
      </c>
      <c r="F358" s="156" t="s">
        <v>589</v>
      </c>
      <c r="H358" s="157">
        <v>104.7</v>
      </c>
      <c r="I358" s="158"/>
      <c r="L358" s="154"/>
      <c r="M358" s="159"/>
      <c r="T358" s="160"/>
      <c r="AT358" s="155" t="s">
        <v>133</v>
      </c>
      <c r="AU358" s="155" t="s">
        <v>87</v>
      </c>
      <c r="AV358" s="13" t="s">
        <v>87</v>
      </c>
      <c r="AW358" s="13" t="s">
        <v>33</v>
      </c>
      <c r="AX358" s="13" t="s">
        <v>85</v>
      </c>
      <c r="AY358" s="155" t="s">
        <v>122</v>
      </c>
    </row>
    <row r="359" spans="2:65" s="1" customFormat="1" ht="16.5" customHeight="1">
      <c r="B359" s="31"/>
      <c r="C359" s="131" t="s">
        <v>590</v>
      </c>
      <c r="D359" s="131" t="s">
        <v>125</v>
      </c>
      <c r="E359" s="132" t="s">
        <v>591</v>
      </c>
      <c r="F359" s="133" t="s">
        <v>592</v>
      </c>
      <c r="G359" s="134" t="s">
        <v>257</v>
      </c>
      <c r="H359" s="135">
        <v>104.7</v>
      </c>
      <c r="I359" s="136"/>
      <c r="J359" s="137">
        <f>ROUND(I359*H359,2)</f>
        <v>0</v>
      </c>
      <c r="K359" s="133" t="s">
        <v>129</v>
      </c>
      <c r="L359" s="31"/>
      <c r="M359" s="138" t="s">
        <v>1</v>
      </c>
      <c r="N359" s="139" t="s">
        <v>42</v>
      </c>
      <c r="P359" s="140">
        <f>O359*H359</f>
        <v>0</v>
      </c>
      <c r="Q359" s="140">
        <v>2.7999999999999998E-4</v>
      </c>
      <c r="R359" s="140">
        <f>Q359*H359</f>
        <v>2.9315999999999998E-2</v>
      </c>
      <c r="S359" s="140">
        <v>0</v>
      </c>
      <c r="T359" s="141">
        <f>S359*H359</f>
        <v>0</v>
      </c>
      <c r="AR359" s="142" t="s">
        <v>146</v>
      </c>
      <c r="AT359" s="142" t="s">
        <v>125</v>
      </c>
      <c r="AU359" s="142" t="s">
        <v>87</v>
      </c>
      <c r="AY359" s="16" t="s">
        <v>122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6" t="s">
        <v>85</v>
      </c>
      <c r="BK359" s="143">
        <f>ROUND(I359*H359,2)</f>
        <v>0</v>
      </c>
      <c r="BL359" s="16" t="s">
        <v>146</v>
      </c>
      <c r="BM359" s="142" t="s">
        <v>593</v>
      </c>
    </row>
    <row r="360" spans="2:65" s="1" customFormat="1" ht="19.5">
      <c r="B360" s="31"/>
      <c r="D360" s="144" t="s">
        <v>132</v>
      </c>
      <c r="F360" s="145" t="s">
        <v>594</v>
      </c>
      <c r="I360" s="146"/>
      <c r="L360" s="31"/>
      <c r="M360" s="147"/>
      <c r="T360" s="55"/>
      <c r="AT360" s="16" t="s">
        <v>132</v>
      </c>
      <c r="AU360" s="16" t="s">
        <v>87</v>
      </c>
    </row>
    <row r="361" spans="2:65" s="13" customFormat="1" ht="11.25">
      <c r="B361" s="154"/>
      <c r="D361" s="144" t="s">
        <v>133</v>
      </c>
      <c r="E361" s="155" t="s">
        <v>1</v>
      </c>
      <c r="F361" s="156" t="s">
        <v>589</v>
      </c>
      <c r="H361" s="157">
        <v>104.7</v>
      </c>
      <c r="I361" s="158"/>
      <c r="L361" s="154"/>
      <c r="M361" s="159"/>
      <c r="T361" s="160"/>
      <c r="AT361" s="155" t="s">
        <v>133</v>
      </c>
      <c r="AU361" s="155" t="s">
        <v>87</v>
      </c>
      <c r="AV361" s="13" t="s">
        <v>87</v>
      </c>
      <c r="AW361" s="13" t="s">
        <v>33</v>
      </c>
      <c r="AX361" s="13" t="s">
        <v>85</v>
      </c>
      <c r="AY361" s="155" t="s">
        <v>122</v>
      </c>
    </row>
    <row r="362" spans="2:65" s="1" customFormat="1" ht="16.5" customHeight="1">
      <c r="B362" s="31"/>
      <c r="C362" s="131" t="s">
        <v>595</v>
      </c>
      <c r="D362" s="131" t="s">
        <v>125</v>
      </c>
      <c r="E362" s="132" t="s">
        <v>596</v>
      </c>
      <c r="F362" s="133" t="s">
        <v>597</v>
      </c>
      <c r="G362" s="134" t="s">
        <v>257</v>
      </c>
      <c r="H362" s="135">
        <v>104.7</v>
      </c>
      <c r="I362" s="136"/>
      <c r="J362" s="137">
        <f>ROUND(I362*H362,2)</f>
        <v>0</v>
      </c>
      <c r="K362" s="133" t="s">
        <v>129</v>
      </c>
      <c r="L362" s="31"/>
      <c r="M362" s="138" t="s">
        <v>1</v>
      </c>
      <c r="N362" s="139" t="s">
        <v>42</v>
      </c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AR362" s="142" t="s">
        <v>146</v>
      </c>
      <c r="AT362" s="142" t="s">
        <v>125</v>
      </c>
      <c r="AU362" s="142" t="s">
        <v>87</v>
      </c>
      <c r="AY362" s="16" t="s">
        <v>122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6" t="s">
        <v>85</v>
      </c>
      <c r="BK362" s="143">
        <f>ROUND(I362*H362,2)</f>
        <v>0</v>
      </c>
      <c r="BL362" s="16" t="s">
        <v>146</v>
      </c>
      <c r="BM362" s="142" t="s">
        <v>598</v>
      </c>
    </row>
    <row r="363" spans="2:65" s="1" customFormat="1" ht="11.25">
      <c r="B363" s="31"/>
      <c r="D363" s="144" t="s">
        <v>132</v>
      </c>
      <c r="F363" s="145" t="s">
        <v>599</v>
      </c>
      <c r="I363" s="146"/>
      <c r="L363" s="31"/>
      <c r="M363" s="147"/>
      <c r="T363" s="55"/>
      <c r="AT363" s="16" t="s">
        <v>132</v>
      </c>
      <c r="AU363" s="16" t="s">
        <v>87</v>
      </c>
    </row>
    <row r="364" spans="2:65" s="13" customFormat="1" ht="11.25">
      <c r="B364" s="154"/>
      <c r="D364" s="144" t="s">
        <v>133</v>
      </c>
      <c r="E364" s="155" t="s">
        <v>1</v>
      </c>
      <c r="F364" s="156" t="s">
        <v>600</v>
      </c>
      <c r="H364" s="157">
        <v>104.7</v>
      </c>
      <c r="I364" s="158"/>
      <c r="L364" s="154"/>
      <c r="M364" s="159"/>
      <c r="T364" s="160"/>
      <c r="AT364" s="155" t="s">
        <v>133</v>
      </c>
      <c r="AU364" s="155" t="s">
        <v>87</v>
      </c>
      <c r="AV364" s="13" t="s">
        <v>87</v>
      </c>
      <c r="AW364" s="13" t="s">
        <v>33</v>
      </c>
      <c r="AX364" s="13" t="s">
        <v>85</v>
      </c>
      <c r="AY364" s="155" t="s">
        <v>122</v>
      </c>
    </row>
    <row r="365" spans="2:65" s="11" customFormat="1" ht="22.9" customHeight="1">
      <c r="B365" s="119"/>
      <c r="D365" s="120" t="s">
        <v>76</v>
      </c>
      <c r="E365" s="129" t="s">
        <v>601</v>
      </c>
      <c r="F365" s="129" t="s">
        <v>602</v>
      </c>
      <c r="I365" s="122"/>
      <c r="J365" s="130">
        <f>BK365</f>
        <v>0</v>
      </c>
      <c r="L365" s="119"/>
      <c r="M365" s="124"/>
      <c r="P365" s="125">
        <f>SUM(P366:P420)</f>
        <v>0</v>
      </c>
      <c r="R365" s="125">
        <f>SUM(R366:R420)</f>
        <v>0</v>
      </c>
      <c r="T365" s="126">
        <f>SUM(T366:T420)</f>
        <v>0</v>
      </c>
      <c r="AR365" s="120" t="s">
        <v>85</v>
      </c>
      <c r="AT365" s="127" t="s">
        <v>76</v>
      </c>
      <c r="AU365" s="127" t="s">
        <v>85</v>
      </c>
      <c r="AY365" s="120" t="s">
        <v>122</v>
      </c>
      <c r="BK365" s="128">
        <f>SUM(BK366:BK420)</f>
        <v>0</v>
      </c>
    </row>
    <row r="366" spans="2:65" s="1" customFormat="1" ht="16.5" customHeight="1">
      <c r="B366" s="31"/>
      <c r="C366" s="131" t="s">
        <v>603</v>
      </c>
      <c r="D366" s="131" t="s">
        <v>125</v>
      </c>
      <c r="E366" s="132" t="s">
        <v>604</v>
      </c>
      <c r="F366" s="133" t="s">
        <v>605</v>
      </c>
      <c r="G366" s="134" t="s">
        <v>332</v>
      </c>
      <c r="H366" s="135">
        <v>12.738</v>
      </c>
      <c r="I366" s="136"/>
      <c r="J366" s="137">
        <f>ROUND(I366*H366,2)</f>
        <v>0</v>
      </c>
      <c r="K366" s="133" t="s">
        <v>129</v>
      </c>
      <c r="L366" s="31"/>
      <c r="M366" s="138" t="s">
        <v>1</v>
      </c>
      <c r="N366" s="139" t="s">
        <v>42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AR366" s="142" t="s">
        <v>146</v>
      </c>
      <c r="AT366" s="142" t="s">
        <v>125</v>
      </c>
      <c r="AU366" s="142" t="s">
        <v>87</v>
      </c>
      <c r="AY366" s="16" t="s">
        <v>122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85</v>
      </c>
      <c r="BK366" s="143">
        <f>ROUND(I366*H366,2)</f>
        <v>0</v>
      </c>
      <c r="BL366" s="16" t="s">
        <v>146</v>
      </c>
      <c r="BM366" s="142" t="s">
        <v>606</v>
      </c>
    </row>
    <row r="367" spans="2:65" s="1" customFormat="1" ht="11.25">
      <c r="B367" s="31"/>
      <c r="D367" s="144" t="s">
        <v>132</v>
      </c>
      <c r="F367" s="145" t="s">
        <v>607</v>
      </c>
      <c r="I367" s="146"/>
      <c r="L367" s="31"/>
      <c r="M367" s="147"/>
      <c r="T367" s="55"/>
      <c r="AT367" s="16" t="s">
        <v>132</v>
      </c>
      <c r="AU367" s="16" t="s">
        <v>87</v>
      </c>
    </row>
    <row r="368" spans="2:65" s="12" customFormat="1" ht="11.25">
      <c r="B368" s="148"/>
      <c r="D368" s="144" t="s">
        <v>133</v>
      </c>
      <c r="E368" s="149" t="s">
        <v>1</v>
      </c>
      <c r="F368" s="150" t="s">
        <v>608</v>
      </c>
      <c r="H368" s="149" t="s">
        <v>1</v>
      </c>
      <c r="I368" s="151"/>
      <c r="L368" s="148"/>
      <c r="M368" s="152"/>
      <c r="T368" s="153"/>
      <c r="AT368" s="149" t="s">
        <v>133</v>
      </c>
      <c r="AU368" s="149" t="s">
        <v>87</v>
      </c>
      <c r="AV368" s="12" t="s">
        <v>85</v>
      </c>
      <c r="AW368" s="12" t="s">
        <v>33</v>
      </c>
      <c r="AX368" s="12" t="s">
        <v>77</v>
      </c>
      <c r="AY368" s="149" t="s">
        <v>122</v>
      </c>
    </row>
    <row r="369" spans="2:65" s="13" customFormat="1" ht="11.25">
      <c r="B369" s="154"/>
      <c r="D369" s="144" t="s">
        <v>133</v>
      </c>
      <c r="E369" s="155" t="s">
        <v>1</v>
      </c>
      <c r="F369" s="156" t="s">
        <v>609</v>
      </c>
      <c r="H369" s="157">
        <v>6.8959999999999999</v>
      </c>
      <c r="I369" s="158"/>
      <c r="L369" s="154"/>
      <c r="M369" s="159"/>
      <c r="T369" s="160"/>
      <c r="AT369" s="155" t="s">
        <v>133</v>
      </c>
      <c r="AU369" s="155" t="s">
        <v>87</v>
      </c>
      <c r="AV369" s="13" t="s">
        <v>87</v>
      </c>
      <c r="AW369" s="13" t="s">
        <v>33</v>
      </c>
      <c r="AX369" s="13" t="s">
        <v>77</v>
      </c>
      <c r="AY369" s="155" t="s">
        <v>122</v>
      </c>
    </row>
    <row r="370" spans="2:65" s="13" customFormat="1" ht="11.25">
      <c r="B370" s="154"/>
      <c r="D370" s="144" t="s">
        <v>133</v>
      </c>
      <c r="E370" s="155" t="s">
        <v>1</v>
      </c>
      <c r="F370" s="156" t="s">
        <v>610</v>
      </c>
      <c r="H370" s="157">
        <v>5.8419999999999996</v>
      </c>
      <c r="I370" s="158"/>
      <c r="L370" s="154"/>
      <c r="M370" s="159"/>
      <c r="T370" s="160"/>
      <c r="AT370" s="155" t="s">
        <v>133</v>
      </c>
      <c r="AU370" s="155" t="s">
        <v>87</v>
      </c>
      <c r="AV370" s="13" t="s">
        <v>87</v>
      </c>
      <c r="AW370" s="13" t="s">
        <v>33</v>
      </c>
      <c r="AX370" s="13" t="s">
        <v>77</v>
      </c>
      <c r="AY370" s="155" t="s">
        <v>122</v>
      </c>
    </row>
    <row r="371" spans="2:65" s="14" customFormat="1" ht="11.25">
      <c r="B371" s="164"/>
      <c r="D371" s="144" t="s">
        <v>133</v>
      </c>
      <c r="E371" s="165" t="s">
        <v>1</v>
      </c>
      <c r="F371" s="166" t="s">
        <v>282</v>
      </c>
      <c r="H371" s="167">
        <v>12.738</v>
      </c>
      <c r="I371" s="168"/>
      <c r="L371" s="164"/>
      <c r="M371" s="169"/>
      <c r="T371" s="170"/>
      <c r="AT371" s="165" t="s">
        <v>133</v>
      </c>
      <c r="AU371" s="165" t="s">
        <v>87</v>
      </c>
      <c r="AV371" s="14" t="s">
        <v>146</v>
      </c>
      <c r="AW371" s="14" t="s">
        <v>33</v>
      </c>
      <c r="AX371" s="14" t="s">
        <v>85</v>
      </c>
      <c r="AY371" s="165" t="s">
        <v>122</v>
      </c>
    </row>
    <row r="372" spans="2:65" s="1" customFormat="1" ht="16.5" customHeight="1">
      <c r="B372" s="31"/>
      <c r="C372" s="131" t="s">
        <v>611</v>
      </c>
      <c r="D372" s="131" t="s">
        <v>125</v>
      </c>
      <c r="E372" s="132" t="s">
        <v>612</v>
      </c>
      <c r="F372" s="133" t="s">
        <v>613</v>
      </c>
      <c r="G372" s="134" t="s">
        <v>332</v>
      </c>
      <c r="H372" s="135">
        <v>38.213999999999999</v>
      </c>
      <c r="I372" s="136"/>
      <c r="J372" s="137">
        <f>ROUND(I372*H372,2)</f>
        <v>0</v>
      </c>
      <c r="K372" s="133" t="s">
        <v>129</v>
      </c>
      <c r="L372" s="31"/>
      <c r="M372" s="138" t="s">
        <v>1</v>
      </c>
      <c r="N372" s="139" t="s">
        <v>42</v>
      </c>
      <c r="P372" s="140">
        <f>O372*H372</f>
        <v>0</v>
      </c>
      <c r="Q372" s="140">
        <v>0</v>
      </c>
      <c r="R372" s="140">
        <f>Q372*H372</f>
        <v>0</v>
      </c>
      <c r="S372" s="140">
        <v>0</v>
      </c>
      <c r="T372" s="141">
        <f>S372*H372</f>
        <v>0</v>
      </c>
      <c r="AR372" s="142" t="s">
        <v>146</v>
      </c>
      <c r="AT372" s="142" t="s">
        <v>125</v>
      </c>
      <c r="AU372" s="142" t="s">
        <v>87</v>
      </c>
      <c r="AY372" s="16" t="s">
        <v>122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6" t="s">
        <v>85</v>
      </c>
      <c r="BK372" s="143">
        <f>ROUND(I372*H372,2)</f>
        <v>0</v>
      </c>
      <c r="BL372" s="16" t="s">
        <v>146</v>
      </c>
      <c r="BM372" s="142" t="s">
        <v>614</v>
      </c>
    </row>
    <row r="373" spans="2:65" s="1" customFormat="1" ht="11.25">
      <c r="B373" s="31"/>
      <c r="D373" s="144" t="s">
        <v>132</v>
      </c>
      <c r="F373" s="145" t="s">
        <v>615</v>
      </c>
      <c r="I373" s="146"/>
      <c r="L373" s="31"/>
      <c r="M373" s="147"/>
      <c r="T373" s="55"/>
      <c r="AT373" s="16" t="s">
        <v>132</v>
      </c>
      <c r="AU373" s="16" t="s">
        <v>87</v>
      </c>
    </row>
    <row r="374" spans="2:65" s="12" customFormat="1" ht="11.25">
      <c r="B374" s="148"/>
      <c r="D374" s="144" t="s">
        <v>133</v>
      </c>
      <c r="E374" s="149" t="s">
        <v>1</v>
      </c>
      <c r="F374" s="150" t="s">
        <v>608</v>
      </c>
      <c r="H374" s="149" t="s">
        <v>1</v>
      </c>
      <c r="I374" s="151"/>
      <c r="L374" s="148"/>
      <c r="M374" s="152"/>
      <c r="T374" s="153"/>
      <c r="AT374" s="149" t="s">
        <v>133</v>
      </c>
      <c r="AU374" s="149" t="s">
        <v>87</v>
      </c>
      <c r="AV374" s="12" t="s">
        <v>85</v>
      </c>
      <c r="AW374" s="12" t="s">
        <v>33</v>
      </c>
      <c r="AX374" s="12" t="s">
        <v>77</v>
      </c>
      <c r="AY374" s="149" t="s">
        <v>122</v>
      </c>
    </row>
    <row r="375" spans="2:65" s="13" customFormat="1" ht="11.25">
      <c r="B375" s="154"/>
      <c r="D375" s="144" t="s">
        <v>133</v>
      </c>
      <c r="E375" s="155" t="s">
        <v>1</v>
      </c>
      <c r="F375" s="156" t="s">
        <v>616</v>
      </c>
      <c r="H375" s="157">
        <v>20.687999999999999</v>
      </c>
      <c r="I375" s="158"/>
      <c r="L375" s="154"/>
      <c r="M375" s="159"/>
      <c r="T375" s="160"/>
      <c r="AT375" s="155" t="s">
        <v>133</v>
      </c>
      <c r="AU375" s="155" t="s">
        <v>87</v>
      </c>
      <c r="AV375" s="13" t="s">
        <v>87</v>
      </c>
      <c r="AW375" s="13" t="s">
        <v>33</v>
      </c>
      <c r="AX375" s="13" t="s">
        <v>77</v>
      </c>
      <c r="AY375" s="155" t="s">
        <v>122</v>
      </c>
    </row>
    <row r="376" spans="2:65" s="13" customFormat="1" ht="11.25">
      <c r="B376" s="154"/>
      <c r="D376" s="144" t="s">
        <v>133</v>
      </c>
      <c r="E376" s="155" t="s">
        <v>1</v>
      </c>
      <c r="F376" s="156" t="s">
        <v>617</v>
      </c>
      <c r="H376" s="157">
        <v>17.526</v>
      </c>
      <c r="I376" s="158"/>
      <c r="L376" s="154"/>
      <c r="M376" s="159"/>
      <c r="T376" s="160"/>
      <c r="AT376" s="155" t="s">
        <v>133</v>
      </c>
      <c r="AU376" s="155" t="s">
        <v>87</v>
      </c>
      <c r="AV376" s="13" t="s">
        <v>87</v>
      </c>
      <c r="AW376" s="13" t="s">
        <v>33</v>
      </c>
      <c r="AX376" s="13" t="s">
        <v>77</v>
      </c>
      <c r="AY376" s="155" t="s">
        <v>122</v>
      </c>
    </row>
    <row r="377" spans="2:65" s="14" customFormat="1" ht="11.25">
      <c r="B377" s="164"/>
      <c r="D377" s="144" t="s">
        <v>133</v>
      </c>
      <c r="E377" s="165" t="s">
        <v>1</v>
      </c>
      <c r="F377" s="166" t="s">
        <v>282</v>
      </c>
      <c r="H377" s="167">
        <v>38.213999999999999</v>
      </c>
      <c r="I377" s="168"/>
      <c r="L377" s="164"/>
      <c r="M377" s="169"/>
      <c r="T377" s="170"/>
      <c r="AT377" s="165" t="s">
        <v>133</v>
      </c>
      <c r="AU377" s="165" t="s">
        <v>87</v>
      </c>
      <c r="AV377" s="14" t="s">
        <v>146</v>
      </c>
      <c r="AW377" s="14" t="s">
        <v>33</v>
      </c>
      <c r="AX377" s="14" t="s">
        <v>85</v>
      </c>
      <c r="AY377" s="165" t="s">
        <v>122</v>
      </c>
    </row>
    <row r="378" spans="2:65" s="1" customFormat="1" ht="16.5" customHeight="1">
      <c r="B378" s="31"/>
      <c r="C378" s="131" t="s">
        <v>618</v>
      </c>
      <c r="D378" s="131" t="s">
        <v>125</v>
      </c>
      <c r="E378" s="132" t="s">
        <v>619</v>
      </c>
      <c r="F378" s="133" t="s">
        <v>620</v>
      </c>
      <c r="G378" s="134" t="s">
        <v>332</v>
      </c>
      <c r="H378" s="135">
        <v>43.392000000000003</v>
      </c>
      <c r="I378" s="136"/>
      <c r="J378" s="137">
        <f>ROUND(I378*H378,2)</f>
        <v>0</v>
      </c>
      <c r="K378" s="133" t="s">
        <v>129</v>
      </c>
      <c r="L378" s="31"/>
      <c r="M378" s="138" t="s">
        <v>1</v>
      </c>
      <c r="N378" s="139" t="s">
        <v>42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146</v>
      </c>
      <c r="AT378" s="142" t="s">
        <v>125</v>
      </c>
      <c r="AU378" s="142" t="s">
        <v>87</v>
      </c>
      <c r="AY378" s="16" t="s">
        <v>122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85</v>
      </c>
      <c r="BK378" s="143">
        <f>ROUND(I378*H378,2)</f>
        <v>0</v>
      </c>
      <c r="BL378" s="16" t="s">
        <v>146</v>
      </c>
      <c r="BM378" s="142" t="s">
        <v>621</v>
      </c>
    </row>
    <row r="379" spans="2:65" s="1" customFormat="1" ht="11.25">
      <c r="B379" s="31"/>
      <c r="D379" s="144" t="s">
        <v>132</v>
      </c>
      <c r="F379" s="145" t="s">
        <v>622</v>
      </c>
      <c r="I379" s="146"/>
      <c r="L379" s="31"/>
      <c r="M379" s="147"/>
      <c r="T379" s="55"/>
      <c r="AT379" s="16" t="s">
        <v>132</v>
      </c>
      <c r="AU379" s="16" t="s">
        <v>87</v>
      </c>
    </row>
    <row r="380" spans="2:65" s="12" customFormat="1" ht="11.25">
      <c r="B380" s="148"/>
      <c r="D380" s="144" t="s">
        <v>133</v>
      </c>
      <c r="E380" s="149" t="s">
        <v>1</v>
      </c>
      <c r="F380" s="150" t="s">
        <v>608</v>
      </c>
      <c r="H380" s="149" t="s">
        <v>1</v>
      </c>
      <c r="I380" s="151"/>
      <c r="L380" s="148"/>
      <c r="M380" s="152"/>
      <c r="T380" s="153"/>
      <c r="AT380" s="149" t="s">
        <v>133</v>
      </c>
      <c r="AU380" s="149" t="s">
        <v>87</v>
      </c>
      <c r="AV380" s="12" t="s">
        <v>85</v>
      </c>
      <c r="AW380" s="12" t="s">
        <v>33</v>
      </c>
      <c r="AX380" s="12" t="s">
        <v>77</v>
      </c>
      <c r="AY380" s="149" t="s">
        <v>122</v>
      </c>
    </row>
    <row r="381" spans="2:65" s="13" customFormat="1" ht="11.25">
      <c r="B381" s="154"/>
      <c r="D381" s="144" t="s">
        <v>133</v>
      </c>
      <c r="E381" s="155" t="s">
        <v>1</v>
      </c>
      <c r="F381" s="156" t="s">
        <v>623</v>
      </c>
      <c r="H381" s="157">
        <v>3.9159999999999999</v>
      </c>
      <c r="I381" s="158"/>
      <c r="L381" s="154"/>
      <c r="M381" s="159"/>
      <c r="T381" s="160"/>
      <c r="AT381" s="155" t="s">
        <v>133</v>
      </c>
      <c r="AU381" s="155" t="s">
        <v>87</v>
      </c>
      <c r="AV381" s="13" t="s">
        <v>87</v>
      </c>
      <c r="AW381" s="13" t="s">
        <v>33</v>
      </c>
      <c r="AX381" s="13" t="s">
        <v>77</v>
      </c>
      <c r="AY381" s="155" t="s">
        <v>122</v>
      </c>
    </row>
    <row r="382" spans="2:65" s="13" customFormat="1" ht="11.25">
      <c r="B382" s="154"/>
      <c r="D382" s="144" t="s">
        <v>133</v>
      </c>
      <c r="E382" s="155" t="s">
        <v>1</v>
      </c>
      <c r="F382" s="156" t="s">
        <v>624</v>
      </c>
      <c r="H382" s="157">
        <v>9.64</v>
      </c>
      <c r="I382" s="158"/>
      <c r="L382" s="154"/>
      <c r="M382" s="159"/>
      <c r="T382" s="160"/>
      <c r="AT382" s="155" t="s">
        <v>133</v>
      </c>
      <c r="AU382" s="155" t="s">
        <v>87</v>
      </c>
      <c r="AV382" s="13" t="s">
        <v>87</v>
      </c>
      <c r="AW382" s="13" t="s">
        <v>33</v>
      </c>
      <c r="AX382" s="13" t="s">
        <v>77</v>
      </c>
      <c r="AY382" s="155" t="s">
        <v>122</v>
      </c>
    </row>
    <row r="383" spans="2:65" s="13" customFormat="1" ht="11.25">
      <c r="B383" s="154"/>
      <c r="D383" s="144" t="s">
        <v>133</v>
      </c>
      <c r="E383" s="155" t="s">
        <v>1</v>
      </c>
      <c r="F383" s="156" t="s">
        <v>625</v>
      </c>
      <c r="H383" s="157">
        <v>5.15</v>
      </c>
      <c r="I383" s="158"/>
      <c r="L383" s="154"/>
      <c r="M383" s="159"/>
      <c r="T383" s="160"/>
      <c r="AT383" s="155" t="s">
        <v>133</v>
      </c>
      <c r="AU383" s="155" t="s">
        <v>87</v>
      </c>
      <c r="AV383" s="13" t="s">
        <v>87</v>
      </c>
      <c r="AW383" s="13" t="s">
        <v>33</v>
      </c>
      <c r="AX383" s="13" t="s">
        <v>77</v>
      </c>
      <c r="AY383" s="155" t="s">
        <v>122</v>
      </c>
    </row>
    <row r="384" spans="2:65" s="12" customFormat="1" ht="11.25">
      <c r="B384" s="148"/>
      <c r="D384" s="144" t="s">
        <v>133</v>
      </c>
      <c r="E384" s="149" t="s">
        <v>1</v>
      </c>
      <c r="F384" s="150" t="s">
        <v>626</v>
      </c>
      <c r="H384" s="149" t="s">
        <v>1</v>
      </c>
      <c r="I384" s="151"/>
      <c r="L384" s="148"/>
      <c r="M384" s="152"/>
      <c r="T384" s="153"/>
      <c r="AT384" s="149" t="s">
        <v>133</v>
      </c>
      <c r="AU384" s="149" t="s">
        <v>87</v>
      </c>
      <c r="AV384" s="12" t="s">
        <v>85</v>
      </c>
      <c r="AW384" s="12" t="s">
        <v>33</v>
      </c>
      <c r="AX384" s="12" t="s">
        <v>77</v>
      </c>
      <c r="AY384" s="149" t="s">
        <v>122</v>
      </c>
    </row>
    <row r="385" spans="2:65" s="13" customFormat="1" ht="11.25">
      <c r="B385" s="154"/>
      <c r="D385" s="144" t="s">
        <v>133</v>
      </c>
      <c r="E385" s="155" t="s">
        <v>1</v>
      </c>
      <c r="F385" s="156" t="s">
        <v>627</v>
      </c>
      <c r="H385" s="157">
        <v>2.6520000000000001</v>
      </c>
      <c r="I385" s="158"/>
      <c r="L385" s="154"/>
      <c r="M385" s="159"/>
      <c r="T385" s="160"/>
      <c r="AT385" s="155" t="s">
        <v>133</v>
      </c>
      <c r="AU385" s="155" t="s">
        <v>87</v>
      </c>
      <c r="AV385" s="13" t="s">
        <v>87</v>
      </c>
      <c r="AW385" s="13" t="s">
        <v>33</v>
      </c>
      <c r="AX385" s="13" t="s">
        <v>77</v>
      </c>
      <c r="AY385" s="155" t="s">
        <v>122</v>
      </c>
    </row>
    <row r="386" spans="2:65" s="13" customFormat="1" ht="11.25">
      <c r="B386" s="154"/>
      <c r="D386" s="144" t="s">
        <v>133</v>
      </c>
      <c r="E386" s="155" t="s">
        <v>1</v>
      </c>
      <c r="F386" s="156" t="s">
        <v>628</v>
      </c>
      <c r="H386" s="157">
        <v>22.033999999999999</v>
      </c>
      <c r="I386" s="158"/>
      <c r="L386" s="154"/>
      <c r="M386" s="159"/>
      <c r="T386" s="160"/>
      <c r="AT386" s="155" t="s">
        <v>133</v>
      </c>
      <c r="AU386" s="155" t="s">
        <v>87</v>
      </c>
      <c r="AV386" s="13" t="s">
        <v>87</v>
      </c>
      <c r="AW386" s="13" t="s">
        <v>33</v>
      </c>
      <c r="AX386" s="13" t="s">
        <v>77</v>
      </c>
      <c r="AY386" s="155" t="s">
        <v>122</v>
      </c>
    </row>
    <row r="387" spans="2:65" s="14" customFormat="1" ht="11.25">
      <c r="B387" s="164"/>
      <c r="D387" s="144" t="s">
        <v>133</v>
      </c>
      <c r="E387" s="165" t="s">
        <v>1</v>
      </c>
      <c r="F387" s="166" t="s">
        <v>282</v>
      </c>
      <c r="H387" s="167">
        <v>43.392000000000003</v>
      </c>
      <c r="I387" s="168"/>
      <c r="L387" s="164"/>
      <c r="M387" s="169"/>
      <c r="T387" s="170"/>
      <c r="AT387" s="165" t="s">
        <v>133</v>
      </c>
      <c r="AU387" s="165" t="s">
        <v>87</v>
      </c>
      <c r="AV387" s="14" t="s">
        <v>146</v>
      </c>
      <c r="AW387" s="14" t="s">
        <v>33</v>
      </c>
      <c r="AX387" s="14" t="s">
        <v>85</v>
      </c>
      <c r="AY387" s="165" t="s">
        <v>122</v>
      </c>
    </row>
    <row r="388" spans="2:65" s="1" customFormat="1" ht="16.5" customHeight="1">
      <c r="B388" s="31"/>
      <c r="C388" s="131" t="s">
        <v>629</v>
      </c>
      <c r="D388" s="131" t="s">
        <v>125</v>
      </c>
      <c r="E388" s="132" t="s">
        <v>630</v>
      </c>
      <c r="F388" s="133" t="s">
        <v>631</v>
      </c>
      <c r="G388" s="134" t="s">
        <v>332</v>
      </c>
      <c r="H388" s="135">
        <v>56.31</v>
      </c>
      <c r="I388" s="136"/>
      <c r="J388" s="137">
        <f>ROUND(I388*H388,2)</f>
        <v>0</v>
      </c>
      <c r="K388" s="133" t="s">
        <v>129</v>
      </c>
      <c r="L388" s="31"/>
      <c r="M388" s="138" t="s">
        <v>1</v>
      </c>
      <c r="N388" s="139" t="s">
        <v>42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146</v>
      </c>
      <c r="AT388" s="142" t="s">
        <v>125</v>
      </c>
      <c r="AU388" s="142" t="s">
        <v>87</v>
      </c>
      <c r="AY388" s="16" t="s">
        <v>122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85</v>
      </c>
      <c r="BK388" s="143">
        <f>ROUND(I388*H388,2)</f>
        <v>0</v>
      </c>
      <c r="BL388" s="16" t="s">
        <v>146</v>
      </c>
      <c r="BM388" s="142" t="s">
        <v>632</v>
      </c>
    </row>
    <row r="389" spans="2:65" s="1" customFormat="1" ht="11.25">
      <c r="B389" s="31"/>
      <c r="D389" s="144" t="s">
        <v>132</v>
      </c>
      <c r="F389" s="145" t="s">
        <v>615</v>
      </c>
      <c r="I389" s="146"/>
      <c r="L389" s="31"/>
      <c r="M389" s="147"/>
      <c r="T389" s="55"/>
      <c r="AT389" s="16" t="s">
        <v>132</v>
      </c>
      <c r="AU389" s="16" t="s">
        <v>87</v>
      </c>
    </row>
    <row r="390" spans="2:65" s="12" customFormat="1" ht="11.25">
      <c r="B390" s="148"/>
      <c r="D390" s="144" t="s">
        <v>133</v>
      </c>
      <c r="E390" s="149" t="s">
        <v>1</v>
      </c>
      <c r="F390" s="150" t="s">
        <v>608</v>
      </c>
      <c r="H390" s="149" t="s">
        <v>1</v>
      </c>
      <c r="I390" s="151"/>
      <c r="L390" s="148"/>
      <c r="M390" s="152"/>
      <c r="T390" s="153"/>
      <c r="AT390" s="149" t="s">
        <v>133</v>
      </c>
      <c r="AU390" s="149" t="s">
        <v>87</v>
      </c>
      <c r="AV390" s="12" t="s">
        <v>85</v>
      </c>
      <c r="AW390" s="12" t="s">
        <v>33</v>
      </c>
      <c r="AX390" s="12" t="s">
        <v>77</v>
      </c>
      <c r="AY390" s="149" t="s">
        <v>122</v>
      </c>
    </row>
    <row r="391" spans="2:65" s="13" customFormat="1" ht="11.25">
      <c r="B391" s="154"/>
      <c r="D391" s="144" t="s">
        <v>133</v>
      </c>
      <c r="E391" s="155" t="s">
        <v>1</v>
      </c>
      <c r="F391" s="156" t="s">
        <v>633</v>
      </c>
      <c r="H391" s="157">
        <v>11.747999999999999</v>
      </c>
      <c r="I391" s="158"/>
      <c r="L391" s="154"/>
      <c r="M391" s="159"/>
      <c r="T391" s="160"/>
      <c r="AT391" s="155" t="s">
        <v>133</v>
      </c>
      <c r="AU391" s="155" t="s">
        <v>87</v>
      </c>
      <c r="AV391" s="13" t="s">
        <v>87</v>
      </c>
      <c r="AW391" s="13" t="s">
        <v>33</v>
      </c>
      <c r="AX391" s="13" t="s">
        <v>77</v>
      </c>
      <c r="AY391" s="155" t="s">
        <v>122</v>
      </c>
    </row>
    <row r="392" spans="2:65" s="13" customFormat="1" ht="11.25">
      <c r="B392" s="154"/>
      <c r="D392" s="144" t="s">
        <v>133</v>
      </c>
      <c r="E392" s="155" t="s">
        <v>1</v>
      </c>
      <c r="F392" s="156" t="s">
        <v>634</v>
      </c>
      <c r="H392" s="157">
        <v>31.812000000000001</v>
      </c>
      <c r="I392" s="158"/>
      <c r="L392" s="154"/>
      <c r="M392" s="159"/>
      <c r="T392" s="160"/>
      <c r="AT392" s="155" t="s">
        <v>133</v>
      </c>
      <c r="AU392" s="155" t="s">
        <v>87</v>
      </c>
      <c r="AV392" s="13" t="s">
        <v>87</v>
      </c>
      <c r="AW392" s="13" t="s">
        <v>33</v>
      </c>
      <c r="AX392" s="13" t="s">
        <v>77</v>
      </c>
      <c r="AY392" s="155" t="s">
        <v>122</v>
      </c>
    </row>
    <row r="393" spans="2:65" s="13" customFormat="1" ht="11.25">
      <c r="B393" s="154"/>
      <c r="D393" s="144" t="s">
        <v>133</v>
      </c>
      <c r="E393" s="155" t="s">
        <v>1</v>
      </c>
      <c r="F393" s="156" t="s">
        <v>635</v>
      </c>
      <c r="H393" s="157">
        <v>12.75</v>
      </c>
      <c r="I393" s="158"/>
      <c r="L393" s="154"/>
      <c r="M393" s="159"/>
      <c r="T393" s="160"/>
      <c r="AT393" s="155" t="s">
        <v>133</v>
      </c>
      <c r="AU393" s="155" t="s">
        <v>87</v>
      </c>
      <c r="AV393" s="13" t="s">
        <v>87</v>
      </c>
      <c r="AW393" s="13" t="s">
        <v>33</v>
      </c>
      <c r="AX393" s="13" t="s">
        <v>77</v>
      </c>
      <c r="AY393" s="155" t="s">
        <v>122</v>
      </c>
    </row>
    <row r="394" spans="2:65" s="14" customFormat="1" ht="11.25">
      <c r="B394" s="164"/>
      <c r="D394" s="144" t="s">
        <v>133</v>
      </c>
      <c r="E394" s="165" t="s">
        <v>1</v>
      </c>
      <c r="F394" s="166" t="s">
        <v>282</v>
      </c>
      <c r="H394" s="167">
        <v>56.31</v>
      </c>
      <c r="I394" s="168"/>
      <c r="L394" s="164"/>
      <c r="M394" s="169"/>
      <c r="T394" s="170"/>
      <c r="AT394" s="165" t="s">
        <v>133</v>
      </c>
      <c r="AU394" s="165" t="s">
        <v>87</v>
      </c>
      <c r="AV394" s="14" t="s">
        <v>146</v>
      </c>
      <c r="AW394" s="14" t="s">
        <v>33</v>
      </c>
      <c r="AX394" s="14" t="s">
        <v>85</v>
      </c>
      <c r="AY394" s="165" t="s">
        <v>122</v>
      </c>
    </row>
    <row r="395" spans="2:65" s="1" customFormat="1" ht="16.5" customHeight="1">
      <c r="B395" s="31"/>
      <c r="C395" s="131" t="s">
        <v>636</v>
      </c>
      <c r="D395" s="131" t="s">
        <v>125</v>
      </c>
      <c r="E395" s="132" t="s">
        <v>637</v>
      </c>
      <c r="F395" s="133" t="s">
        <v>638</v>
      </c>
      <c r="G395" s="134" t="s">
        <v>332</v>
      </c>
      <c r="H395" s="135">
        <v>1.5349999999999999</v>
      </c>
      <c r="I395" s="136"/>
      <c r="J395" s="137">
        <f>ROUND(I395*H395,2)</f>
        <v>0</v>
      </c>
      <c r="K395" s="133" t="s">
        <v>129</v>
      </c>
      <c r="L395" s="31"/>
      <c r="M395" s="138" t="s">
        <v>1</v>
      </c>
      <c r="N395" s="139" t="s">
        <v>42</v>
      </c>
      <c r="P395" s="140">
        <f>O395*H395</f>
        <v>0</v>
      </c>
      <c r="Q395" s="140">
        <v>0</v>
      </c>
      <c r="R395" s="140">
        <f>Q395*H395</f>
        <v>0</v>
      </c>
      <c r="S395" s="140">
        <v>0</v>
      </c>
      <c r="T395" s="141">
        <f>S395*H395</f>
        <v>0</v>
      </c>
      <c r="AR395" s="142" t="s">
        <v>146</v>
      </c>
      <c r="AT395" s="142" t="s">
        <v>125</v>
      </c>
      <c r="AU395" s="142" t="s">
        <v>87</v>
      </c>
      <c r="AY395" s="16" t="s">
        <v>122</v>
      </c>
      <c r="BE395" s="143">
        <f>IF(N395="základní",J395,0)</f>
        <v>0</v>
      </c>
      <c r="BF395" s="143">
        <f>IF(N395="snížená",J395,0)</f>
        <v>0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6" t="s">
        <v>85</v>
      </c>
      <c r="BK395" s="143">
        <f>ROUND(I395*H395,2)</f>
        <v>0</v>
      </c>
      <c r="BL395" s="16" t="s">
        <v>146</v>
      </c>
      <c r="BM395" s="142" t="s">
        <v>639</v>
      </c>
    </row>
    <row r="396" spans="2:65" s="1" customFormat="1" ht="11.25">
      <c r="B396" s="31"/>
      <c r="D396" s="144" t="s">
        <v>132</v>
      </c>
      <c r="F396" s="145" t="s">
        <v>640</v>
      </c>
      <c r="I396" s="146"/>
      <c r="L396" s="31"/>
      <c r="M396" s="147"/>
      <c r="T396" s="55"/>
      <c r="AT396" s="16" t="s">
        <v>132</v>
      </c>
      <c r="AU396" s="16" t="s">
        <v>87</v>
      </c>
    </row>
    <row r="397" spans="2:65" s="12" customFormat="1" ht="11.25">
      <c r="B397" s="148"/>
      <c r="D397" s="144" t="s">
        <v>133</v>
      </c>
      <c r="E397" s="149" t="s">
        <v>1</v>
      </c>
      <c r="F397" s="150" t="s">
        <v>608</v>
      </c>
      <c r="H397" s="149" t="s">
        <v>1</v>
      </c>
      <c r="I397" s="151"/>
      <c r="L397" s="148"/>
      <c r="M397" s="152"/>
      <c r="T397" s="153"/>
      <c r="AT397" s="149" t="s">
        <v>133</v>
      </c>
      <c r="AU397" s="149" t="s">
        <v>87</v>
      </c>
      <c r="AV397" s="12" t="s">
        <v>85</v>
      </c>
      <c r="AW397" s="12" t="s">
        <v>33</v>
      </c>
      <c r="AX397" s="12" t="s">
        <v>77</v>
      </c>
      <c r="AY397" s="149" t="s">
        <v>122</v>
      </c>
    </row>
    <row r="398" spans="2:65" s="13" customFormat="1" ht="11.25">
      <c r="B398" s="154"/>
      <c r="D398" s="144" t="s">
        <v>133</v>
      </c>
      <c r="E398" s="155" t="s">
        <v>1</v>
      </c>
      <c r="F398" s="156" t="s">
        <v>641</v>
      </c>
      <c r="H398" s="157">
        <v>1.4350000000000001</v>
      </c>
      <c r="I398" s="158"/>
      <c r="L398" s="154"/>
      <c r="M398" s="159"/>
      <c r="T398" s="160"/>
      <c r="AT398" s="155" t="s">
        <v>133</v>
      </c>
      <c r="AU398" s="155" t="s">
        <v>87</v>
      </c>
      <c r="AV398" s="13" t="s">
        <v>87</v>
      </c>
      <c r="AW398" s="13" t="s">
        <v>33</v>
      </c>
      <c r="AX398" s="13" t="s">
        <v>77</v>
      </c>
      <c r="AY398" s="155" t="s">
        <v>122</v>
      </c>
    </row>
    <row r="399" spans="2:65" s="12" customFormat="1" ht="11.25">
      <c r="B399" s="148"/>
      <c r="D399" s="144" t="s">
        <v>133</v>
      </c>
      <c r="E399" s="149" t="s">
        <v>1</v>
      </c>
      <c r="F399" s="150" t="s">
        <v>642</v>
      </c>
      <c r="H399" s="149" t="s">
        <v>1</v>
      </c>
      <c r="I399" s="151"/>
      <c r="L399" s="148"/>
      <c r="M399" s="152"/>
      <c r="T399" s="153"/>
      <c r="AT399" s="149" t="s">
        <v>133</v>
      </c>
      <c r="AU399" s="149" t="s">
        <v>87</v>
      </c>
      <c r="AV399" s="12" t="s">
        <v>85</v>
      </c>
      <c r="AW399" s="12" t="s">
        <v>33</v>
      </c>
      <c r="AX399" s="12" t="s">
        <v>77</v>
      </c>
      <c r="AY399" s="149" t="s">
        <v>122</v>
      </c>
    </row>
    <row r="400" spans="2:65" s="13" customFormat="1" ht="11.25">
      <c r="B400" s="154"/>
      <c r="D400" s="144" t="s">
        <v>133</v>
      </c>
      <c r="E400" s="155" t="s">
        <v>1</v>
      </c>
      <c r="F400" s="156" t="s">
        <v>643</v>
      </c>
      <c r="H400" s="157">
        <v>0.1</v>
      </c>
      <c r="I400" s="158"/>
      <c r="L400" s="154"/>
      <c r="M400" s="159"/>
      <c r="T400" s="160"/>
      <c r="AT400" s="155" t="s">
        <v>133</v>
      </c>
      <c r="AU400" s="155" t="s">
        <v>87</v>
      </c>
      <c r="AV400" s="13" t="s">
        <v>87</v>
      </c>
      <c r="AW400" s="13" t="s">
        <v>33</v>
      </c>
      <c r="AX400" s="13" t="s">
        <v>77</v>
      </c>
      <c r="AY400" s="155" t="s">
        <v>122</v>
      </c>
    </row>
    <row r="401" spans="2:65" s="14" customFormat="1" ht="11.25">
      <c r="B401" s="164"/>
      <c r="D401" s="144" t="s">
        <v>133</v>
      </c>
      <c r="E401" s="165" t="s">
        <v>1</v>
      </c>
      <c r="F401" s="166" t="s">
        <v>282</v>
      </c>
      <c r="H401" s="167">
        <v>1.5349999999999999</v>
      </c>
      <c r="I401" s="168"/>
      <c r="L401" s="164"/>
      <c r="M401" s="169"/>
      <c r="T401" s="170"/>
      <c r="AT401" s="165" t="s">
        <v>133</v>
      </c>
      <c r="AU401" s="165" t="s">
        <v>87</v>
      </c>
      <c r="AV401" s="14" t="s">
        <v>146</v>
      </c>
      <c r="AW401" s="14" t="s">
        <v>33</v>
      </c>
      <c r="AX401" s="14" t="s">
        <v>85</v>
      </c>
      <c r="AY401" s="165" t="s">
        <v>122</v>
      </c>
    </row>
    <row r="402" spans="2:65" s="1" customFormat="1" ht="16.5" customHeight="1">
      <c r="B402" s="31"/>
      <c r="C402" s="131" t="s">
        <v>644</v>
      </c>
      <c r="D402" s="131" t="s">
        <v>125</v>
      </c>
      <c r="E402" s="132" t="s">
        <v>645</v>
      </c>
      <c r="F402" s="133" t="s">
        <v>646</v>
      </c>
      <c r="G402" s="134" t="s">
        <v>332</v>
      </c>
      <c r="H402" s="135">
        <v>4.3049999999999997</v>
      </c>
      <c r="I402" s="136"/>
      <c r="J402" s="137">
        <f>ROUND(I402*H402,2)</f>
        <v>0</v>
      </c>
      <c r="K402" s="133" t="s">
        <v>129</v>
      </c>
      <c r="L402" s="31"/>
      <c r="M402" s="138" t="s">
        <v>1</v>
      </c>
      <c r="N402" s="139" t="s">
        <v>42</v>
      </c>
      <c r="P402" s="140">
        <f>O402*H402</f>
        <v>0</v>
      </c>
      <c r="Q402" s="140">
        <v>0</v>
      </c>
      <c r="R402" s="140">
        <f>Q402*H402</f>
        <v>0</v>
      </c>
      <c r="S402" s="140">
        <v>0</v>
      </c>
      <c r="T402" s="141">
        <f>S402*H402</f>
        <v>0</v>
      </c>
      <c r="AR402" s="142" t="s">
        <v>146</v>
      </c>
      <c r="AT402" s="142" t="s">
        <v>125</v>
      </c>
      <c r="AU402" s="142" t="s">
        <v>87</v>
      </c>
      <c r="AY402" s="16" t="s">
        <v>122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6" t="s">
        <v>85</v>
      </c>
      <c r="BK402" s="143">
        <f>ROUND(I402*H402,2)</f>
        <v>0</v>
      </c>
      <c r="BL402" s="16" t="s">
        <v>146</v>
      </c>
      <c r="BM402" s="142" t="s">
        <v>647</v>
      </c>
    </row>
    <row r="403" spans="2:65" s="1" customFormat="1" ht="19.5">
      <c r="B403" s="31"/>
      <c r="D403" s="144" t="s">
        <v>132</v>
      </c>
      <c r="F403" s="145" t="s">
        <v>648</v>
      </c>
      <c r="I403" s="146"/>
      <c r="L403" s="31"/>
      <c r="M403" s="147"/>
      <c r="T403" s="55"/>
      <c r="AT403" s="16" t="s">
        <v>132</v>
      </c>
      <c r="AU403" s="16" t="s">
        <v>87</v>
      </c>
    </row>
    <row r="404" spans="2:65" s="12" customFormat="1" ht="11.25">
      <c r="B404" s="148"/>
      <c r="D404" s="144" t="s">
        <v>133</v>
      </c>
      <c r="E404" s="149" t="s">
        <v>1</v>
      </c>
      <c r="F404" s="150" t="s">
        <v>608</v>
      </c>
      <c r="H404" s="149" t="s">
        <v>1</v>
      </c>
      <c r="I404" s="151"/>
      <c r="L404" s="148"/>
      <c r="M404" s="152"/>
      <c r="T404" s="153"/>
      <c r="AT404" s="149" t="s">
        <v>133</v>
      </c>
      <c r="AU404" s="149" t="s">
        <v>87</v>
      </c>
      <c r="AV404" s="12" t="s">
        <v>85</v>
      </c>
      <c r="AW404" s="12" t="s">
        <v>33</v>
      </c>
      <c r="AX404" s="12" t="s">
        <v>77</v>
      </c>
      <c r="AY404" s="149" t="s">
        <v>122</v>
      </c>
    </row>
    <row r="405" spans="2:65" s="13" customFormat="1" ht="11.25">
      <c r="B405" s="154"/>
      <c r="D405" s="144" t="s">
        <v>133</v>
      </c>
      <c r="E405" s="155" t="s">
        <v>1</v>
      </c>
      <c r="F405" s="156" t="s">
        <v>649</v>
      </c>
      <c r="H405" s="157">
        <v>4.3049999999999997</v>
      </c>
      <c r="I405" s="158"/>
      <c r="L405" s="154"/>
      <c r="M405" s="159"/>
      <c r="T405" s="160"/>
      <c r="AT405" s="155" t="s">
        <v>133</v>
      </c>
      <c r="AU405" s="155" t="s">
        <v>87</v>
      </c>
      <c r="AV405" s="13" t="s">
        <v>87</v>
      </c>
      <c r="AW405" s="13" t="s">
        <v>33</v>
      </c>
      <c r="AX405" s="13" t="s">
        <v>85</v>
      </c>
      <c r="AY405" s="155" t="s">
        <v>122</v>
      </c>
    </row>
    <row r="406" spans="2:65" s="1" customFormat="1" ht="21.75" customHeight="1">
      <c r="B406" s="31"/>
      <c r="C406" s="131" t="s">
        <v>650</v>
      </c>
      <c r="D406" s="131" t="s">
        <v>125</v>
      </c>
      <c r="E406" s="132" t="s">
        <v>651</v>
      </c>
      <c r="F406" s="133" t="s">
        <v>652</v>
      </c>
      <c r="G406" s="134" t="s">
        <v>332</v>
      </c>
      <c r="H406" s="135">
        <v>6.585</v>
      </c>
      <c r="I406" s="136"/>
      <c r="J406" s="137">
        <f>ROUND(I406*H406,2)</f>
        <v>0</v>
      </c>
      <c r="K406" s="133" t="s">
        <v>129</v>
      </c>
      <c r="L406" s="31"/>
      <c r="M406" s="138" t="s">
        <v>1</v>
      </c>
      <c r="N406" s="139" t="s">
        <v>42</v>
      </c>
      <c r="P406" s="140">
        <f>O406*H406</f>
        <v>0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146</v>
      </c>
      <c r="AT406" s="142" t="s">
        <v>125</v>
      </c>
      <c r="AU406" s="142" t="s">
        <v>87</v>
      </c>
      <c r="AY406" s="16" t="s">
        <v>122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85</v>
      </c>
      <c r="BK406" s="143">
        <f>ROUND(I406*H406,2)</f>
        <v>0</v>
      </c>
      <c r="BL406" s="16" t="s">
        <v>146</v>
      </c>
      <c r="BM406" s="142" t="s">
        <v>653</v>
      </c>
    </row>
    <row r="407" spans="2:65" s="1" customFormat="1" ht="11.25">
      <c r="B407" s="31"/>
      <c r="D407" s="144" t="s">
        <v>132</v>
      </c>
      <c r="F407" s="145" t="s">
        <v>654</v>
      </c>
      <c r="I407" s="146"/>
      <c r="L407" s="31"/>
      <c r="M407" s="147"/>
      <c r="T407" s="55"/>
      <c r="AT407" s="16" t="s">
        <v>132</v>
      </c>
      <c r="AU407" s="16" t="s">
        <v>87</v>
      </c>
    </row>
    <row r="408" spans="2:65" s="13" customFormat="1" ht="11.25">
      <c r="B408" s="154"/>
      <c r="D408" s="144" t="s">
        <v>133</v>
      </c>
      <c r="E408" s="155" t="s">
        <v>1</v>
      </c>
      <c r="F408" s="156" t="s">
        <v>625</v>
      </c>
      <c r="H408" s="157">
        <v>5.15</v>
      </c>
      <c r="I408" s="158"/>
      <c r="L408" s="154"/>
      <c r="M408" s="159"/>
      <c r="T408" s="160"/>
      <c r="AT408" s="155" t="s">
        <v>133</v>
      </c>
      <c r="AU408" s="155" t="s">
        <v>87</v>
      </c>
      <c r="AV408" s="13" t="s">
        <v>87</v>
      </c>
      <c r="AW408" s="13" t="s">
        <v>33</v>
      </c>
      <c r="AX408" s="13" t="s">
        <v>77</v>
      </c>
      <c r="AY408" s="155" t="s">
        <v>122</v>
      </c>
    </row>
    <row r="409" spans="2:65" s="13" customFormat="1" ht="11.25">
      <c r="B409" s="154"/>
      <c r="D409" s="144" t="s">
        <v>133</v>
      </c>
      <c r="E409" s="155" t="s">
        <v>1</v>
      </c>
      <c r="F409" s="156" t="s">
        <v>641</v>
      </c>
      <c r="H409" s="157">
        <v>1.4350000000000001</v>
      </c>
      <c r="I409" s="158"/>
      <c r="L409" s="154"/>
      <c r="M409" s="159"/>
      <c r="T409" s="160"/>
      <c r="AT409" s="155" t="s">
        <v>133</v>
      </c>
      <c r="AU409" s="155" t="s">
        <v>87</v>
      </c>
      <c r="AV409" s="13" t="s">
        <v>87</v>
      </c>
      <c r="AW409" s="13" t="s">
        <v>33</v>
      </c>
      <c r="AX409" s="13" t="s">
        <v>77</v>
      </c>
      <c r="AY409" s="155" t="s">
        <v>122</v>
      </c>
    </row>
    <row r="410" spans="2:65" s="14" customFormat="1" ht="11.25">
      <c r="B410" s="164"/>
      <c r="D410" s="144" t="s">
        <v>133</v>
      </c>
      <c r="E410" s="165" t="s">
        <v>1</v>
      </c>
      <c r="F410" s="166" t="s">
        <v>282</v>
      </c>
      <c r="H410" s="167">
        <v>6.585</v>
      </c>
      <c r="I410" s="168"/>
      <c r="L410" s="164"/>
      <c r="M410" s="169"/>
      <c r="T410" s="170"/>
      <c r="AT410" s="165" t="s">
        <v>133</v>
      </c>
      <c r="AU410" s="165" t="s">
        <v>87</v>
      </c>
      <c r="AV410" s="14" t="s">
        <v>146</v>
      </c>
      <c r="AW410" s="14" t="s">
        <v>33</v>
      </c>
      <c r="AX410" s="14" t="s">
        <v>85</v>
      </c>
      <c r="AY410" s="165" t="s">
        <v>122</v>
      </c>
    </row>
    <row r="411" spans="2:65" s="1" customFormat="1" ht="21.75" customHeight="1">
      <c r="B411" s="31"/>
      <c r="C411" s="131" t="s">
        <v>655</v>
      </c>
      <c r="D411" s="131" t="s">
        <v>125</v>
      </c>
      <c r="E411" s="132" t="s">
        <v>656</v>
      </c>
      <c r="F411" s="133" t="s">
        <v>657</v>
      </c>
      <c r="G411" s="134" t="s">
        <v>332</v>
      </c>
      <c r="H411" s="135">
        <v>9.7579999999999991</v>
      </c>
      <c r="I411" s="136"/>
      <c r="J411" s="137">
        <f>ROUND(I411*H411,2)</f>
        <v>0</v>
      </c>
      <c r="K411" s="133" t="s">
        <v>129</v>
      </c>
      <c r="L411" s="31"/>
      <c r="M411" s="138" t="s">
        <v>1</v>
      </c>
      <c r="N411" s="139" t="s">
        <v>42</v>
      </c>
      <c r="P411" s="140">
        <f>O411*H411</f>
        <v>0</v>
      </c>
      <c r="Q411" s="140">
        <v>0</v>
      </c>
      <c r="R411" s="140">
        <f>Q411*H411</f>
        <v>0</v>
      </c>
      <c r="S411" s="140">
        <v>0</v>
      </c>
      <c r="T411" s="141">
        <f>S411*H411</f>
        <v>0</v>
      </c>
      <c r="AR411" s="142" t="s">
        <v>644</v>
      </c>
      <c r="AT411" s="142" t="s">
        <v>125</v>
      </c>
      <c r="AU411" s="142" t="s">
        <v>87</v>
      </c>
      <c r="AY411" s="16" t="s">
        <v>122</v>
      </c>
      <c r="BE411" s="143">
        <f>IF(N411="základní",J411,0)</f>
        <v>0</v>
      </c>
      <c r="BF411" s="143">
        <f>IF(N411="snížená",J411,0)</f>
        <v>0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6" t="s">
        <v>85</v>
      </c>
      <c r="BK411" s="143">
        <f>ROUND(I411*H411,2)</f>
        <v>0</v>
      </c>
      <c r="BL411" s="16" t="s">
        <v>644</v>
      </c>
      <c r="BM411" s="142" t="s">
        <v>658</v>
      </c>
    </row>
    <row r="412" spans="2:65" s="1" customFormat="1" ht="19.5">
      <c r="B412" s="31"/>
      <c r="D412" s="144" t="s">
        <v>132</v>
      </c>
      <c r="F412" s="145" t="s">
        <v>659</v>
      </c>
      <c r="I412" s="146"/>
      <c r="L412" s="31"/>
      <c r="M412" s="147"/>
      <c r="T412" s="55"/>
      <c r="AT412" s="16" t="s">
        <v>132</v>
      </c>
      <c r="AU412" s="16" t="s">
        <v>87</v>
      </c>
    </row>
    <row r="413" spans="2:65" s="12" customFormat="1" ht="11.25">
      <c r="B413" s="148"/>
      <c r="D413" s="144" t="s">
        <v>133</v>
      </c>
      <c r="E413" s="149" t="s">
        <v>1</v>
      </c>
      <c r="F413" s="150" t="s">
        <v>660</v>
      </c>
      <c r="H413" s="149" t="s">
        <v>1</v>
      </c>
      <c r="I413" s="151"/>
      <c r="L413" s="148"/>
      <c r="M413" s="152"/>
      <c r="T413" s="153"/>
      <c r="AT413" s="149" t="s">
        <v>133</v>
      </c>
      <c r="AU413" s="149" t="s">
        <v>87</v>
      </c>
      <c r="AV413" s="12" t="s">
        <v>85</v>
      </c>
      <c r="AW413" s="12" t="s">
        <v>33</v>
      </c>
      <c r="AX413" s="12" t="s">
        <v>77</v>
      </c>
      <c r="AY413" s="149" t="s">
        <v>122</v>
      </c>
    </row>
    <row r="414" spans="2:65" s="12" customFormat="1" ht="11.25">
      <c r="B414" s="148"/>
      <c r="D414" s="144" t="s">
        <v>133</v>
      </c>
      <c r="E414" s="149" t="s">
        <v>1</v>
      </c>
      <c r="F414" s="150" t="s">
        <v>661</v>
      </c>
      <c r="H414" s="149" t="s">
        <v>1</v>
      </c>
      <c r="I414" s="151"/>
      <c r="L414" s="148"/>
      <c r="M414" s="152"/>
      <c r="T414" s="153"/>
      <c r="AT414" s="149" t="s">
        <v>133</v>
      </c>
      <c r="AU414" s="149" t="s">
        <v>87</v>
      </c>
      <c r="AV414" s="12" t="s">
        <v>85</v>
      </c>
      <c r="AW414" s="12" t="s">
        <v>33</v>
      </c>
      <c r="AX414" s="12" t="s">
        <v>77</v>
      </c>
      <c r="AY414" s="149" t="s">
        <v>122</v>
      </c>
    </row>
    <row r="415" spans="2:65" s="13" customFormat="1" ht="11.25">
      <c r="B415" s="154"/>
      <c r="D415" s="144" t="s">
        <v>133</v>
      </c>
      <c r="E415" s="155" t="s">
        <v>1</v>
      </c>
      <c r="F415" s="156" t="s">
        <v>623</v>
      </c>
      <c r="H415" s="157">
        <v>3.9159999999999999</v>
      </c>
      <c r="I415" s="158"/>
      <c r="L415" s="154"/>
      <c r="M415" s="159"/>
      <c r="T415" s="160"/>
      <c r="AT415" s="155" t="s">
        <v>133</v>
      </c>
      <c r="AU415" s="155" t="s">
        <v>87</v>
      </c>
      <c r="AV415" s="13" t="s">
        <v>87</v>
      </c>
      <c r="AW415" s="13" t="s">
        <v>33</v>
      </c>
      <c r="AX415" s="13" t="s">
        <v>77</v>
      </c>
      <c r="AY415" s="155" t="s">
        <v>122</v>
      </c>
    </row>
    <row r="416" spans="2:65" s="13" customFormat="1" ht="11.25">
      <c r="B416" s="154"/>
      <c r="D416" s="144" t="s">
        <v>133</v>
      </c>
      <c r="E416" s="155" t="s">
        <v>1</v>
      </c>
      <c r="F416" s="156" t="s">
        <v>610</v>
      </c>
      <c r="H416" s="157">
        <v>5.8419999999999996</v>
      </c>
      <c r="I416" s="158"/>
      <c r="L416" s="154"/>
      <c r="M416" s="159"/>
      <c r="T416" s="160"/>
      <c r="AT416" s="155" t="s">
        <v>133</v>
      </c>
      <c r="AU416" s="155" t="s">
        <v>87</v>
      </c>
      <c r="AV416" s="13" t="s">
        <v>87</v>
      </c>
      <c r="AW416" s="13" t="s">
        <v>33</v>
      </c>
      <c r="AX416" s="13" t="s">
        <v>77</v>
      </c>
      <c r="AY416" s="155" t="s">
        <v>122</v>
      </c>
    </row>
    <row r="417" spans="2:65" s="14" customFormat="1" ht="11.25">
      <c r="B417" s="164"/>
      <c r="D417" s="144" t="s">
        <v>133</v>
      </c>
      <c r="E417" s="165" t="s">
        <v>1</v>
      </c>
      <c r="F417" s="166" t="s">
        <v>282</v>
      </c>
      <c r="H417" s="167">
        <v>9.7579999999999991</v>
      </c>
      <c r="I417" s="168"/>
      <c r="L417" s="164"/>
      <c r="M417" s="169"/>
      <c r="T417" s="170"/>
      <c r="AT417" s="165" t="s">
        <v>133</v>
      </c>
      <c r="AU417" s="165" t="s">
        <v>87</v>
      </c>
      <c r="AV417" s="14" t="s">
        <v>146</v>
      </c>
      <c r="AW417" s="14" t="s">
        <v>33</v>
      </c>
      <c r="AX417" s="14" t="s">
        <v>85</v>
      </c>
      <c r="AY417" s="165" t="s">
        <v>122</v>
      </c>
    </row>
    <row r="418" spans="2:65" s="1" customFormat="1" ht="16.5" customHeight="1">
      <c r="B418" s="31"/>
      <c r="C418" s="131" t="s">
        <v>662</v>
      </c>
      <c r="D418" s="131" t="s">
        <v>125</v>
      </c>
      <c r="E418" s="132" t="s">
        <v>663</v>
      </c>
      <c r="F418" s="133" t="s">
        <v>331</v>
      </c>
      <c r="G418" s="134" t="s">
        <v>332</v>
      </c>
      <c r="H418" s="135">
        <v>6.8959999999999999</v>
      </c>
      <c r="I418" s="136"/>
      <c r="J418" s="137">
        <f>ROUND(I418*H418,2)</f>
        <v>0</v>
      </c>
      <c r="K418" s="133" t="s">
        <v>129</v>
      </c>
      <c r="L418" s="31"/>
      <c r="M418" s="138" t="s">
        <v>1</v>
      </c>
      <c r="N418" s="139" t="s">
        <v>42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146</v>
      </c>
      <c r="AT418" s="142" t="s">
        <v>125</v>
      </c>
      <c r="AU418" s="142" t="s">
        <v>87</v>
      </c>
      <c r="AY418" s="16" t="s">
        <v>122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85</v>
      </c>
      <c r="BK418" s="143">
        <f>ROUND(I418*H418,2)</f>
        <v>0</v>
      </c>
      <c r="BL418" s="16" t="s">
        <v>146</v>
      </c>
      <c r="BM418" s="142" t="s">
        <v>664</v>
      </c>
    </row>
    <row r="419" spans="2:65" s="1" customFormat="1" ht="11.25">
      <c r="B419" s="31"/>
      <c r="D419" s="144" t="s">
        <v>132</v>
      </c>
      <c r="F419" s="145" t="s">
        <v>334</v>
      </c>
      <c r="I419" s="146"/>
      <c r="L419" s="31"/>
      <c r="M419" s="147"/>
      <c r="T419" s="55"/>
      <c r="AT419" s="16" t="s">
        <v>132</v>
      </c>
      <c r="AU419" s="16" t="s">
        <v>87</v>
      </c>
    </row>
    <row r="420" spans="2:65" s="13" customFormat="1" ht="11.25">
      <c r="B420" s="154"/>
      <c r="D420" s="144" t="s">
        <v>133</v>
      </c>
      <c r="E420" s="155" t="s">
        <v>1</v>
      </c>
      <c r="F420" s="156" t="s">
        <v>609</v>
      </c>
      <c r="H420" s="157">
        <v>6.8959999999999999</v>
      </c>
      <c r="I420" s="158"/>
      <c r="L420" s="154"/>
      <c r="M420" s="159"/>
      <c r="T420" s="160"/>
      <c r="AT420" s="155" t="s">
        <v>133</v>
      </c>
      <c r="AU420" s="155" t="s">
        <v>87</v>
      </c>
      <c r="AV420" s="13" t="s">
        <v>87</v>
      </c>
      <c r="AW420" s="13" t="s">
        <v>33</v>
      </c>
      <c r="AX420" s="13" t="s">
        <v>85</v>
      </c>
      <c r="AY420" s="155" t="s">
        <v>122</v>
      </c>
    </row>
    <row r="421" spans="2:65" s="11" customFormat="1" ht="22.9" customHeight="1">
      <c r="B421" s="119"/>
      <c r="D421" s="120" t="s">
        <v>76</v>
      </c>
      <c r="E421" s="129" t="s">
        <v>665</v>
      </c>
      <c r="F421" s="129" t="s">
        <v>666</v>
      </c>
      <c r="I421" s="122"/>
      <c r="J421" s="130">
        <f>BK421</f>
        <v>0</v>
      </c>
      <c r="L421" s="119"/>
      <c r="M421" s="124"/>
      <c r="P421" s="125">
        <f>SUM(P422:P429)</f>
        <v>0</v>
      </c>
      <c r="R421" s="125">
        <f>SUM(R422:R429)</f>
        <v>0</v>
      </c>
      <c r="T421" s="126">
        <f>SUM(T422:T429)</f>
        <v>0</v>
      </c>
      <c r="AR421" s="120" t="s">
        <v>85</v>
      </c>
      <c r="AT421" s="127" t="s">
        <v>76</v>
      </c>
      <c r="AU421" s="127" t="s">
        <v>85</v>
      </c>
      <c r="AY421" s="120" t="s">
        <v>122</v>
      </c>
      <c r="BK421" s="128">
        <f>SUM(BK422:BK429)</f>
        <v>0</v>
      </c>
    </row>
    <row r="422" spans="2:65" s="1" customFormat="1" ht="21.75" customHeight="1">
      <c r="B422" s="31"/>
      <c r="C422" s="131" t="s">
        <v>667</v>
      </c>
      <c r="D422" s="131" t="s">
        <v>125</v>
      </c>
      <c r="E422" s="132" t="s">
        <v>668</v>
      </c>
      <c r="F422" s="133" t="s">
        <v>669</v>
      </c>
      <c r="G422" s="134" t="s">
        <v>332</v>
      </c>
      <c r="H422" s="135">
        <v>130.78700000000001</v>
      </c>
      <c r="I422" s="136"/>
      <c r="J422" s="137">
        <f>ROUND(I422*H422,2)</f>
        <v>0</v>
      </c>
      <c r="K422" s="133" t="s">
        <v>129</v>
      </c>
      <c r="L422" s="31"/>
      <c r="M422" s="138" t="s">
        <v>1</v>
      </c>
      <c r="N422" s="139" t="s">
        <v>42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146</v>
      </c>
      <c r="AT422" s="142" t="s">
        <v>125</v>
      </c>
      <c r="AU422" s="142" t="s">
        <v>87</v>
      </c>
      <c r="AY422" s="16" t="s">
        <v>122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85</v>
      </c>
      <c r="BK422" s="143">
        <f>ROUND(I422*H422,2)</f>
        <v>0</v>
      </c>
      <c r="BL422" s="16" t="s">
        <v>146</v>
      </c>
      <c r="BM422" s="142" t="s">
        <v>670</v>
      </c>
    </row>
    <row r="423" spans="2:65" s="1" customFormat="1" ht="19.5">
      <c r="B423" s="31"/>
      <c r="D423" s="144" t="s">
        <v>132</v>
      </c>
      <c r="F423" s="145" t="s">
        <v>671</v>
      </c>
      <c r="I423" s="146"/>
      <c r="L423" s="31"/>
      <c r="M423" s="147"/>
      <c r="T423" s="55"/>
      <c r="AT423" s="16" t="s">
        <v>132</v>
      </c>
      <c r="AU423" s="16" t="s">
        <v>87</v>
      </c>
    </row>
    <row r="424" spans="2:65" s="1" customFormat="1" ht="16.5" customHeight="1">
      <c r="B424" s="31"/>
      <c r="C424" s="171" t="s">
        <v>672</v>
      </c>
      <c r="D424" s="171" t="s">
        <v>368</v>
      </c>
      <c r="E424" s="172" t="s">
        <v>673</v>
      </c>
      <c r="F424" s="173" t="s">
        <v>674</v>
      </c>
      <c r="G424" s="174" t="s">
        <v>257</v>
      </c>
      <c r="H424" s="175">
        <v>89.5</v>
      </c>
      <c r="I424" s="176"/>
      <c r="J424" s="177">
        <f>ROUND(I424*H424,2)</f>
        <v>0</v>
      </c>
      <c r="K424" s="173" t="s">
        <v>1</v>
      </c>
      <c r="L424" s="178"/>
      <c r="M424" s="179" t="s">
        <v>1</v>
      </c>
      <c r="N424" s="180" t="s">
        <v>42</v>
      </c>
      <c r="P424" s="140">
        <f>O424*H424</f>
        <v>0</v>
      </c>
      <c r="Q424" s="140">
        <v>0</v>
      </c>
      <c r="R424" s="140">
        <f>Q424*H424</f>
        <v>0</v>
      </c>
      <c r="S424" s="140">
        <v>0</v>
      </c>
      <c r="T424" s="141">
        <f>S424*H424</f>
        <v>0</v>
      </c>
      <c r="AR424" s="142" t="s">
        <v>431</v>
      </c>
      <c r="AT424" s="142" t="s">
        <v>368</v>
      </c>
      <c r="AU424" s="142" t="s">
        <v>87</v>
      </c>
      <c r="AY424" s="16" t="s">
        <v>122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6" t="s">
        <v>85</v>
      </c>
      <c r="BK424" s="143">
        <f>ROUND(I424*H424,2)</f>
        <v>0</v>
      </c>
      <c r="BL424" s="16" t="s">
        <v>310</v>
      </c>
      <c r="BM424" s="142" t="s">
        <v>675</v>
      </c>
    </row>
    <row r="425" spans="2:65" s="1" customFormat="1" ht="11.25">
      <c r="B425" s="31"/>
      <c r="D425" s="144" t="s">
        <v>132</v>
      </c>
      <c r="F425" s="145" t="s">
        <v>674</v>
      </c>
      <c r="I425" s="146"/>
      <c r="L425" s="31"/>
      <c r="M425" s="147"/>
      <c r="T425" s="55"/>
      <c r="AT425" s="16" t="s">
        <v>132</v>
      </c>
      <c r="AU425" s="16" t="s">
        <v>87</v>
      </c>
    </row>
    <row r="426" spans="2:65" s="12" customFormat="1" ht="11.25">
      <c r="B426" s="148"/>
      <c r="D426" s="144" t="s">
        <v>133</v>
      </c>
      <c r="E426" s="149" t="s">
        <v>1</v>
      </c>
      <c r="F426" s="150" t="s">
        <v>676</v>
      </c>
      <c r="H426" s="149" t="s">
        <v>1</v>
      </c>
      <c r="I426" s="151"/>
      <c r="L426" s="148"/>
      <c r="M426" s="152"/>
      <c r="T426" s="153"/>
      <c r="AT426" s="149" t="s">
        <v>133</v>
      </c>
      <c r="AU426" s="149" t="s">
        <v>87</v>
      </c>
      <c r="AV426" s="12" t="s">
        <v>85</v>
      </c>
      <c r="AW426" s="12" t="s">
        <v>33</v>
      </c>
      <c r="AX426" s="12" t="s">
        <v>77</v>
      </c>
      <c r="AY426" s="149" t="s">
        <v>122</v>
      </c>
    </row>
    <row r="427" spans="2:65" s="12" customFormat="1" ht="11.25">
      <c r="B427" s="148"/>
      <c r="D427" s="144" t="s">
        <v>133</v>
      </c>
      <c r="E427" s="149" t="s">
        <v>1</v>
      </c>
      <c r="F427" s="150" t="s">
        <v>677</v>
      </c>
      <c r="H427" s="149" t="s">
        <v>1</v>
      </c>
      <c r="I427" s="151"/>
      <c r="L427" s="148"/>
      <c r="M427" s="152"/>
      <c r="T427" s="153"/>
      <c r="AT427" s="149" t="s">
        <v>133</v>
      </c>
      <c r="AU427" s="149" t="s">
        <v>87</v>
      </c>
      <c r="AV427" s="12" t="s">
        <v>85</v>
      </c>
      <c r="AW427" s="12" t="s">
        <v>33</v>
      </c>
      <c r="AX427" s="12" t="s">
        <v>77</v>
      </c>
      <c r="AY427" s="149" t="s">
        <v>122</v>
      </c>
    </row>
    <row r="428" spans="2:65" s="12" customFormat="1" ht="11.25">
      <c r="B428" s="148"/>
      <c r="D428" s="144" t="s">
        <v>133</v>
      </c>
      <c r="E428" s="149" t="s">
        <v>1</v>
      </c>
      <c r="F428" s="150" t="s">
        <v>678</v>
      </c>
      <c r="H428" s="149" t="s">
        <v>1</v>
      </c>
      <c r="I428" s="151"/>
      <c r="L428" s="148"/>
      <c r="M428" s="152"/>
      <c r="T428" s="153"/>
      <c r="AT428" s="149" t="s">
        <v>133</v>
      </c>
      <c r="AU428" s="149" t="s">
        <v>87</v>
      </c>
      <c r="AV428" s="12" t="s">
        <v>85</v>
      </c>
      <c r="AW428" s="12" t="s">
        <v>33</v>
      </c>
      <c r="AX428" s="12" t="s">
        <v>77</v>
      </c>
      <c r="AY428" s="149" t="s">
        <v>122</v>
      </c>
    </row>
    <row r="429" spans="2:65" s="13" customFormat="1" ht="11.25">
      <c r="B429" s="154"/>
      <c r="D429" s="144" t="s">
        <v>133</v>
      </c>
      <c r="E429" s="155" t="s">
        <v>1</v>
      </c>
      <c r="F429" s="156" t="s">
        <v>679</v>
      </c>
      <c r="H429" s="157">
        <v>89.5</v>
      </c>
      <c r="I429" s="158"/>
      <c r="L429" s="154"/>
      <c r="M429" s="161"/>
      <c r="N429" s="162"/>
      <c r="O429" s="162"/>
      <c r="P429" s="162"/>
      <c r="Q429" s="162"/>
      <c r="R429" s="162"/>
      <c r="S429" s="162"/>
      <c r="T429" s="163"/>
      <c r="AT429" s="155" t="s">
        <v>133</v>
      </c>
      <c r="AU429" s="155" t="s">
        <v>87</v>
      </c>
      <c r="AV429" s="13" t="s">
        <v>87</v>
      </c>
      <c r="AW429" s="13" t="s">
        <v>33</v>
      </c>
      <c r="AX429" s="13" t="s">
        <v>85</v>
      </c>
      <c r="AY429" s="155" t="s">
        <v>122</v>
      </c>
    </row>
    <row r="430" spans="2:65" s="1" customFormat="1" ht="6.95" customHeight="1">
      <c r="B430" s="43"/>
      <c r="C430" s="44"/>
      <c r="D430" s="44"/>
      <c r="E430" s="44"/>
      <c r="F430" s="44"/>
      <c r="G430" s="44"/>
      <c r="H430" s="44"/>
      <c r="I430" s="44"/>
      <c r="J430" s="44"/>
      <c r="K430" s="44"/>
      <c r="L430" s="31"/>
    </row>
  </sheetData>
  <sheetProtection algorithmName="SHA-512" hashValue="NXYCbaedDc8IbcnJbK0pOoxJq345b5Al8i0mKiPeVY1OW4VPXBQ3yPkkBxLhGKoJTIH7P5YfOxA+h/OG0Y6ozQ==" saltValue="VKKC9XrgdiGvAtj0dmZiTWLe7cTvFsBFKWUZvifI6jgcjhqIFf6H5B+kNw7WE/jAAV8y1ntSKjDQjpZpk2RSGA==" spinCount="100000" sheet="1" objects="1" scenarios="1" formatColumns="0" formatRows="0" autoFilter="0"/>
  <autoFilter ref="C124:K429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Ostatní a vedlejší n...</vt:lpstr>
      <vt:lpstr>101 - Chodníky</vt:lpstr>
      <vt:lpstr>'02 - Ostatní a vedlejší n...'!Názvy_tisku</vt:lpstr>
      <vt:lpstr>'101 - Chodníky'!Názvy_tisku</vt:lpstr>
      <vt:lpstr>'Rekapitulace stavby'!Názvy_tisku</vt:lpstr>
      <vt:lpstr>'02 - Ostatní a vedlejší n...'!Oblast_tisku</vt:lpstr>
      <vt:lpstr>'101 - Chodníky'!Oblast_tisku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Richard</cp:lastModifiedBy>
  <dcterms:created xsi:type="dcterms:W3CDTF">2023-10-11T05:19:16Z</dcterms:created>
  <dcterms:modified xsi:type="dcterms:W3CDTF">2023-10-11T05:40:17Z</dcterms:modified>
</cp:coreProperties>
</file>