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Montáž VO" sheetId="2" r:id="rId2"/>
    <sheet name="02 - Demontáž VO" sheetId="3" r:id="rId3"/>
    <sheet name="03 - Montáž HDPE" sheetId="4" r:id="rId4"/>
  </sheets>
  <definedNames>
    <definedName name="_xlnm.Print_Area" localSheetId="0">'Rekapitulace stavby'!$D$4:$AO$76,'Rekapitulace stavby'!$C$82:$AQ$98</definedName>
    <definedName name="_xlnm._FilterDatabase" localSheetId="1" hidden="1">'01 - Montáž VO'!$C$128:$K$226</definedName>
    <definedName name="_xlnm.Print_Area" localSheetId="1">'01 - Montáž VO'!$C$4:$J$76,'01 - Montáž VO'!$C$82:$J$110,'01 - Montáž VO'!$C$116:$J$226</definedName>
    <definedName name="_xlnm._FilterDatabase" localSheetId="2" hidden="1">'02 - Demontáž VO'!$C$123:$K$155</definedName>
    <definedName name="_xlnm.Print_Area" localSheetId="2">'02 - Demontáž VO'!$C$4:$J$76,'02 - Demontáž VO'!$C$82:$J$105,'02 - Demontáž VO'!$C$111:$J$155</definedName>
    <definedName name="_xlnm._FilterDatabase" localSheetId="3" hidden="1">'03 - Montáž HDPE'!$C$118:$K$169</definedName>
    <definedName name="_xlnm.Print_Area" localSheetId="3">'03 - Montáž HDPE'!$C$4:$J$76,'03 - Montáž HDPE'!$C$82:$J$100,'03 - Montáž HDPE'!$C$106:$J$169</definedName>
    <definedName name="_xlnm.Print_Titles" localSheetId="0">'Rekapitulace stavby'!$92:$92</definedName>
    <definedName name="_xlnm.Print_Titles" localSheetId="1">'01 - Montáž VO'!$128:$128</definedName>
    <definedName name="_xlnm.Print_Titles" localSheetId="2">'02 - Demontáž VO'!$123:$123</definedName>
    <definedName name="_xlnm.Print_Titles" localSheetId="3">'03 - Montáž HDPE'!$118:$118</definedName>
  </definedNames>
  <calcPr fullCalcOnLoad="1"/>
</workbook>
</file>

<file path=xl/sharedStrings.xml><?xml version="1.0" encoding="utf-8"?>
<sst xmlns="http://schemas.openxmlformats.org/spreadsheetml/2006/main" count="2627" uniqueCount="607">
  <si>
    <t>Export Komplet</t>
  </si>
  <si>
    <t/>
  </si>
  <si>
    <t>2.0</t>
  </si>
  <si>
    <t>ZAMOK</t>
  </si>
  <si>
    <t>False</t>
  </si>
  <si>
    <t>{8657b73b-2701-41f1-a664-ed2e2093b3cd}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</si>
  <si>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</si>
  <si>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</si>
  <si>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</si>
  <si>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</si>
  <si>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</si>
  <si>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</si>
  <si>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</si>
  <si>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</si>
  <si>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</si>
  <si>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</si>
  <si>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</si>
  <si>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Dačice, Na Vyhlídce - VO + HDPE</t>
  </si>
  <si>
    <t>KSO:</t>
  </si>
  <si>
    <t>CC-CZ:</t>
  </si>
  <si>
    <t>Místo:</t>
  </si>
  <si>
    <t>Dačice</t>
  </si>
  <si>
    <t>Datum:</t>
  </si>
  <si>
    <t>3. 4. 2023</t>
  </si>
  <si>
    <t>Zadavatel:</t>
  </si>
  <si>
    <t>IČ:</t>
  </si>
  <si>
    <t>Město Dačice, Krajířova 27, 380 13 Dačice I</t>
  </si>
  <si>
    <t>DIČ:</t>
  </si>
  <si>
    <t>Uchazeč:</t>
  </si>
  <si>
    <t>Vyplň údaj</t>
  </si>
  <si>
    <t>Projektant:</t>
  </si>
  <si>
    <t>46683461</t>
  </si>
  <si>
    <t>SETO, spol s.r.o., Hradecká 17, 380 01 Dačice</t>
  </si>
  <si>
    <t>CZ46683461</t>
  </si>
  <si>
    <t>True</t>
  </si>
  <si>
    <t>Zpracovatel:</t>
  </si>
  <si>
    <t>Matěj Distel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</si>
  <si>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</si>
  <si>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</si>
  <si>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</si>
  <si>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</si>
  <si>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</si>
  <si>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</si>
  <si>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</si>
  <si>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</si>
  <si>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</si>
  <si>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</si>
  <si>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</si>
  <si>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</si>
  <si>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</si>
  <si>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</si>
  <si>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</si>
  <si>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</si>
  <si>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</si>
  <si>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</si>
  <si>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</si>
  <si>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</si>
  <si>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</si>
  <si>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</si>
  <si>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</si>
  <si>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</si>
  <si>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</si>
  <si>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</si>
  <si>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</si>
  <si>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</si>
  <si>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</si>
  <si>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</si>
  <si>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</si>
  <si>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</si>
  <si>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</si>
  <si>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</si>
  <si>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</si>
  <si>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</si>
  <si>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</si>
  <si>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</si>
  <si>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</si>
  <si>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</si>
  <si>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</si>
  <si>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</si>
  <si>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</si>
  <si>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</si>
  <si>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</si>
  <si>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</si>
  <si>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</si>
  <si>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Montáž VO</t>
  </si>
  <si>
    <t>STA</t>
  </si>
  <si>
    <t>1</t>
  </si>
  <si>
    <t>{5603443d-25f8-4ceb-80b1-d45155be5425}</t>
  </si>
  <si>
    <t>2</t>
  </si>
  <si>
    <t>02</t>
  </si>
  <si>
    <t>Demontáž VO</t>
  </si>
  <si>
    <t>{06d45454-7bdb-4570-9c32-f740cc7ba638}</t>
  </si>
  <si>
    <t>03</t>
  </si>
  <si>
    <t>Montáž HDPE</t>
  </si>
  <si>
    <t>{72523c10-ee01-4dcc-9be5-e42ea9e7b5b1}</t>
  </si>
  <si>
    <t>KRYCÍ LIST SOUPISU PRACÍ</t>
  </si>
  <si>
    <t>Objekt:</t>
  </si>
  <si>
    <t>01 - Montáž VO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</si>
  <si>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</si>
  <si>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</si>
  <si>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</si>
  <si>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</si>
  <si>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</si>
  <si>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</si>
  <si>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 Ostatní konstrukce a práce-bourání</t>
  </si>
  <si>
    <t>M - Práce a dodávky M</t>
  </si>
  <si>
    <t xml:space="preserve">    21-M -  Elektromontáže</t>
  </si>
  <si>
    <t xml:space="preserve">    22-M - Montáže technologických zařízení pro dopravní stavby</t>
  </si>
  <si>
    <t xml:space="preserve">    46-M - 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</si>
  <si>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</si>
  <si>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</si>
  <si>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</si>
  <si>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</si>
  <si>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</si>
  <si>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</si>
  <si>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</si>
  <si>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</si>
  <si>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</si>
  <si>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</si>
  <si>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</si>
  <si>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</si>
  <si>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</si>
  <si>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</si>
  <si>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</si>
  <si>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</si>
  <si>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</si>
  <si>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</si>
  <si>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</si>
  <si>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</si>
  <si>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</si>
  <si>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</si>
  <si>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</si>
  <si>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</si>
  <si>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 xml:space="preserve"> Ostatní konstrukce a práce-bourání</t>
  </si>
  <si>
    <t>K</t>
  </si>
  <si>
    <t>945421110.1</t>
  </si>
  <si>
    <t>Hydraulická zvedací plošina na automobilovém podvozku výška zdvihu do 18 m včetně obsluhy</t>
  </si>
  <si>
    <t>hod</t>
  </si>
  <si>
    <t>4</t>
  </si>
  <si>
    <t>291383570</t>
  </si>
  <si>
    <t>945421112</t>
  </si>
  <si>
    <t>Hydraulický nakládací jeřáb na automobilovém podvozku do 5 t včetně obsluhy</t>
  </si>
  <si>
    <t>-1648573693</t>
  </si>
  <si>
    <t>M</t>
  </si>
  <si>
    <t>Práce a dodávky M</t>
  </si>
  <si>
    <t>3</t>
  </si>
  <si>
    <t>21-M</t>
  </si>
  <si>
    <t xml:space="preserve"> Elektromontáže</t>
  </si>
  <si>
    <t>210100173</t>
  </si>
  <si>
    <t>Ukončení kabelů smršťovací záklopkou nebo páskou se zapojením  bez letování počtu a průřezu žil do 3 x 1,5 až 4 mm2</t>
  </si>
  <si>
    <t>kus</t>
  </si>
  <si>
    <t>64</t>
  </si>
  <si>
    <t>-1116595859</t>
  </si>
  <si>
    <t>VV</t>
  </si>
  <si>
    <t>5*2</t>
  </si>
  <si>
    <t>210100252</t>
  </si>
  <si>
    <t>Ukončení kabelů smršťovací záklopkou nebo páskou se zapojením bez letování žíly do 4x25 mm2</t>
  </si>
  <si>
    <t>2018327856</t>
  </si>
  <si>
    <t>5</t>
  </si>
  <si>
    <t>210202013</t>
  </si>
  <si>
    <t>Montáž svítidlo výbojkové průmyslové nebo venkovní na výložník</t>
  </si>
  <si>
    <t>1075877499</t>
  </si>
  <si>
    <t>6</t>
  </si>
  <si>
    <t>31673000</t>
  </si>
  <si>
    <t>výložník obloukový SV-1000 atypický</t>
  </si>
  <si>
    <t>128</t>
  </si>
  <si>
    <t>-1450077289</t>
  </si>
  <si>
    <t>7</t>
  </si>
  <si>
    <t>34774007</t>
  </si>
  <si>
    <t>svítidlo veřejného osvětlení na dřík/výložník zdroj LED 20W, chromatičnosti 2700K</t>
  </si>
  <si>
    <t>2080044226</t>
  </si>
  <si>
    <t>8</t>
  </si>
  <si>
    <t>210204011</t>
  </si>
  <si>
    <t>Montáž stožárů osvětlení, bez zemních prací  ocelových samostatně stojících, délky do 12 m</t>
  </si>
  <si>
    <t>1799750220</t>
  </si>
  <si>
    <t>31674067</t>
  </si>
  <si>
    <t>stožár osvětlovací sadový Pz 133/108/89 v 6,0m + PUR nástřik pod dvířka</t>
  </si>
  <si>
    <t>560648529</t>
  </si>
  <si>
    <t>10</t>
  </si>
  <si>
    <t>210204201</t>
  </si>
  <si>
    <t>Montáž elektrovýzbroje stožárů osvětlení  1 okruh</t>
  </si>
  <si>
    <t>-985424784</t>
  </si>
  <si>
    <t>11</t>
  </si>
  <si>
    <t>1394456</t>
  </si>
  <si>
    <t>EL.VYZBROJ 1POJ. IP20</t>
  </si>
  <si>
    <t>256</t>
  </si>
  <si>
    <t>835244465</t>
  </si>
  <si>
    <t>12</t>
  </si>
  <si>
    <t>210220022</t>
  </si>
  <si>
    <t>Montáž uzemňovacího vedení s upevněním, propojením a připojením pomocí svorek  v zemi s izolací spojů vodičů FeZn drátem nebo lanem průměru do 10 mm v městské zástavbě</t>
  </si>
  <si>
    <t>m</t>
  </si>
  <si>
    <t>1913418747</t>
  </si>
  <si>
    <t>13</t>
  </si>
  <si>
    <t>8500068040v</t>
  </si>
  <si>
    <t>Drát zemnicí FeZn pr. 10mm (50kg/bal = 80,5bm)</t>
  </si>
  <si>
    <t>kg</t>
  </si>
  <si>
    <t>1582508338</t>
  </si>
  <si>
    <t>170*0,68 'Přepočtené koeficientem množství</t>
  </si>
  <si>
    <t>14</t>
  </si>
  <si>
    <t>210220301</t>
  </si>
  <si>
    <t>Montáž uzemňovacího vedení  svorek se 2 šrouby</t>
  </si>
  <si>
    <t>1190368712</t>
  </si>
  <si>
    <t>17+6</t>
  </si>
  <si>
    <t>35441885</t>
  </si>
  <si>
    <t>svorka spojovací pro lano D 8-10mm</t>
  </si>
  <si>
    <t>-1132801978</t>
  </si>
  <si>
    <t>16</t>
  </si>
  <si>
    <t>35442036</t>
  </si>
  <si>
    <t>svorka uzemnění nerez připojovací</t>
  </si>
  <si>
    <t>-1012117411</t>
  </si>
  <si>
    <t>17</t>
  </si>
  <si>
    <t>210280002</t>
  </si>
  <si>
    <t>Zkoušky a prohlídky el rozvodů a zařízení celková prohlídka pro objem mtž prací do 500 000 Kč</t>
  </si>
  <si>
    <t>-1099693314</t>
  </si>
  <si>
    <t>18</t>
  </si>
  <si>
    <t>210280211</t>
  </si>
  <si>
    <t>Měření zemních odporů  zemniče prvního nebo samostatného</t>
  </si>
  <si>
    <t>345878712</t>
  </si>
  <si>
    <t>19</t>
  </si>
  <si>
    <t>210280542</t>
  </si>
  <si>
    <t>Zkoušky a prohlídky elektrických přístrojů  měření impedance nulové smyčky okruhu vedení třífázového</t>
  </si>
  <si>
    <t>-1137242947</t>
  </si>
  <si>
    <t>20</t>
  </si>
  <si>
    <t>210812011</t>
  </si>
  <si>
    <t>Montáž izolovaných kabelů měděných do 1 kV bez ukončení plných a kulatých (např. CYKY, CHKE-R) uložených volně nebo v liště počtu a průřezu žil 3x1,5 až 6 mm2</t>
  </si>
  <si>
    <t>1487959603</t>
  </si>
  <si>
    <t>34111030</t>
  </si>
  <si>
    <t>kabel instalační jádro Cu plné izolace PVC plášť PVC 450/750V (CYKY) 3x1,5mm2</t>
  </si>
  <si>
    <t>-1486962204</t>
  </si>
  <si>
    <t>40*1,05 'Přepočtené koeficientem množství</t>
  </si>
  <si>
    <t>22</t>
  </si>
  <si>
    <t>210902012</t>
  </si>
  <si>
    <t>Montáž kabelu Al do 1 kV plný kulatý průřezu 4x25 mm2 uložených volně (např. AYKY)</t>
  </si>
  <si>
    <t>1921463397</t>
  </si>
  <si>
    <t>23</t>
  </si>
  <si>
    <t>34113120</t>
  </si>
  <si>
    <t>kabel silový jádro Al izolace PVC plášť PVC 0,6/1kV (1-AYKY) 4x25mm2</t>
  </si>
  <si>
    <t>-987403688</t>
  </si>
  <si>
    <t>180*1,05 'Přepočtené koeficientem množství</t>
  </si>
  <si>
    <t>22-M</t>
  </si>
  <si>
    <t>Montáže technologických zařízení pro dopravní stavby</t>
  </si>
  <si>
    <t>24</t>
  </si>
  <si>
    <t>220370023</t>
  </si>
  <si>
    <t>Montáž ovládací soupravy venkovní OSR 3 na stožár</t>
  </si>
  <si>
    <t>24037154</t>
  </si>
  <si>
    <t>25</t>
  </si>
  <si>
    <t>220370023-D</t>
  </si>
  <si>
    <t>Demontáž ovládací soupravy venkovní OSR 3 na stožár</t>
  </si>
  <si>
    <t>-750295760</t>
  </si>
  <si>
    <t>46-M</t>
  </si>
  <si>
    <t xml:space="preserve"> Zemní práce při extr.mont.pracích</t>
  </si>
  <si>
    <t>26</t>
  </si>
  <si>
    <t>460010025</t>
  </si>
  <si>
    <t>Vytyčení trasy inženýrských sítí v zastavěném prostoru</t>
  </si>
  <si>
    <t>km</t>
  </si>
  <si>
    <t>1636526221</t>
  </si>
  <si>
    <t>27</t>
  </si>
  <si>
    <t>460080201</t>
  </si>
  <si>
    <t>Základové konstrukce zřízení bednění základových konstrukcí s případnými vzpěrami nezabudovaného</t>
  </si>
  <si>
    <t>m2</t>
  </si>
  <si>
    <t>-1794308152</t>
  </si>
  <si>
    <t>5*(4*0,8*0,3)</t>
  </si>
  <si>
    <t>28</t>
  </si>
  <si>
    <t>460080301</t>
  </si>
  <si>
    <t>Základové konstrukce odstranění bednění základových konstrukcí s případnými vzpěrami nezabudovaného</t>
  </si>
  <si>
    <t>790551338</t>
  </si>
  <si>
    <t>29</t>
  </si>
  <si>
    <t>460131113</t>
  </si>
  <si>
    <t>Hloubení nezapažených jam při elektromontážích ručně v hornině tř I skupiny 3</t>
  </si>
  <si>
    <t>m3</t>
  </si>
  <si>
    <t>-478893978</t>
  </si>
  <si>
    <t>5*(0,8*0,8*1)</t>
  </si>
  <si>
    <t>30</t>
  </si>
  <si>
    <t>460161172</t>
  </si>
  <si>
    <t>Hloubení kabelových rýh ručně š 35 cm hl 80 cm v hornině tř I skupiny 3</t>
  </si>
  <si>
    <t>416308974</t>
  </si>
  <si>
    <t>6+150/3</t>
  </si>
  <si>
    <t>31</t>
  </si>
  <si>
    <t>460191113</t>
  </si>
  <si>
    <t>Rýhy kabelových spojek do 10 kV hloubení ručně včetně zásypu v hornině tř I skupiny 3</t>
  </si>
  <si>
    <t>1651586876</t>
  </si>
  <si>
    <t>32</t>
  </si>
  <si>
    <t>35436021</t>
  </si>
  <si>
    <t>spojka kabelová smršťovaná přímé do 1kV 91ah-21s 4x6-25mm</t>
  </si>
  <si>
    <t>-1438579935</t>
  </si>
  <si>
    <t>33</t>
  </si>
  <si>
    <t>460242111</t>
  </si>
  <si>
    <t>Provizorní zajištění potrubí ve výkopech při křížení s kabelem</t>
  </si>
  <si>
    <t>-527738678</t>
  </si>
  <si>
    <t>34</t>
  </si>
  <si>
    <t>460242211</t>
  </si>
  <si>
    <t>Provizorní zajištění inženýrských sítí ve výkopech kabelů při křížení</t>
  </si>
  <si>
    <t>649555244</t>
  </si>
  <si>
    <t>35</t>
  </si>
  <si>
    <t>460260001</t>
  </si>
  <si>
    <t>Zatažení kabelu do chráničky</t>
  </si>
  <si>
    <t>819441357</t>
  </si>
  <si>
    <t>36</t>
  </si>
  <si>
    <t>460341113</t>
  </si>
  <si>
    <t>Vodorovné přemístění (odvoz) horniny dopravními prostředky včetně složení, bez naložení a rozprostření jakékoliv třídy, na vzdálenost přes 500 do 1000 m</t>
  </si>
  <si>
    <t>-1758569713</t>
  </si>
  <si>
    <t>(3,2+15,68*0,08)</t>
  </si>
  <si>
    <t>37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</si>
  <si>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</si>
  <si>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</si>
  <si>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-279443283</t>
  </si>
  <si>
    <t>4,454*5</t>
  </si>
  <si>
    <t>38</t>
  </si>
  <si>
    <t>460361121</t>
  </si>
  <si>
    <t>Poplatek (skládkovné) za uložení zeminy na recyklační skládce zatříděné do Katalogu odpadů pod kódem 17 05 04</t>
  </si>
  <si>
    <t>t</t>
  </si>
  <si>
    <t>-810214167</t>
  </si>
  <si>
    <t>4,454*1,8</t>
  </si>
  <si>
    <t>39</t>
  </si>
  <si>
    <t>460371121</t>
  </si>
  <si>
    <t>Naložení výkopku při elektromontážích strojně z hornin třídy I skupiny 1 až 3</t>
  </si>
  <si>
    <t>647162421</t>
  </si>
  <si>
    <t>40</t>
  </si>
  <si>
    <t>460451182</t>
  </si>
  <si>
    <t>Zásyp kabelových rýh strojně se zhutněním š 35 cm hl 80 cm z horniny tř I skupiny 3</t>
  </si>
  <si>
    <t>347646338</t>
  </si>
  <si>
    <t>41</t>
  </si>
  <si>
    <t>460481121</t>
  </si>
  <si>
    <t>Úprava pláně při elektromontážích v hornině třídy těžitelnosti I skupiny 3 bez zhutnění ručně</t>
  </si>
  <si>
    <t>1773909849</t>
  </si>
  <si>
    <t>42</t>
  </si>
  <si>
    <t>460641112</t>
  </si>
  <si>
    <t>Základové konstrukce základ bez bednění do rostlé zeminy z monolitického betonu tř. C 12/15</t>
  </si>
  <si>
    <t>-2110348072</t>
  </si>
  <si>
    <t>0,3*5+0,8</t>
  </si>
  <si>
    <t>43</t>
  </si>
  <si>
    <t>28611145</t>
  </si>
  <si>
    <t>trubka kanalizační PVC DN 315x5000mm SN4</t>
  </si>
  <si>
    <t>224664570</t>
  </si>
  <si>
    <t>44</t>
  </si>
  <si>
    <t>460661111</t>
  </si>
  <si>
    <t>Kabelové lože z písku včetně podsypu, zhutnění a urovnání povrchu pro kabely nn bez zakrytí, šířky do 35 cm</t>
  </si>
  <si>
    <t>2095251458</t>
  </si>
  <si>
    <t>45</t>
  </si>
  <si>
    <t>460671112</t>
  </si>
  <si>
    <t>Výstražná fólie z PVC pro krytí kabelů včetně vyrovnání povrchu rýhy, rozvinutí a uložení fólie šířky do 25 cm</t>
  </si>
  <si>
    <t>1956016647</t>
  </si>
  <si>
    <t>46</t>
  </si>
  <si>
    <t>460742111</t>
  </si>
  <si>
    <t>Osazení kabelových prostupů včetně utěsnění a spárování z trub plastových do rýhy, bez výkopových prací bez obsypu, vnitřního průměru do 10 cm</t>
  </si>
  <si>
    <t>876401292</t>
  </si>
  <si>
    <t>47</t>
  </si>
  <si>
    <t>10.079.365</t>
  </si>
  <si>
    <t>TRUBKA KOPOFLEX 75MM CERVENA KF 09075 BA</t>
  </si>
  <si>
    <t>1254995130</t>
  </si>
  <si>
    <t>170*1,05 'Přepočtené koeficientem množství</t>
  </si>
  <si>
    <t>48</t>
  </si>
  <si>
    <t>460742141</t>
  </si>
  <si>
    <t>Osazení kabelových prostupů z trub plastových do otvoru ve zdivu průměru do 15 cm</t>
  </si>
  <si>
    <t>-355549007</t>
  </si>
  <si>
    <t>49</t>
  </si>
  <si>
    <t>460762111</t>
  </si>
  <si>
    <t>Křižovatka betonového kabelového žlabu s inženýrskými sítěmi bez zásypu</t>
  </si>
  <si>
    <t>270496833</t>
  </si>
  <si>
    <t>50</t>
  </si>
  <si>
    <t>468041114</t>
  </si>
  <si>
    <t>Řezání betonového podkladu nebo krytu při elektromontážích hloubky do 25 cm</t>
  </si>
  <si>
    <t>1660077949</t>
  </si>
  <si>
    <t>51</t>
  </si>
  <si>
    <t>468051121</t>
  </si>
  <si>
    <t>Bourání základu betonového při elektromontážích</t>
  </si>
  <si>
    <t>-957123828</t>
  </si>
  <si>
    <t>1*1*0,8</t>
  </si>
  <si>
    <t>52</t>
  </si>
  <si>
    <t>469971111</t>
  </si>
  <si>
    <t>Svislá doprava suti a vybouraných hmot při elektromontážích za první podlaží</t>
  </si>
  <si>
    <t>1979828540</t>
  </si>
  <si>
    <t>53</t>
  </si>
  <si>
    <t>469972121</t>
  </si>
  <si>
    <t>Příplatek k odvozu suti a vybouraných hmot při elektromontážích za každý další 1 km</t>
  </si>
  <si>
    <t>692131527</t>
  </si>
  <si>
    <t>1,76*5</t>
  </si>
  <si>
    <t>54</t>
  </si>
  <si>
    <t>469973111</t>
  </si>
  <si>
    <t>Poplatek za uložení na skládce (skládkovné) stavebního odpadu betonového kód odpadu 17 01 01</t>
  </si>
  <si>
    <t>540519245</t>
  </si>
  <si>
    <t>55</t>
  </si>
  <si>
    <t>469981111</t>
  </si>
  <si>
    <t>Přesun hmot pro pomocné stavební práce při elektromontážích dopravní vzdálenost do 1 000 m</t>
  </si>
  <si>
    <t>1631847751</t>
  </si>
  <si>
    <t>56</t>
  </si>
  <si>
    <t>469981211</t>
  </si>
  <si>
    <t>Příplatek k přesunu hmot pro pomocné stavební práce při elektromotážích ZKD 1000 m</t>
  </si>
  <si>
    <t>994404298</t>
  </si>
  <si>
    <t>29,045*5</t>
  </si>
  <si>
    <t>HZS</t>
  </si>
  <si>
    <t>Hodinové zúčtovací sazby</t>
  </si>
  <si>
    <t>57</t>
  </si>
  <si>
    <t>HZS2232</t>
  </si>
  <si>
    <t>Hodinové zúčtovací sazby profesí PSV  provádění stavebních instalací elektrikář odborný</t>
  </si>
  <si>
    <t>512</t>
  </si>
  <si>
    <t>1451663110</t>
  </si>
  <si>
    <t>VRN</t>
  </si>
  <si>
    <t>Vedlejší rozpočtové náklady</t>
  </si>
  <si>
    <t>VRN1</t>
  </si>
  <si>
    <t>Průzkumné, geodetické a projektové práce</t>
  </si>
  <si>
    <t>58</t>
  </si>
  <si>
    <t>012103000</t>
  </si>
  <si>
    <t>Geodetické práce před výstavbou</t>
  </si>
  <si>
    <t>…</t>
  </si>
  <si>
    <t>1024</t>
  </si>
  <si>
    <t>711109687</t>
  </si>
  <si>
    <t>59</t>
  </si>
  <si>
    <t>012303000</t>
  </si>
  <si>
    <t>Geodetické práce po výstavbě</t>
  </si>
  <si>
    <t>1208039854</t>
  </si>
  <si>
    <t>60</t>
  </si>
  <si>
    <t>013254000</t>
  </si>
  <si>
    <t>Dokumentace skutečného provedení stavby</t>
  </si>
  <si>
    <t>-440174829</t>
  </si>
  <si>
    <t>VRN3</t>
  </si>
  <si>
    <t>Zařízení staveniště</t>
  </si>
  <si>
    <t>61</t>
  </si>
  <si>
    <t>034103000</t>
  </si>
  <si>
    <t>Oplocení staveniště</t>
  </si>
  <si>
    <t>-421107998</t>
  </si>
  <si>
    <t>62</t>
  </si>
  <si>
    <t>034303000</t>
  </si>
  <si>
    <t>Dopravní značení na staveništi</t>
  </si>
  <si>
    <t>-1178271945</t>
  </si>
  <si>
    <t>VRN4</t>
  </si>
  <si>
    <t>Inženýrská činnost</t>
  </si>
  <si>
    <t>63</t>
  </si>
  <si>
    <t>045303000</t>
  </si>
  <si>
    <t>Koordinační činnost</t>
  </si>
  <si>
    <t>903972232</t>
  </si>
  <si>
    <t>VRN5</t>
  </si>
  <si>
    <t>Finanční náklady</t>
  </si>
  <si>
    <t>053002000</t>
  </si>
  <si>
    <t>Poplatky</t>
  </si>
  <si>
    <t>1099064325</t>
  </si>
  <si>
    <t>VRN9</t>
  </si>
  <si>
    <t>Ostatní náklady</t>
  </si>
  <si>
    <t>65</t>
  </si>
  <si>
    <t>090001000</t>
  </si>
  <si>
    <t>-820501935</t>
  </si>
  <si>
    <t>66</t>
  </si>
  <si>
    <t>091003000</t>
  </si>
  <si>
    <t>Vytyčení sítí</t>
  </si>
  <si>
    <t>-334624786</t>
  </si>
  <si>
    <t>02 - Demontáž VO</t>
  </si>
  <si>
    <t>HSV -  Práce a dodávky HSV</t>
  </si>
  <si>
    <t xml:space="preserve">    997 - Přesun sutě</t>
  </si>
  <si>
    <t>PSV - Práce a dodávky PSV</t>
  </si>
  <si>
    <t xml:space="preserve">    741 - Elektroinstalace - silnoproud</t>
  </si>
  <si>
    <t>M -  Práce a dodávky M</t>
  </si>
  <si>
    <t xml:space="preserve"> Práce a dodávky HSV</t>
  </si>
  <si>
    <t>228448171</t>
  </si>
  <si>
    <t>128584203</t>
  </si>
  <si>
    <t>997</t>
  </si>
  <si>
    <t>Přesun sutě</t>
  </si>
  <si>
    <t>997221571</t>
  </si>
  <si>
    <t>Vodorovná doprava vybouraných hmot do 1 km</t>
  </si>
  <si>
    <t>259552155</t>
  </si>
  <si>
    <t>997221612</t>
  </si>
  <si>
    <t>Nakládání vybouraných hmot na dopravní prostředky pro vodorovnou dopravu</t>
  </si>
  <si>
    <t>-460359327</t>
  </si>
  <si>
    <t>PSV</t>
  </si>
  <si>
    <t>Práce a dodávky PSV</t>
  </si>
  <si>
    <t>741</t>
  </si>
  <si>
    <t>Elektroinstalace - silnoproud</t>
  </si>
  <si>
    <t>741122851</t>
  </si>
  <si>
    <t>Demontáž kabel Cu plný kulatý žíla 2x1,5 až 6 mm2, 3x1,5 až 10 mm2, 4x1,5 až 10 mm2, 5x1,5 až 6 mm2, 7x1,5 až 4 mm2, 12x1,5 mm2 uložený volně</t>
  </si>
  <si>
    <t>-721677068</t>
  </si>
  <si>
    <t>10+3+5</t>
  </si>
  <si>
    <t xml:space="preserve"> Práce a dodávky M</t>
  </si>
  <si>
    <t>210040408-D</t>
  </si>
  <si>
    <t>Demontáž izolátorů roubíkových</t>
  </si>
  <si>
    <t>-2037735880</t>
  </si>
  <si>
    <t>210040501-D</t>
  </si>
  <si>
    <t>Demontáž vodičů nn do 70 mm2</t>
  </si>
  <si>
    <t>1283140848</t>
  </si>
  <si>
    <t>210040512-D</t>
  </si>
  <si>
    <t>Demontáž - Ukončení vodičů nn svorkováním</t>
  </si>
  <si>
    <t>1152279302</t>
  </si>
  <si>
    <t>210040521-D</t>
  </si>
  <si>
    <t>Demontáž vazů nn třmenových</t>
  </si>
  <si>
    <t>2048829086</t>
  </si>
  <si>
    <t>210040551-D</t>
  </si>
  <si>
    <t>Demontáž šablon nn pro vedení svorkou šroubovou do 50 mm2</t>
  </si>
  <si>
    <t>2013883093</t>
  </si>
  <si>
    <t>210100173-D</t>
  </si>
  <si>
    <t>Demontáž - Ukončení kabelů smršťovací záklopkou nebo páskou se zapojením bez letování žíly do 3x4 mm2</t>
  </si>
  <si>
    <t>333434569</t>
  </si>
  <si>
    <t>210100252-D</t>
  </si>
  <si>
    <t>Demontáž - Ukončení kabelů smršťovací záklopkou nebo páskou se zapojením bez letování žíly do 4x25 mm2</t>
  </si>
  <si>
    <t>-1203492954</t>
  </si>
  <si>
    <t>210202010-D</t>
  </si>
  <si>
    <t>Demontáž svítidlo výbojkové průmyslové nebo venkovní raménkové</t>
  </si>
  <si>
    <t>-1360442630</t>
  </si>
  <si>
    <t>210202013-D</t>
  </si>
  <si>
    <t>Demontáž svítidel výbojkových průmyslových na výložník</t>
  </si>
  <si>
    <t>418696427</t>
  </si>
  <si>
    <t>210204011-D</t>
  </si>
  <si>
    <t>Demontáž stožárů osvětlení ocelových samostatně stojících délky do 12 m</t>
  </si>
  <si>
    <t>898685557</t>
  </si>
  <si>
    <t>210204100-D</t>
  </si>
  <si>
    <t>Demontáž výložníků osvětlení jednoramenných nástěnných hmotnosti do 35 kg</t>
  </si>
  <si>
    <t>493506048</t>
  </si>
  <si>
    <t>210204101-D</t>
  </si>
  <si>
    <t>Demontáž výložníků osvětlení jednoramenných nástěnných hmotnosti přes 35 kg</t>
  </si>
  <si>
    <t>-1713773131</t>
  </si>
  <si>
    <t>210204201-D</t>
  </si>
  <si>
    <t>Demontáž elektrovýzbroje stožárů osvětlení 1 okruh</t>
  </si>
  <si>
    <t>-1896155123</t>
  </si>
  <si>
    <t>460391123</t>
  </si>
  <si>
    <t>Zásyp jam při elektromontážích ručně se zhutněním z hornin třídy I skupiny 3</t>
  </si>
  <si>
    <t>-1205604877</t>
  </si>
  <si>
    <t>460581131</t>
  </si>
  <si>
    <t>Uvedení nezpevněného terénu do původního stavu v místě dočasného uložení výkopku s vyhrabáním, srovnáním a částečným dosetím trávy</t>
  </si>
  <si>
    <t>642849230</t>
  </si>
  <si>
    <t>-1247691781</t>
  </si>
  <si>
    <t>1971412304</t>
  </si>
  <si>
    <t>03 - Montáž HDPE</t>
  </si>
  <si>
    <t xml:space="preserve">    46-M - Zemní práce při extr.mont.pracích</t>
  </si>
  <si>
    <t>220182022</t>
  </si>
  <si>
    <t>Uložení HDPE trubky pro optický kabel do výkopu bez zřízení lože a bez krytí</t>
  </si>
  <si>
    <t>447430416</t>
  </si>
  <si>
    <t>364+602</t>
  </si>
  <si>
    <t>220182023</t>
  </si>
  <si>
    <t>Kontrola tlakutěsnosti HDPE trubky od 1m do 2000 m</t>
  </si>
  <si>
    <t>-682027031</t>
  </si>
  <si>
    <t>220182024</t>
  </si>
  <si>
    <t>Označení optického kabelu nebo spojky dvojicí magnetu</t>
  </si>
  <si>
    <t>-97076821</t>
  </si>
  <si>
    <t>220182027</t>
  </si>
  <si>
    <t>Montáž koncovky nebo záslepky bez svařování na HDPE trubku</t>
  </si>
  <si>
    <t>1487556480</t>
  </si>
  <si>
    <t>220182036</t>
  </si>
  <si>
    <t>Zafukování optického kabelu do HDPE trubek</t>
  </si>
  <si>
    <t>361433495</t>
  </si>
  <si>
    <t>382,2+632,1</t>
  </si>
  <si>
    <t>22018203M</t>
  </si>
  <si>
    <t>MIKROTRUBICKA OD-DB-16-12-OR ORANZOVA</t>
  </si>
  <si>
    <t>855267793</t>
  </si>
  <si>
    <t>364*1,05 'Přepočtené koeficientem množství</t>
  </si>
  <si>
    <t>22018204M</t>
  </si>
  <si>
    <t>MIKROTRUBICKA OD-DB-10-06-BU MODRA</t>
  </si>
  <si>
    <t>209616939</t>
  </si>
  <si>
    <t>602*1,05 'Přepočtené koeficientem množství</t>
  </si>
  <si>
    <t>22018205M</t>
  </si>
  <si>
    <t>KABELOVA KOMORA 1324/15</t>
  </si>
  <si>
    <t>1163748580</t>
  </si>
  <si>
    <t>22018506M</t>
  </si>
  <si>
    <t>VIKO BETONOVE UZAVIRATELNE 1324</t>
  </si>
  <si>
    <t>1483859173</t>
  </si>
  <si>
    <t>22016507M</t>
  </si>
  <si>
    <t>KONCOVKA K16</t>
  </si>
  <si>
    <t>1674153707</t>
  </si>
  <si>
    <t>22016508M</t>
  </si>
  <si>
    <t>3M BALL MARKER 1401 XR ORANZOVY</t>
  </si>
  <si>
    <t>KUS</t>
  </si>
  <si>
    <t>2034133641</t>
  </si>
  <si>
    <t>Zemní práce při extr.mont.pracích</t>
  </si>
  <si>
    <t>Vytyčení trasy inženýrských sítí v zastavěném prostoru</t>
  </si>
  <si>
    <t>-1976614756</t>
  </si>
  <si>
    <t>618467326</t>
  </si>
  <si>
    <t>0,6*0,8*0,5</t>
  </si>
  <si>
    <t>500381324</t>
  </si>
  <si>
    <t>182/3</t>
  </si>
  <si>
    <t>Vodorovné přemístění horniny jakékoliv třídy dopravními prostředky při elektromontážích do 1000 m</t>
  </si>
  <si>
    <t>-142068858</t>
  </si>
  <si>
    <t>(0,24+60,667*0,08)</t>
  </si>
  <si>
    <t>Příplatek k vodorovnému přemístění horniny dopravními prostředky při elektromontážích za každých dalších 1000 m</t>
  </si>
  <si>
    <t>-34110540</t>
  </si>
  <si>
    <t>5,093*5</t>
  </si>
  <si>
    <t>Poplatek za uložení zeminy na recyklační skládce (skládkovné) kód odpadu 17 05 04</t>
  </si>
  <si>
    <t>-1894706376</t>
  </si>
  <si>
    <t>5,093*1,8</t>
  </si>
  <si>
    <t>-661791287</t>
  </si>
  <si>
    <t>896496223</t>
  </si>
  <si>
    <t>-1980305587</t>
  </si>
  <si>
    <t>Kabelové lože z písku pro kabely nn bez zakrytí š do 35 cm</t>
  </si>
  <si>
    <t>936513476</t>
  </si>
  <si>
    <t>Výstražná fólie pro krytí kabelů šířky 25 cm</t>
  </si>
  <si>
    <t>-1555988184</t>
  </si>
  <si>
    <t>Osazení kabelových prostupů z trub plastových do rýhy bez obsypu průměru do 10 cm</t>
  </si>
  <si>
    <t>-161637680</t>
  </si>
  <si>
    <t>220+540+150</t>
  </si>
  <si>
    <t>28613650</t>
  </si>
  <si>
    <t>TRUBKA KOPOFLEX 75 CERVENA</t>
  </si>
  <si>
    <t>1642290620</t>
  </si>
  <si>
    <t>182*1,2=220</t>
  </si>
  <si>
    <t>220</t>
  </si>
  <si>
    <t>220*1,05 'Přepočtené koeficientem množství</t>
  </si>
  <si>
    <t>28613750</t>
  </si>
  <si>
    <t>TRUBKA KOPOFLEX 50MM CERVENA</t>
  </si>
  <si>
    <t>1203228116</t>
  </si>
  <si>
    <t>452*1,2=540</t>
  </si>
  <si>
    <t>540</t>
  </si>
  <si>
    <t>540*1,05 'Přepočtené koeficientem množství</t>
  </si>
  <si>
    <t>28613651</t>
  </si>
  <si>
    <t>TRUBKA KOPOFLEX 40MM CERVENA</t>
  </si>
  <si>
    <t>-1405964269</t>
  </si>
  <si>
    <t>10*15</t>
  </si>
  <si>
    <t>150*1,05 'Přepočtené koeficientem množství</t>
  </si>
  <si>
    <t>460841211</t>
  </si>
  <si>
    <t>Osazení komory s litinovým poklopem z dílů HDPE plochy do 1,5 m2 hl do 0,6 m</t>
  </si>
  <si>
    <t>-1368549423</t>
  </si>
  <si>
    <t>460841811</t>
  </si>
  <si>
    <t>Vyříznutí otvoru ve stěně kabelové komory z plastů HDPE kruhového nebo čtvercového profilu</t>
  </si>
  <si>
    <t>295903202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</si>
</sst>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33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7/2023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Dačice, Na Vyhlídce - VO + HDPE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Dačice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3. 4. 2023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25.6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Dačice, Krajířova 27, 380 13 Dačice I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SETO, spol s.r.o., Hradecká 17, 380 01 Dačice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>Matěj Distel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pans="1:91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Montáž VO'!J30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'01 - Montáž VO'!P129</f>
        <v>0</v>
      </c>
      <c r="AV95" s="127">
        <f>'01 - Montáž VO'!J33</f>
        <v>0</v>
      </c>
      <c r="AW95" s="127">
        <f>'01 - Montáž VO'!J34</f>
        <v>0</v>
      </c>
      <c r="AX95" s="127">
        <f>'01 - Montáž VO'!J35</f>
        <v>0</v>
      </c>
      <c r="AY95" s="127">
        <f>'01 - Montáž VO'!J36</f>
        <v>0</v>
      </c>
      <c r="AZ95" s="127">
        <f>'01 - Montáž VO'!F33</f>
        <v>0</v>
      </c>
      <c r="BA95" s="127">
        <f>'01 - Montáž VO'!F34</f>
        <v>0</v>
      </c>
      <c r="BB95" s="127">
        <f>'01 - Montáž VO'!F35</f>
        <v>0</v>
      </c>
      <c r="BC95" s="127">
        <f>'01 - Montáž VO'!F36</f>
        <v>0</v>
      </c>
      <c r="BD95" s="129">
        <f>'01 - Montáž VO'!F37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pans="1:91" s="7" customFormat="1" ht="16.5" customHeight="1">
      <c r="A96" s="118" t="s">
        <v>82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Demontáž VO'!J30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26">
        <v>0</v>
      </c>
      <c r="AT96" s="127">
        <f>ROUND(SUM(AV96:AW96),2)</f>
        <v>0</v>
      </c>
      <c r="AU96" s="128">
        <f>'02 - Demontáž VO'!P124</f>
        <v>0</v>
      </c>
      <c r="AV96" s="127">
        <f>'02 - Demontáž VO'!J33</f>
        <v>0</v>
      </c>
      <c r="AW96" s="127">
        <f>'02 - Demontáž VO'!J34</f>
        <v>0</v>
      </c>
      <c r="AX96" s="127">
        <f>'02 - Demontáž VO'!J35</f>
        <v>0</v>
      </c>
      <c r="AY96" s="127">
        <f>'02 - Demontáž VO'!J36</f>
        <v>0</v>
      </c>
      <c r="AZ96" s="127">
        <f>'02 - Demontáž VO'!F33</f>
        <v>0</v>
      </c>
      <c r="BA96" s="127">
        <f>'02 - Demontáž VO'!F34</f>
        <v>0</v>
      </c>
      <c r="BB96" s="127">
        <f>'02 - Demontáž VO'!F35</f>
        <v>0</v>
      </c>
      <c r="BC96" s="127">
        <f>'02 - Demontáž VO'!F36</f>
        <v>0</v>
      </c>
      <c r="BD96" s="129">
        <f>'02 - Demontáž VO'!F37</f>
        <v>0</v>
      </c>
      <c r="BE96" s="7"/>
      <c r="BT96" s="130" t="s">
        <v>86</v>
      </c>
      <c r="BV96" s="130" t="s">
        <v>80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pans="1:91" s="7" customFormat="1" ht="16.5" customHeight="1">
      <c r="A97" s="118" t="s">
        <v>82</v>
      </c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93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Montáž HDPE'!J30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85</v>
      </c>
      <c r="AR97" s="125"/>
      <c r="AS97" s="131">
        <v>0</v>
      </c>
      <c r="AT97" s="132">
        <f>ROUND(SUM(AV97:AW97),2)</f>
        <v>0</v>
      </c>
      <c r="AU97" s="133">
        <f>'03 - Montáž HDPE'!P119</f>
        <v>0</v>
      </c>
      <c r="AV97" s="132">
        <f>'03 - Montáž HDPE'!J33</f>
        <v>0</v>
      </c>
      <c r="AW97" s="132">
        <f>'03 - Montáž HDPE'!J34</f>
        <v>0</v>
      </c>
      <c r="AX97" s="132">
        <f>'03 - Montáž HDPE'!J35</f>
        <v>0</v>
      </c>
      <c r="AY97" s="132">
        <f>'03 - Montáž HDPE'!J36</f>
        <v>0</v>
      </c>
      <c r="AZ97" s="132">
        <f>'03 - Montáž HDPE'!F33</f>
        <v>0</v>
      </c>
      <c r="BA97" s="132">
        <f>'03 - Montáž HDPE'!F34</f>
        <v>0</v>
      </c>
      <c r="BB97" s="132">
        <f>'03 - Montáž HDPE'!F35</f>
        <v>0</v>
      </c>
      <c r="BC97" s="132">
        <f>'03 - Montáž HDPE'!F36</f>
        <v>0</v>
      </c>
      <c r="BD97" s="134">
        <f>'03 - Montáž HDPE'!F37</f>
        <v>0</v>
      </c>
      <c r="BE97" s="7"/>
      <c r="BT97" s="130" t="s">
        <v>86</v>
      </c>
      <c r="BV97" s="130" t="s">
        <v>80</v>
      </c>
      <c r="BW97" s="130" t="s">
        <v>94</v>
      </c>
      <c r="BX97" s="130" t="s">
        <v>5</v>
      </c>
      <c r="CL97" s="130" t="s">
        <v>1</v>
      </c>
      <c r="CM97" s="130" t="s">
        <v>88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Montáž VO'!C2" display="/"/>
    <hyperlink ref="A96" location="'02 - Demontáž VO'!C2" display="/"/>
    <hyperlink ref="A97" location="'03 - Montáž HDP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Dačice, Na Vyhlídce - VO + HDPE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31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32</v>
      </c>
      <c r="F21" s="37"/>
      <c r="G21" s="37"/>
      <c r="H21" s="37"/>
      <c r="I21" s="139" t="s">
        <v>27</v>
      </c>
      <c r="J21" s="142" t="s">
        <v>33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ROUND((SUM(BE129:BE226)),2)</f>
        <v>0</v>
      </c>
      <c r="G33" s="37"/>
      <c r="H33" s="37"/>
      <c r="I33" s="154">
        <v>0.21</v>
      </c>
      <c r="J33" s="153">
        <f>ROUND(((SUM(BE129:BE226))*I33),2)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ROUND((SUM(BF129:BF226)),2)</f>
        <v>0</v>
      </c>
      <c r="G34" s="37"/>
      <c r="H34" s="37"/>
      <c r="I34" s="154">
        <v>0.15</v>
      </c>
      <c r="J34" s="153">
        <f>ROUND(((SUM(BF129:BF226))*I34),2)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ROUND((SUM(BG129:BG226)),2)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ROUND((SUM(BH129:BH226)),2)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ROUND((SUM(BI129:BI226)),2)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Dačice, Na Vyhlídce - VO + HDPE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Montáž VO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Dačice</v>
      </c>
      <c r="G89" s="39"/>
      <c r="H89" s="39"/>
      <c r="I89" s="31" t="s">
        <v>22</v>
      </c>
      <c r="J89" s="78" t="str">
        <f>IF(J12="","",J12)</f>
        <v>3. 4. 2023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Dačice, Krajířova 27, 380 13 Dačice I</v>
      </c>
      <c r="G91" s="39"/>
      <c r="H91" s="39"/>
      <c r="I91" s="31" t="s">
        <v>30</v>
      </c>
      <c r="J91" s="35" t="str">
        <f>E21</f>
        <v>SETO, spol s.r.o., Hradecká 17, 380 01 Dačice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Matěj Distel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103</v>
      </c>
      <c r="E97" s="181"/>
      <c r="F97" s="181"/>
      <c r="G97" s="181"/>
      <c r="H97" s="181"/>
      <c r="I97" s="181"/>
      <c r="J97" s="182">
        <f>J130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104</v>
      </c>
      <c r="E98" s="187"/>
      <c r="F98" s="187"/>
      <c r="G98" s="187"/>
      <c r="H98" s="187"/>
      <c r="I98" s="187"/>
      <c r="J98" s="188">
        <f>J131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8"/>
      <c r="C99" s="179"/>
      <c r="D99" s="180" t="s">
        <v>105</v>
      </c>
      <c r="E99" s="181"/>
      <c r="F99" s="181"/>
      <c r="G99" s="181"/>
      <c r="H99" s="181"/>
      <c r="I99" s="181"/>
      <c r="J99" s="182">
        <f>J134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4"/>
      <c r="C100" s="185"/>
      <c r="D100" s="186" t="s">
        <v>106</v>
      </c>
      <c r="E100" s="187"/>
      <c r="F100" s="187"/>
      <c r="G100" s="187"/>
      <c r="H100" s="187"/>
      <c r="I100" s="187"/>
      <c r="J100" s="188">
        <f>J135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107</v>
      </c>
      <c r="E101" s="187"/>
      <c r="F101" s="187"/>
      <c r="G101" s="187"/>
      <c r="H101" s="187"/>
      <c r="I101" s="187"/>
      <c r="J101" s="188">
        <f>J162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108</v>
      </c>
      <c r="E102" s="187"/>
      <c r="F102" s="187"/>
      <c r="G102" s="187"/>
      <c r="H102" s="187"/>
      <c r="I102" s="187"/>
      <c r="J102" s="188">
        <f>J165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109</v>
      </c>
      <c r="E103" s="181"/>
      <c r="F103" s="181"/>
      <c r="G103" s="181"/>
      <c r="H103" s="181"/>
      <c r="I103" s="181"/>
      <c r="J103" s="182">
        <f>J210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110</v>
      </c>
      <c r="E104" s="181"/>
      <c r="F104" s="181"/>
      <c r="G104" s="181"/>
      <c r="H104" s="181"/>
      <c r="I104" s="181"/>
      <c r="J104" s="182">
        <f>J212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111</v>
      </c>
      <c r="E105" s="187"/>
      <c r="F105" s="187"/>
      <c r="G105" s="187"/>
      <c r="H105" s="187"/>
      <c r="I105" s="187"/>
      <c r="J105" s="188">
        <f>J213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112</v>
      </c>
      <c r="E106" s="187"/>
      <c r="F106" s="187"/>
      <c r="G106" s="187"/>
      <c r="H106" s="187"/>
      <c r="I106" s="187"/>
      <c r="J106" s="188">
        <f>J217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113</v>
      </c>
      <c r="E107" s="187"/>
      <c r="F107" s="187"/>
      <c r="G107" s="187"/>
      <c r="H107" s="187"/>
      <c r="I107" s="187"/>
      <c r="J107" s="188">
        <f>J220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114</v>
      </c>
      <c r="E108" s="187"/>
      <c r="F108" s="187"/>
      <c r="G108" s="187"/>
      <c r="H108" s="187"/>
      <c r="I108" s="187"/>
      <c r="J108" s="188">
        <f>J222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115</v>
      </c>
      <c r="E109" s="187"/>
      <c r="F109" s="187"/>
      <c r="G109" s="187"/>
      <c r="H109" s="187"/>
      <c r="I109" s="187"/>
      <c r="J109" s="188">
        <f>J224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73" t="str">
        <f>E7</f>
        <v>Dačice, Na Vyhlídce - VO + HDPE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96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01 - Montáž VO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>Dačice</v>
      </c>
      <c r="G123" s="39"/>
      <c r="H123" s="39"/>
      <c r="I123" s="31" t="s">
        <v>22</v>
      </c>
      <c r="J123" s="78" t="str">
        <f>IF(J12="","",J12)</f>
        <v>3. 4. 2023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40.05" customHeight="1">
      <c r="A125" s="37"/>
      <c r="B125" s="38"/>
      <c r="C125" s="31" t="s">
        <v>24</v>
      </c>
      <c r="D125" s="39"/>
      <c r="E125" s="39"/>
      <c r="F125" s="26" t="str">
        <f>E15</f>
        <v>Město Dačice, Krajířova 27, 380 13 Dačice I</v>
      </c>
      <c r="G125" s="39"/>
      <c r="H125" s="39"/>
      <c r="I125" s="31" t="s">
        <v>30</v>
      </c>
      <c r="J125" s="35" t="str">
        <f>E21</f>
        <v>SETO, spol s.r.o., Hradecká 17, 380 01 Dačice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9"/>
      <c r="E126" s="39"/>
      <c r="F126" s="26" t="str">
        <f>IF(E18="","",E18)</f>
        <v>Vyplň údaj</v>
      </c>
      <c r="G126" s="39"/>
      <c r="H126" s="39"/>
      <c r="I126" s="31" t="s">
        <v>35</v>
      </c>
      <c r="J126" s="35" t="str">
        <f>E24</f>
        <v>Matěj Distel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90"/>
      <c r="B128" s="191"/>
      <c r="C128" s="192" t="s">
        <v>117</v>
      </c>
      <c r="D128" s="193" t="s">
        <v>63</v>
      </c>
      <c r="E128" s="193" t="s">
        <v>59</v>
      </c>
      <c r="F128" s="193" t="s">
        <v>60</v>
      </c>
      <c r="G128" s="193" t="s">
        <v>118</v>
      </c>
      <c r="H128" s="193" t="s">
        <v>119</v>
      </c>
      <c r="I128" s="193" t="s">
        <v>120</v>
      </c>
      <c r="J128" s="194" t="s">
        <v>100</v>
      </c>
      <c r="K128" s="195" t="s">
        <v>121</v>
      </c>
      <c r="L128" s="196"/>
      <c r="M128" s="99" t="s">
        <v>1</v>
      </c>
      <c r="N128" s="100" t="s">
        <v>42</v>
      </c>
      <c r="O128" s="100" t="s">
        <v>122</v>
      </c>
      <c r="P128" s="100" t="s">
        <v>123</v>
      </c>
      <c r="Q128" s="100" t="s">
        <v>124</v>
      </c>
      <c r="R128" s="100" t="s">
        <v>125</v>
      </c>
      <c r="S128" s="100" t="s">
        <v>126</v>
      </c>
      <c r="T128" s="101" t="s">
        <v>127</v>
      </c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</row>
    <row r="129" spans="1:63" s="2" customFormat="1" ht="22.8" customHeight="1">
      <c r="A129" s="37"/>
      <c r="B129" s="38"/>
      <c r="C129" s="106" t="s">
        <v>128</v>
      </c>
      <c r="D129" s="39"/>
      <c r="E129" s="39"/>
      <c r="F129" s="39"/>
      <c r="G129" s="39"/>
      <c r="H129" s="39"/>
      <c r="I129" s="39"/>
      <c r="J129" s="197">
        <f>BK129</f>
        <v>0</v>
      </c>
      <c r="K129" s="39"/>
      <c r="L129" s="43"/>
      <c r="M129" s="102"/>
      <c r="N129" s="198"/>
      <c r="O129" s="103"/>
      <c r="P129" s="199">
        <f>P130+P134+P210+P212</f>
        <v>0</v>
      </c>
      <c r="Q129" s="103"/>
      <c r="R129" s="199">
        <f>R130+R134+R210+R212</f>
        <v>29.63012664</v>
      </c>
      <c r="S129" s="103"/>
      <c r="T129" s="200">
        <f>T130+T134+T210+T212</f>
        <v>1.7600000000000002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77</v>
      </c>
      <c r="AU129" s="16" t="s">
        <v>102</v>
      </c>
      <c r="BK129" s="201">
        <f>BK130+BK134+BK210+BK212</f>
        <v>0</v>
      </c>
    </row>
    <row r="130" spans="1:63" s="12" customFormat="1" ht="25.9" customHeight="1">
      <c r="A130" s="12"/>
      <c r="B130" s="202"/>
      <c r="C130" s="203"/>
      <c r="D130" s="204" t="s">
        <v>77</v>
      </c>
      <c r="E130" s="205" t="s">
        <v>129</v>
      </c>
      <c r="F130" s="205" t="s">
        <v>130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</f>
        <v>0</v>
      </c>
      <c r="Q130" s="210"/>
      <c r="R130" s="211">
        <f>R131</f>
        <v>0</v>
      </c>
      <c r="S130" s="210"/>
      <c r="T130" s="21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86</v>
      </c>
      <c r="AT130" s="214" t="s">
        <v>77</v>
      </c>
      <c r="AU130" s="214" t="s">
        <v>78</v>
      </c>
      <c r="AY130" s="213" t="s">
        <v>131</v>
      </c>
      <c r="BK130" s="215">
        <f>BK131</f>
        <v>0</v>
      </c>
    </row>
    <row r="131" spans="1:63" s="12" customFormat="1" ht="22.8" customHeight="1">
      <c r="A131" s="12"/>
      <c r="B131" s="202"/>
      <c r="C131" s="203"/>
      <c r="D131" s="204" t="s">
        <v>77</v>
      </c>
      <c r="E131" s="216" t="s">
        <v>132</v>
      </c>
      <c r="F131" s="216" t="s">
        <v>133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SUM(P132:P133)</f>
        <v>0</v>
      </c>
      <c r="Q131" s="210"/>
      <c r="R131" s="211">
        <f>SUM(R132:R133)</f>
        <v>0</v>
      </c>
      <c r="S131" s="210"/>
      <c r="T131" s="212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86</v>
      </c>
      <c r="AT131" s="214" t="s">
        <v>77</v>
      </c>
      <c r="AU131" s="214" t="s">
        <v>86</v>
      </c>
      <c r="AY131" s="213" t="s">
        <v>131</v>
      </c>
      <c r="BK131" s="215">
        <f>SUM(BK132:BK133)</f>
        <v>0</v>
      </c>
    </row>
    <row r="132" spans="1:65" s="2" customFormat="1" ht="24.15" customHeight="1">
      <c r="A132" s="37"/>
      <c r="B132" s="38"/>
      <c r="C132" s="218" t="s">
        <v>86</v>
      </c>
      <c r="D132" s="218" t="s">
        <v>134</v>
      </c>
      <c r="E132" s="219" t="s">
        <v>135</v>
      </c>
      <c r="F132" s="220" t="s">
        <v>136</v>
      </c>
      <c r="G132" s="221" t="s">
        <v>137</v>
      </c>
      <c r="H132" s="222">
        <v>5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43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138</v>
      </c>
      <c r="AT132" s="230" t="s">
        <v>134</v>
      </c>
      <c r="AU132" s="230" t="s">
        <v>88</v>
      </c>
      <c r="AY132" s="16" t="s">
        <v>131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138</v>
      </c>
      <c r="BM132" s="230" t="s">
        <v>139</v>
      </c>
    </row>
    <row r="133" spans="1:65" s="2" customFormat="1" ht="24.15" customHeight="1">
      <c r="A133" s="37"/>
      <c r="B133" s="38"/>
      <c r="C133" s="218" t="s">
        <v>88</v>
      </c>
      <c r="D133" s="218" t="s">
        <v>134</v>
      </c>
      <c r="E133" s="219" t="s">
        <v>140</v>
      </c>
      <c r="F133" s="220" t="s">
        <v>141</v>
      </c>
      <c r="G133" s="221" t="s">
        <v>137</v>
      </c>
      <c r="H133" s="222">
        <v>5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43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138</v>
      </c>
      <c r="AT133" s="230" t="s">
        <v>134</v>
      </c>
      <c r="AU133" s="230" t="s">
        <v>88</v>
      </c>
      <c r="AY133" s="16" t="s">
        <v>131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138</v>
      </c>
      <c r="BM133" s="230" t="s">
        <v>142</v>
      </c>
    </row>
    <row r="134" spans="1:63" s="12" customFormat="1" ht="25.9" customHeight="1">
      <c r="A134" s="12"/>
      <c r="B134" s="202"/>
      <c r="C134" s="203"/>
      <c r="D134" s="204" t="s">
        <v>77</v>
      </c>
      <c r="E134" s="205" t="s">
        <v>143</v>
      </c>
      <c r="F134" s="205" t="s">
        <v>144</v>
      </c>
      <c r="G134" s="203"/>
      <c r="H134" s="203"/>
      <c r="I134" s="206"/>
      <c r="J134" s="207">
        <f>BK134</f>
        <v>0</v>
      </c>
      <c r="K134" s="203"/>
      <c r="L134" s="208"/>
      <c r="M134" s="209"/>
      <c r="N134" s="210"/>
      <c r="O134" s="210"/>
      <c r="P134" s="211">
        <f>P135+P162+P165</f>
        <v>0</v>
      </c>
      <c r="Q134" s="210"/>
      <c r="R134" s="211">
        <f>R135+R162+R165</f>
        <v>29.63012664</v>
      </c>
      <c r="S134" s="210"/>
      <c r="T134" s="212">
        <f>T135+T162+T165</f>
        <v>1.7600000000000002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145</v>
      </c>
      <c r="AT134" s="214" t="s">
        <v>77</v>
      </c>
      <c r="AU134" s="214" t="s">
        <v>78</v>
      </c>
      <c r="AY134" s="213" t="s">
        <v>131</v>
      </c>
      <c r="BK134" s="215">
        <f>BK135+BK162+BK165</f>
        <v>0</v>
      </c>
    </row>
    <row r="135" spans="1:63" s="12" customFormat="1" ht="22.8" customHeight="1">
      <c r="A135" s="12"/>
      <c r="B135" s="202"/>
      <c r="C135" s="203"/>
      <c r="D135" s="204" t="s">
        <v>77</v>
      </c>
      <c r="E135" s="216" t="s">
        <v>146</v>
      </c>
      <c r="F135" s="216" t="s">
        <v>147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SUM(P136:P161)</f>
        <v>0</v>
      </c>
      <c r="Q135" s="210"/>
      <c r="R135" s="211">
        <f>SUM(R136:R161)</f>
        <v>0.5855899999999999</v>
      </c>
      <c r="S135" s="210"/>
      <c r="T135" s="212">
        <f>SUM(T136:T161)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145</v>
      </c>
      <c r="AT135" s="214" t="s">
        <v>77</v>
      </c>
      <c r="AU135" s="214" t="s">
        <v>86</v>
      </c>
      <c r="AY135" s="213" t="s">
        <v>131</v>
      </c>
      <c r="BK135" s="215">
        <f>SUM(BK136:BK161)</f>
        <v>0</v>
      </c>
    </row>
    <row r="136" spans="1:65" s="2" customFormat="1" ht="37.8" customHeight="1">
      <c r="A136" s="37"/>
      <c r="B136" s="38"/>
      <c r="C136" s="218" t="s">
        <v>145</v>
      </c>
      <c r="D136" s="218" t="s">
        <v>134</v>
      </c>
      <c r="E136" s="219" t="s">
        <v>148</v>
      </c>
      <c r="F136" s="220" t="s">
        <v>149</v>
      </c>
      <c r="G136" s="221" t="s">
        <v>150</v>
      </c>
      <c r="H136" s="222">
        <v>10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43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151</v>
      </c>
      <c r="AT136" s="230" t="s">
        <v>134</v>
      </c>
      <c r="AU136" s="230" t="s">
        <v>88</v>
      </c>
      <c r="AY136" s="16" t="s">
        <v>131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151</v>
      </c>
      <c r="BM136" s="230" t="s">
        <v>152</v>
      </c>
    </row>
    <row r="137" spans="1:51" s="13" customFormat="1" ht="12">
      <c r="A137" s="13"/>
      <c r="B137" s="232"/>
      <c r="C137" s="233"/>
      <c r="D137" s="234" t="s">
        <v>153</v>
      </c>
      <c r="E137" s="235" t="s">
        <v>1</v>
      </c>
      <c r="F137" s="236" t="s">
        <v>154</v>
      </c>
      <c r="G137" s="233"/>
      <c r="H137" s="237">
        <v>10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153</v>
      </c>
      <c r="AU137" s="243" t="s">
        <v>88</v>
      </c>
      <c r="AV137" s="13" t="s">
        <v>88</v>
      </c>
      <c r="AW137" s="13" t="s">
        <v>34</v>
      </c>
      <c r="AX137" s="13" t="s">
        <v>86</v>
      </c>
      <c r="AY137" s="243" t="s">
        <v>131</v>
      </c>
    </row>
    <row r="138" spans="1:65" s="2" customFormat="1" ht="24.15" customHeight="1">
      <c r="A138" s="37"/>
      <c r="B138" s="38"/>
      <c r="C138" s="218" t="s">
        <v>138</v>
      </c>
      <c r="D138" s="218" t="s">
        <v>134</v>
      </c>
      <c r="E138" s="219" t="s">
        <v>155</v>
      </c>
      <c r="F138" s="220" t="s">
        <v>156</v>
      </c>
      <c r="G138" s="221" t="s">
        <v>150</v>
      </c>
      <c r="H138" s="222">
        <v>12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43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151</v>
      </c>
      <c r="AT138" s="230" t="s">
        <v>134</v>
      </c>
      <c r="AU138" s="230" t="s">
        <v>88</v>
      </c>
      <c r="AY138" s="16" t="s">
        <v>131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151</v>
      </c>
      <c r="BM138" s="230" t="s">
        <v>157</v>
      </c>
    </row>
    <row r="139" spans="1:65" s="2" customFormat="1" ht="24.15" customHeight="1">
      <c r="A139" s="37"/>
      <c r="B139" s="38"/>
      <c r="C139" s="218" t="s">
        <v>158</v>
      </c>
      <c r="D139" s="218" t="s">
        <v>134</v>
      </c>
      <c r="E139" s="219" t="s">
        <v>159</v>
      </c>
      <c r="F139" s="220" t="s">
        <v>160</v>
      </c>
      <c r="G139" s="221" t="s">
        <v>150</v>
      </c>
      <c r="H139" s="222">
        <v>5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43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151</v>
      </c>
      <c r="AT139" s="230" t="s">
        <v>134</v>
      </c>
      <c r="AU139" s="230" t="s">
        <v>88</v>
      </c>
      <c r="AY139" s="16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151</v>
      </c>
      <c r="BM139" s="230" t="s">
        <v>161</v>
      </c>
    </row>
    <row r="140" spans="1:65" s="2" customFormat="1" ht="14.4" customHeight="1">
      <c r="A140" s="37"/>
      <c r="B140" s="38"/>
      <c r="C140" s="244" t="s">
        <v>162</v>
      </c>
      <c r="D140" s="244" t="s">
        <v>143</v>
      </c>
      <c r="E140" s="245" t="s">
        <v>163</v>
      </c>
      <c r="F140" s="246" t="s">
        <v>164</v>
      </c>
      <c r="G140" s="247" t="s">
        <v>150</v>
      </c>
      <c r="H140" s="248">
        <v>5</v>
      </c>
      <c r="I140" s="249"/>
      <c r="J140" s="250">
        <f>ROUND(I140*H140,2)</f>
        <v>0</v>
      </c>
      <c r="K140" s="251"/>
      <c r="L140" s="252"/>
      <c r="M140" s="253" t="s">
        <v>1</v>
      </c>
      <c r="N140" s="254" t="s">
        <v>43</v>
      </c>
      <c r="O140" s="90"/>
      <c r="P140" s="228">
        <f>O140*H140</f>
        <v>0</v>
      </c>
      <c r="Q140" s="228">
        <v>0.0185</v>
      </c>
      <c r="R140" s="228">
        <f>Q140*H140</f>
        <v>0.0925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165</v>
      </c>
      <c r="AT140" s="230" t="s">
        <v>143</v>
      </c>
      <c r="AU140" s="230" t="s">
        <v>88</v>
      </c>
      <c r="AY140" s="16" t="s">
        <v>131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165</v>
      </c>
      <c r="BM140" s="230" t="s">
        <v>166</v>
      </c>
    </row>
    <row r="141" spans="1:65" s="2" customFormat="1" ht="24.15" customHeight="1">
      <c r="A141" s="37"/>
      <c r="B141" s="38"/>
      <c r="C141" s="244" t="s">
        <v>167</v>
      </c>
      <c r="D141" s="244" t="s">
        <v>143</v>
      </c>
      <c r="E141" s="245" t="s">
        <v>168</v>
      </c>
      <c r="F141" s="246" t="s">
        <v>169</v>
      </c>
      <c r="G141" s="247" t="s">
        <v>150</v>
      </c>
      <c r="H141" s="248">
        <v>5</v>
      </c>
      <c r="I141" s="249"/>
      <c r="J141" s="250">
        <f>ROUND(I141*H141,2)</f>
        <v>0</v>
      </c>
      <c r="K141" s="251"/>
      <c r="L141" s="252"/>
      <c r="M141" s="253" t="s">
        <v>1</v>
      </c>
      <c r="N141" s="254" t="s">
        <v>43</v>
      </c>
      <c r="O141" s="90"/>
      <c r="P141" s="228">
        <f>O141*H141</f>
        <v>0</v>
      </c>
      <c r="Q141" s="228">
        <v>0.00631</v>
      </c>
      <c r="R141" s="228">
        <f>Q141*H141</f>
        <v>0.031549999999999995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165</v>
      </c>
      <c r="AT141" s="230" t="s">
        <v>143</v>
      </c>
      <c r="AU141" s="230" t="s">
        <v>88</v>
      </c>
      <c r="AY141" s="16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165</v>
      </c>
      <c r="BM141" s="230" t="s">
        <v>170</v>
      </c>
    </row>
    <row r="142" spans="1:65" s="2" customFormat="1" ht="24.15" customHeight="1">
      <c r="A142" s="37"/>
      <c r="B142" s="38"/>
      <c r="C142" s="218" t="s">
        <v>171</v>
      </c>
      <c r="D142" s="218" t="s">
        <v>134</v>
      </c>
      <c r="E142" s="219" t="s">
        <v>172</v>
      </c>
      <c r="F142" s="220" t="s">
        <v>173</v>
      </c>
      <c r="G142" s="221" t="s">
        <v>150</v>
      </c>
      <c r="H142" s="222">
        <v>5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43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151</v>
      </c>
      <c r="AT142" s="230" t="s">
        <v>134</v>
      </c>
      <c r="AU142" s="230" t="s">
        <v>88</v>
      </c>
      <c r="AY142" s="16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151</v>
      </c>
      <c r="BM142" s="230" t="s">
        <v>174</v>
      </c>
    </row>
    <row r="143" spans="1:65" s="2" customFormat="1" ht="24.15" customHeight="1">
      <c r="A143" s="37"/>
      <c r="B143" s="38"/>
      <c r="C143" s="244" t="s">
        <v>132</v>
      </c>
      <c r="D143" s="244" t="s">
        <v>143</v>
      </c>
      <c r="E143" s="245" t="s">
        <v>175</v>
      </c>
      <c r="F143" s="246" t="s">
        <v>176</v>
      </c>
      <c r="G143" s="247" t="s">
        <v>150</v>
      </c>
      <c r="H143" s="248">
        <v>5</v>
      </c>
      <c r="I143" s="249"/>
      <c r="J143" s="250">
        <f>ROUND(I143*H143,2)</f>
        <v>0</v>
      </c>
      <c r="K143" s="251"/>
      <c r="L143" s="252"/>
      <c r="M143" s="253" t="s">
        <v>1</v>
      </c>
      <c r="N143" s="254" t="s">
        <v>43</v>
      </c>
      <c r="O143" s="90"/>
      <c r="P143" s="228">
        <f>O143*H143</f>
        <v>0</v>
      </c>
      <c r="Q143" s="228">
        <v>0.062</v>
      </c>
      <c r="R143" s="228">
        <f>Q143*H143</f>
        <v>0.31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165</v>
      </c>
      <c r="AT143" s="230" t="s">
        <v>143</v>
      </c>
      <c r="AU143" s="230" t="s">
        <v>88</v>
      </c>
      <c r="AY143" s="16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165</v>
      </c>
      <c r="BM143" s="230" t="s">
        <v>177</v>
      </c>
    </row>
    <row r="144" spans="1:65" s="2" customFormat="1" ht="14.4" customHeight="1">
      <c r="A144" s="37"/>
      <c r="B144" s="38"/>
      <c r="C144" s="218" t="s">
        <v>178</v>
      </c>
      <c r="D144" s="218" t="s">
        <v>134</v>
      </c>
      <c r="E144" s="219" t="s">
        <v>179</v>
      </c>
      <c r="F144" s="220" t="s">
        <v>180</v>
      </c>
      <c r="G144" s="221" t="s">
        <v>150</v>
      </c>
      <c r="H144" s="222">
        <v>5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43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151</v>
      </c>
      <c r="AT144" s="230" t="s">
        <v>134</v>
      </c>
      <c r="AU144" s="230" t="s">
        <v>88</v>
      </c>
      <c r="AY144" s="16" t="s">
        <v>131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86</v>
      </c>
      <c r="BK144" s="231">
        <f>ROUND(I144*H144,2)</f>
        <v>0</v>
      </c>
      <c r="BL144" s="16" t="s">
        <v>151</v>
      </c>
      <c r="BM144" s="230" t="s">
        <v>181</v>
      </c>
    </row>
    <row r="145" spans="1:65" s="2" customFormat="1" ht="14.4" customHeight="1">
      <c r="A145" s="37"/>
      <c r="B145" s="38"/>
      <c r="C145" s="244" t="s">
        <v>182</v>
      </c>
      <c r="D145" s="244" t="s">
        <v>143</v>
      </c>
      <c r="E145" s="245" t="s">
        <v>183</v>
      </c>
      <c r="F145" s="246" t="s">
        <v>184</v>
      </c>
      <c r="G145" s="247" t="s">
        <v>150</v>
      </c>
      <c r="H145" s="248">
        <v>5</v>
      </c>
      <c r="I145" s="249"/>
      <c r="J145" s="250">
        <f>ROUND(I145*H145,2)</f>
        <v>0</v>
      </c>
      <c r="K145" s="251"/>
      <c r="L145" s="252"/>
      <c r="M145" s="253" t="s">
        <v>1</v>
      </c>
      <c r="N145" s="254" t="s">
        <v>43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185</v>
      </c>
      <c r="AT145" s="230" t="s">
        <v>143</v>
      </c>
      <c r="AU145" s="230" t="s">
        <v>88</v>
      </c>
      <c r="AY145" s="16" t="s">
        <v>131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151</v>
      </c>
      <c r="BM145" s="230" t="s">
        <v>186</v>
      </c>
    </row>
    <row r="146" spans="1:65" s="2" customFormat="1" ht="49.05" customHeight="1">
      <c r="A146" s="37"/>
      <c r="B146" s="38"/>
      <c r="C146" s="218" t="s">
        <v>187</v>
      </c>
      <c r="D146" s="218" t="s">
        <v>134</v>
      </c>
      <c r="E146" s="219" t="s">
        <v>188</v>
      </c>
      <c r="F146" s="220" t="s">
        <v>189</v>
      </c>
      <c r="G146" s="221" t="s">
        <v>190</v>
      </c>
      <c r="H146" s="222">
        <v>170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43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138</v>
      </c>
      <c r="AT146" s="230" t="s">
        <v>134</v>
      </c>
      <c r="AU146" s="230" t="s">
        <v>88</v>
      </c>
      <c r="AY146" s="16" t="s">
        <v>131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138</v>
      </c>
      <c r="BM146" s="230" t="s">
        <v>191</v>
      </c>
    </row>
    <row r="147" spans="1:65" s="2" customFormat="1" ht="14.4" customHeight="1">
      <c r="A147" s="37"/>
      <c r="B147" s="38"/>
      <c r="C147" s="244" t="s">
        <v>192</v>
      </c>
      <c r="D147" s="244" t="s">
        <v>143</v>
      </c>
      <c r="E147" s="245" t="s">
        <v>193</v>
      </c>
      <c r="F147" s="246" t="s">
        <v>194</v>
      </c>
      <c r="G147" s="247" t="s">
        <v>195</v>
      </c>
      <c r="H147" s="248">
        <v>115.6</v>
      </c>
      <c r="I147" s="249"/>
      <c r="J147" s="250">
        <f>ROUND(I147*H147,2)</f>
        <v>0</v>
      </c>
      <c r="K147" s="251"/>
      <c r="L147" s="252"/>
      <c r="M147" s="253" t="s">
        <v>1</v>
      </c>
      <c r="N147" s="254" t="s">
        <v>43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171</v>
      </c>
      <c r="AT147" s="230" t="s">
        <v>143</v>
      </c>
      <c r="AU147" s="230" t="s">
        <v>88</v>
      </c>
      <c r="AY147" s="16" t="s">
        <v>131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138</v>
      </c>
      <c r="BM147" s="230" t="s">
        <v>196</v>
      </c>
    </row>
    <row r="148" spans="1:51" s="13" customFormat="1" ht="12">
      <c r="A148" s="13"/>
      <c r="B148" s="232"/>
      <c r="C148" s="233"/>
      <c r="D148" s="234" t="s">
        <v>153</v>
      </c>
      <c r="E148" s="233"/>
      <c r="F148" s="236" t="s">
        <v>197</v>
      </c>
      <c r="G148" s="233"/>
      <c r="H148" s="237">
        <v>115.6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153</v>
      </c>
      <c r="AU148" s="243" t="s">
        <v>88</v>
      </c>
      <c r="AV148" s="13" t="s">
        <v>88</v>
      </c>
      <c r="AW148" s="13" t="s">
        <v>4</v>
      </c>
      <c r="AX148" s="13" t="s">
        <v>86</v>
      </c>
      <c r="AY148" s="243" t="s">
        <v>131</v>
      </c>
    </row>
    <row r="149" spans="1:65" s="2" customFormat="1" ht="14.4" customHeight="1">
      <c r="A149" s="37"/>
      <c r="B149" s="38"/>
      <c r="C149" s="218" t="s">
        <v>198</v>
      </c>
      <c r="D149" s="218" t="s">
        <v>134</v>
      </c>
      <c r="E149" s="219" t="s">
        <v>199</v>
      </c>
      <c r="F149" s="220" t="s">
        <v>200</v>
      </c>
      <c r="G149" s="221" t="s">
        <v>150</v>
      </c>
      <c r="H149" s="222">
        <v>23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43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151</v>
      </c>
      <c r="AT149" s="230" t="s">
        <v>134</v>
      </c>
      <c r="AU149" s="230" t="s">
        <v>88</v>
      </c>
      <c r="AY149" s="16" t="s">
        <v>131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151</v>
      </c>
      <c r="BM149" s="230" t="s">
        <v>201</v>
      </c>
    </row>
    <row r="150" spans="1:51" s="13" customFormat="1" ht="12">
      <c r="A150" s="13"/>
      <c r="B150" s="232"/>
      <c r="C150" s="233"/>
      <c r="D150" s="234" t="s">
        <v>153</v>
      </c>
      <c r="E150" s="235" t="s">
        <v>1</v>
      </c>
      <c r="F150" s="236" t="s">
        <v>202</v>
      </c>
      <c r="G150" s="233"/>
      <c r="H150" s="237">
        <v>23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153</v>
      </c>
      <c r="AU150" s="243" t="s">
        <v>88</v>
      </c>
      <c r="AV150" s="13" t="s">
        <v>88</v>
      </c>
      <c r="AW150" s="13" t="s">
        <v>34</v>
      </c>
      <c r="AX150" s="13" t="s">
        <v>86</v>
      </c>
      <c r="AY150" s="243" t="s">
        <v>131</v>
      </c>
    </row>
    <row r="151" spans="1:65" s="2" customFormat="1" ht="14.4" customHeight="1">
      <c r="A151" s="37"/>
      <c r="B151" s="38"/>
      <c r="C151" s="244" t="s">
        <v>8</v>
      </c>
      <c r="D151" s="244" t="s">
        <v>143</v>
      </c>
      <c r="E151" s="245" t="s">
        <v>203</v>
      </c>
      <c r="F151" s="246" t="s">
        <v>204</v>
      </c>
      <c r="G151" s="247" t="s">
        <v>150</v>
      </c>
      <c r="H151" s="248">
        <v>17</v>
      </c>
      <c r="I151" s="249"/>
      <c r="J151" s="250">
        <f>ROUND(I151*H151,2)</f>
        <v>0</v>
      </c>
      <c r="K151" s="251"/>
      <c r="L151" s="252"/>
      <c r="M151" s="253" t="s">
        <v>1</v>
      </c>
      <c r="N151" s="254" t="s">
        <v>43</v>
      </c>
      <c r="O151" s="90"/>
      <c r="P151" s="228">
        <f>O151*H151</f>
        <v>0</v>
      </c>
      <c r="Q151" s="228">
        <v>0.00023</v>
      </c>
      <c r="R151" s="228">
        <f>Q151*H151</f>
        <v>0.00391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165</v>
      </c>
      <c r="AT151" s="230" t="s">
        <v>143</v>
      </c>
      <c r="AU151" s="230" t="s">
        <v>88</v>
      </c>
      <c r="AY151" s="16" t="s">
        <v>131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165</v>
      </c>
      <c r="BM151" s="230" t="s">
        <v>205</v>
      </c>
    </row>
    <row r="152" spans="1:65" s="2" customFormat="1" ht="14.4" customHeight="1">
      <c r="A152" s="37"/>
      <c r="B152" s="38"/>
      <c r="C152" s="244" t="s">
        <v>206</v>
      </c>
      <c r="D152" s="244" t="s">
        <v>143</v>
      </c>
      <c r="E152" s="245" t="s">
        <v>207</v>
      </c>
      <c r="F152" s="246" t="s">
        <v>208</v>
      </c>
      <c r="G152" s="247" t="s">
        <v>150</v>
      </c>
      <c r="H152" s="248">
        <v>6</v>
      </c>
      <c r="I152" s="249"/>
      <c r="J152" s="250">
        <f>ROUND(I152*H152,2)</f>
        <v>0</v>
      </c>
      <c r="K152" s="251"/>
      <c r="L152" s="252"/>
      <c r="M152" s="253" t="s">
        <v>1</v>
      </c>
      <c r="N152" s="254" t="s">
        <v>43</v>
      </c>
      <c r="O152" s="90"/>
      <c r="P152" s="228">
        <f>O152*H152</f>
        <v>0</v>
      </c>
      <c r="Q152" s="228">
        <v>0.00014</v>
      </c>
      <c r="R152" s="228">
        <f>Q152*H152</f>
        <v>0.0008399999999999999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165</v>
      </c>
      <c r="AT152" s="230" t="s">
        <v>143</v>
      </c>
      <c r="AU152" s="230" t="s">
        <v>88</v>
      </c>
      <c r="AY152" s="16" t="s">
        <v>131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165</v>
      </c>
      <c r="BM152" s="230" t="s">
        <v>209</v>
      </c>
    </row>
    <row r="153" spans="1:65" s="2" customFormat="1" ht="24.15" customHeight="1">
      <c r="A153" s="37"/>
      <c r="B153" s="38"/>
      <c r="C153" s="218" t="s">
        <v>210</v>
      </c>
      <c r="D153" s="218" t="s">
        <v>134</v>
      </c>
      <c r="E153" s="219" t="s">
        <v>211</v>
      </c>
      <c r="F153" s="220" t="s">
        <v>212</v>
      </c>
      <c r="G153" s="221" t="s">
        <v>150</v>
      </c>
      <c r="H153" s="222">
        <v>1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43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151</v>
      </c>
      <c r="AT153" s="230" t="s">
        <v>134</v>
      </c>
      <c r="AU153" s="230" t="s">
        <v>88</v>
      </c>
      <c r="AY153" s="16" t="s">
        <v>131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151</v>
      </c>
      <c r="BM153" s="230" t="s">
        <v>213</v>
      </c>
    </row>
    <row r="154" spans="1:65" s="2" customFormat="1" ht="24.15" customHeight="1">
      <c r="A154" s="37"/>
      <c r="B154" s="38"/>
      <c r="C154" s="218" t="s">
        <v>214</v>
      </c>
      <c r="D154" s="218" t="s">
        <v>134</v>
      </c>
      <c r="E154" s="219" t="s">
        <v>215</v>
      </c>
      <c r="F154" s="220" t="s">
        <v>216</v>
      </c>
      <c r="G154" s="221" t="s">
        <v>150</v>
      </c>
      <c r="H154" s="222">
        <v>1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43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151</v>
      </c>
      <c r="AT154" s="230" t="s">
        <v>134</v>
      </c>
      <c r="AU154" s="230" t="s">
        <v>88</v>
      </c>
      <c r="AY154" s="16" t="s">
        <v>131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151</v>
      </c>
      <c r="BM154" s="230" t="s">
        <v>217</v>
      </c>
    </row>
    <row r="155" spans="1:65" s="2" customFormat="1" ht="24.15" customHeight="1">
      <c r="A155" s="37"/>
      <c r="B155" s="38"/>
      <c r="C155" s="218" t="s">
        <v>218</v>
      </c>
      <c r="D155" s="218" t="s">
        <v>134</v>
      </c>
      <c r="E155" s="219" t="s">
        <v>219</v>
      </c>
      <c r="F155" s="220" t="s">
        <v>220</v>
      </c>
      <c r="G155" s="221" t="s">
        <v>150</v>
      </c>
      <c r="H155" s="222">
        <v>1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43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151</v>
      </c>
      <c r="AT155" s="230" t="s">
        <v>134</v>
      </c>
      <c r="AU155" s="230" t="s">
        <v>88</v>
      </c>
      <c r="AY155" s="16" t="s">
        <v>131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151</v>
      </c>
      <c r="BM155" s="230" t="s">
        <v>221</v>
      </c>
    </row>
    <row r="156" spans="1:65" s="2" customFormat="1" ht="49.05" customHeight="1">
      <c r="A156" s="37"/>
      <c r="B156" s="38"/>
      <c r="C156" s="218" t="s">
        <v>222</v>
      </c>
      <c r="D156" s="218" t="s">
        <v>134</v>
      </c>
      <c r="E156" s="219" t="s">
        <v>223</v>
      </c>
      <c r="F156" s="220" t="s">
        <v>224</v>
      </c>
      <c r="G156" s="221" t="s">
        <v>190</v>
      </c>
      <c r="H156" s="222">
        <v>40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43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151</v>
      </c>
      <c r="AT156" s="230" t="s">
        <v>134</v>
      </c>
      <c r="AU156" s="230" t="s">
        <v>88</v>
      </c>
      <c r="AY156" s="16" t="s">
        <v>131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86</v>
      </c>
      <c r="BK156" s="231">
        <f>ROUND(I156*H156,2)</f>
        <v>0</v>
      </c>
      <c r="BL156" s="16" t="s">
        <v>151</v>
      </c>
      <c r="BM156" s="230" t="s">
        <v>225</v>
      </c>
    </row>
    <row r="157" spans="1:65" s="2" customFormat="1" ht="24.15" customHeight="1">
      <c r="A157" s="37"/>
      <c r="B157" s="38"/>
      <c r="C157" s="244" t="s">
        <v>7</v>
      </c>
      <c r="D157" s="244" t="s">
        <v>143</v>
      </c>
      <c r="E157" s="245" t="s">
        <v>226</v>
      </c>
      <c r="F157" s="246" t="s">
        <v>227</v>
      </c>
      <c r="G157" s="247" t="s">
        <v>190</v>
      </c>
      <c r="H157" s="248">
        <v>42</v>
      </c>
      <c r="I157" s="249"/>
      <c r="J157" s="250">
        <f>ROUND(I157*H157,2)</f>
        <v>0</v>
      </c>
      <c r="K157" s="251"/>
      <c r="L157" s="252"/>
      <c r="M157" s="253" t="s">
        <v>1</v>
      </c>
      <c r="N157" s="254" t="s">
        <v>43</v>
      </c>
      <c r="O157" s="90"/>
      <c r="P157" s="228">
        <f>O157*H157</f>
        <v>0</v>
      </c>
      <c r="Q157" s="228">
        <v>0.00012</v>
      </c>
      <c r="R157" s="228">
        <f>Q157*H157</f>
        <v>0.00504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165</v>
      </c>
      <c r="AT157" s="230" t="s">
        <v>143</v>
      </c>
      <c r="AU157" s="230" t="s">
        <v>88</v>
      </c>
      <c r="AY157" s="16" t="s">
        <v>131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165</v>
      </c>
      <c r="BM157" s="230" t="s">
        <v>228</v>
      </c>
    </row>
    <row r="158" spans="1:51" s="13" customFormat="1" ht="12">
      <c r="A158" s="13"/>
      <c r="B158" s="232"/>
      <c r="C158" s="233"/>
      <c r="D158" s="234" t="s">
        <v>153</v>
      </c>
      <c r="E158" s="233"/>
      <c r="F158" s="236" t="s">
        <v>229</v>
      </c>
      <c r="G158" s="233"/>
      <c r="H158" s="237">
        <v>42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153</v>
      </c>
      <c r="AU158" s="243" t="s">
        <v>88</v>
      </c>
      <c r="AV158" s="13" t="s">
        <v>88</v>
      </c>
      <c r="AW158" s="13" t="s">
        <v>4</v>
      </c>
      <c r="AX158" s="13" t="s">
        <v>86</v>
      </c>
      <c r="AY158" s="243" t="s">
        <v>131</v>
      </c>
    </row>
    <row r="159" spans="1:65" s="2" customFormat="1" ht="24.15" customHeight="1">
      <c r="A159" s="37"/>
      <c r="B159" s="38"/>
      <c r="C159" s="218" t="s">
        <v>230</v>
      </c>
      <c r="D159" s="218" t="s">
        <v>134</v>
      </c>
      <c r="E159" s="219" t="s">
        <v>231</v>
      </c>
      <c r="F159" s="220" t="s">
        <v>232</v>
      </c>
      <c r="G159" s="221" t="s">
        <v>190</v>
      </c>
      <c r="H159" s="222">
        <v>180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43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151</v>
      </c>
      <c r="AT159" s="230" t="s">
        <v>134</v>
      </c>
      <c r="AU159" s="230" t="s">
        <v>88</v>
      </c>
      <c r="AY159" s="16" t="s">
        <v>131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86</v>
      </c>
      <c r="BK159" s="231">
        <f>ROUND(I159*H159,2)</f>
        <v>0</v>
      </c>
      <c r="BL159" s="16" t="s">
        <v>151</v>
      </c>
      <c r="BM159" s="230" t="s">
        <v>233</v>
      </c>
    </row>
    <row r="160" spans="1:65" s="2" customFormat="1" ht="24.15" customHeight="1">
      <c r="A160" s="37"/>
      <c r="B160" s="38"/>
      <c r="C160" s="244" t="s">
        <v>234</v>
      </c>
      <c r="D160" s="244" t="s">
        <v>143</v>
      </c>
      <c r="E160" s="245" t="s">
        <v>235</v>
      </c>
      <c r="F160" s="246" t="s">
        <v>236</v>
      </c>
      <c r="G160" s="247" t="s">
        <v>190</v>
      </c>
      <c r="H160" s="248">
        <v>189</v>
      </c>
      <c r="I160" s="249"/>
      <c r="J160" s="250">
        <f>ROUND(I160*H160,2)</f>
        <v>0</v>
      </c>
      <c r="K160" s="251"/>
      <c r="L160" s="252"/>
      <c r="M160" s="253" t="s">
        <v>1</v>
      </c>
      <c r="N160" s="254" t="s">
        <v>43</v>
      </c>
      <c r="O160" s="90"/>
      <c r="P160" s="228">
        <f>O160*H160</f>
        <v>0</v>
      </c>
      <c r="Q160" s="228">
        <v>0.00075</v>
      </c>
      <c r="R160" s="228">
        <f>Q160*H160</f>
        <v>0.14175000000000001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165</v>
      </c>
      <c r="AT160" s="230" t="s">
        <v>143</v>
      </c>
      <c r="AU160" s="230" t="s">
        <v>88</v>
      </c>
      <c r="AY160" s="16" t="s">
        <v>131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86</v>
      </c>
      <c r="BK160" s="231">
        <f>ROUND(I160*H160,2)</f>
        <v>0</v>
      </c>
      <c r="BL160" s="16" t="s">
        <v>165</v>
      </c>
      <c r="BM160" s="230" t="s">
        <v>237</v>
      </c>
    </row>
    <row r="161" spans="1:51" s="13" customFormat="1" ht="12">
      <c r="A161" s="13"/>
      <c r="B161" s="232"/>
      <c r="C161" s="233"/>
      <c r="D161" s="234" t="s">
        <v>153</v>
      </c>
      <c r="E161" s="233"/>
      <c r="F161" s="236" t="s">
        <v>238</v>
      </c>
      <c r="G161" s="233"/>
      <c r="H161" s="237">
        <v>189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153</v>
      </c>
      <c r="AU161" s="243" t="s">
        <v>88</v>
      </c>
      <c r="AV161" s="13" t="s">
        <v>88</v>
      </c>
      <c r="AW161" s="13" t="s">
        <v>4</v>
      </c>
      <c r="AX161" s="13" t="s">
        <v>86</v>
      </c>
      <c r="AY161" s="243" t="s">
        <v>131</v>
      </c>
    </row>
    <row r="162" spans="1:63" s="12" customFormat="1" ht="22.8" customHeight="1">
      <c r="A162" s="12"/>
      <c r="B162" s="202"/>
      <c r="C162" s="203"/>
      <c r="D162" s="204" t="s">
        <v>77</v>
      </c>
      <c r="E162" s="216" t="s">
        <v>239</v>
      </c>
      <c r="F162" s="216" t="s">
        <v>240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SUM(P163:P164)</f>
        <v>0</v>
      </c>
      <c r="Q162" s="210"/>
      <c r="R162" s="211">
        <f>SUM(R163:R164)</f>
        <v>0</v>
      </c>
      <c r="S162" s="210"/>
      <c r="T162" s="212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145</v>
      </c>
      <c r="AT162" s="214" t="s">
        <v>77</v>
      </c>
      <c r="AU162" s="214" t="s">
        <v>86</v>
      </c>
      <c r="AY162" s="213" t="s">
        <v>131</v>
      </c>
      <c r="BK162" s="215">
        <f>SUM(BK163:BK164)</f>
        <v>0</v>
      </c>
    </row>
    <row r="163" spans="1:65" s="2" customFormat="1" ht="14.4" customHeight="1">
      <c r="A163" s="37"/>
      <c r="B163" s="38"/>
      <c r="C163" s="218" t="s">
        <v>241</v>
      </c>
      <c r="D163" s="218" t="s">
        <v>134</v>
      </c>
      <c r="E163" s="219" t="s">
        <v>242</v>
      </c>
      <c r="F163" s="220" t="s">
        <v>243</v>
      </c>
      <c r="G163" s="221" t="s">
        <v>150</v>
      </c>
      <c r="H163" s="222">
        <v>1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43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151</v>
      </c>
      <c r="AT163" s="230" t="s">
        <v>134</v>
      </c>
      <c r="AU163" s="230" t="s">
        <v>88</v>
      </c>
      <c r="AY163" s="16" t="s">
        <v>131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86</v>
      </c>
      <c r="BK163" s="231">
        <f>ROUND(I163*H163,2)</f>
        <v>0</v>
      </c>
      <c r="BL163" s="16" t="s">
        <v>151</v>
      </c>
      <c r="BM163" s="230" t="s">
        <v>244</v>
      </c>
    </row>
    <row r="164" spans="1:65" s="2" customFormat="1" ht="14.4" customHeight="1">
      <c r="A164" s="37"/>
      <c r="B164" s="38"/>
      <c r="C164" s="218" t="s">
        <v>245</v>
      </c>
      <c r="D164" s="218" t="s">
        <v>134</v>
      </c>
      <c r="E164" s="219" t="s">
        <v>246</v>
      </c>
      <c r="F164" s="220" t="s">
        <v>247</v>
      </c>
      <c r="G164" s="221" t="s">
        <v>150</v>
      </c>
      <c r="H164" s="222">
        <v>1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43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151</v>
      </c>
      <c r="AT164" s="230" t="s">
        <v>134</v>
      </c>
      <c r="AU164" s="230" t="s">
        <v>88</v>
      </c>
      <c r="AY164" s="16" t="s">
        <v>131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86</v>
      </c>
      <c r="BK164" s="231">
        <f>ROUND(I164*H164,2)</f>
        <v>0</v>
      </c>
      <c r="BL164" s="16" t="s">
        <v>151</v>
      </c>
      <c r="BM164" s="230" t="s">
        <v>248</v>
      </c>
    </row>
    <row r="165" spans="1:63" s="12" customFormat="1" ht="22.8" customHeight="1">
      <c r="A165" s="12"/>
      <c r="B165" s="202"/>
      <c r="C165" s="203"/>
      <c r="D165" s="204" t="s">
        <v>77</v>
      </c>
      <c r="E165" s="216" t="s">
        <v>249</v>
      </c>
      <c r="F165" s="216" t="s">
        <v>250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SUM(P166:P209)</f>
        <v>0</v>
      </c>
      <c r="Q165" s="210"/>
      <c r="R165" s="211">
        <f>SUM(R166:R209)</f>
        <v>29.04453664</v>
      </c>
      <c r="S165" s="210"/>
      <c r="T165" s="212">
        <f>SUM(T166:T209)</f>
        <v>1.7600000000000002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145</v>
      </c>
      <c r="AT165" s="214" t="s">
        <v>77</v>
      </c>
      <c r="AU165" s="214" t="s">
        <v>86</v>
      </c>
      <c r="AY165" s="213" t="s">
        <v>131</v>
      </c>
      <c r="BK165" s="215">
        <f>SUM(BK166:BK209)</f>
        <v>0</v>
      </c>
    </row>
    <row r="166" spans="1:65" s="2" customFormat="1" ht="14.4" customHeight="1">
      <c r="A166" s="37"/>
      <c r="B166" s="38"/>
      <c r="C166" s="218" t="s">
        <v>251</v>
      </c>
      <c r="D166" s="218" t="s">
        <v>134</v>
      </c>
      <c r="E166" s="219" t="s">
        <v>252</v>
      </c>
      <c r="F166" s="220" t="s">
        <v>253</v>
      </c>
      <c r="G166" s="221" t="s">
        <v>254</v>
      </c>
      <c r="H166" s="222">
        <v>0.18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43</v>
      </c>
      <c r="O166" s="90"/>
      <c r="P166" s="228">
        <f>O166*H166</f>
        <v>0</v>
      </c>
      <c r="Q166" s="228">
        <v>0.0099</v>
      </c>
      <c r="R166" s="228">
        <f>Q166*H166</f>
        <v>0.0017820000000000002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151</v>
      </c>
      <c r="AT166" s="230" t="s">
        <v>134</v>
      </c>
      <c r="AU166" s="230" t="s">
        <v>88</v>
      </c>
      <c r="AY166" s="16" t="s">
        <v>131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86</v>
      </c>
      <c r="BK166" s="231">
        <f>ROUND(I166*H166,2)</f>
        <v>0</v>
      </c>
      <c r="BL166" s="16" t="s">
        <v>151</v>
      </c>
      <c r="BM166" s="230" t="s">
        <v>255</v>
      </c>
    </row>
    <row r="167" spans="1:65" s="2" customFormat="1" ht="24.15" customHeight="1">
      <c r="A167" s="37"/>
      <c r="B167" s="38"/>
      <c r="C167" s="218" t="s">
        <v>256</v>
      </c>
      <c r="D167" s="218" t="s">
        <v>134</v>
      </c>
      <c r="E167" s="219" t="s">
        <v>257</v>
      </c>
      <c r="F167" s="220" t="s">
        <v>258</v>
      </c>
      <c r="G167" s="221" t="s">
        <v>259</v>
      </c>
      <c r="H167" s="222">
        <v>4.8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43</v>
      </c>
      <c r="O167" s="90"/>
      <c r="P167" s="228">
        <f>O167*H167</f>
        <v>0</v>
      </c>
      <c r="Q167" s="228">
        <v>0.0011568</v>
      </c>
      <c r="R167" s="228">
        <f>Q167*H167</f>
        <v>0.005552639999999999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151</v>
      </c>
      <c r="AT167" s="230" t="s">
        <v>134</v>
      </c>
      <c r="AU167" s="230" t="s">
        <v>88</v>
      </c>
      <c r="AY167" s="16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86</v>
      </c>
      <c r="BK167" s="231">
        <f>ROUND(I167*H167,2)</f>
        <v>0</v>
      </c>
      <c r="BL167" s="16" t="s">
        <v>151</v>
      </c>
      <c r="BM167" s="230" t="s">
        <v>260</v>
      </c>
    </row>
    <row r="168" spans="1:51" s="13" customFormat="1" ht="12">
      <c r="A168" s="13"/>
      <c r="B168" s="232"/>
      <c r="C168" s="233"/>
      <c r="D168" s="234" t="s">
        <v>153</v>
      </c>
      <c r="E168" s="235" t="s">
        <v>1</v>
      </c>
      <c r="F168" s="236" t="s">
        <v>261</v>
      </c>
      <c r="G168" s="233"/>
      <c r="H168" s="237">
        <v>4.8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153</v>
      </c>
      <c r="AU168" s="243" t="s">
        <v>88</v>
      </c>
      <c r="AV168" s="13" t="s">
        <v>88</v>
      </c>
      <c r="AW168" s="13" t="s">
        <v>34</v>
      </c>
      <c r="AX168" s="13" t="s">
        <v>78</v>
      </c>
      <c r="AY168" s="243" t="s">
        <v>131</v>
      </c>
    </row>
    <row r="169" spans="1:65" s="2" customFormat="1" ht="24.15" customHeight="1">
      <c r="A169" s="37"/>
      <c r="B169" s="38"/>
      <c r="C169" s="218" t="s">
        <v>262</v>
      </c>
      <c r="D169" s="218" t="s">
        <v>134</v>
      </c>
      <c r="E169" s="219" t="s">
        <v>263</v>
      </c>
      <c r="F169" s="220" t="s">
        <v>264</v>
      </c>
      <c r="G169" s="221" t="s">
        <v>259</v>
      </c>
      <c r="H169" s="222">
        <v>4.8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43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151</v>
      </c>
      <c r="AT169" s="230" t="s">
        <v>134</v>
      </c>
      <c r="AU169" s="230" t="s">
        <v>88</v>
      </c>
      <c r="AY169" s="16" t="s">
        <v>131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86</v>
      </c>
      <c r="BK169" s="231">
        <f>ROUND(I169*H169,2)</f>
        <v>0</v>
      </c>
      <c r="BL169" s="16" t="s">
        <v>151</v>
      </c>
      <c r="BM169" s="230" t="s">
        <v>265</v>
      </c>
    </row>
    <row r="170" spans="1:65" s="2" customFormat="1" ht="24.15" customHeight="1">
      <c r="A170" s="37"/>
      <c r="B170" s="38"/>
      <c r="C170" s="218" t="s">
        <v>266</v>
      </c>
      <c r="D170" s="218" t="s">
        <v>134</v>
      </c>
      <c r="E170" s="219" t="s">
        <v>267</v>
      </c>
      <c r="F170" s="220" t="s">
        <v>268</v>
      </c>
      <c r="G170" s="221" t="s">
        <v>269</v>
      </c>
      <c r="H170" s="222">
        <v>3.2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43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151</v>
      </c>
      <c r="AT170" s="230" t="s">
        <v>134</v>
      </c>
      <c r="AU170" s="230" t="s">
        <v>88</v>
      </c>
      <c r="AY170" s="16" t="s">
        <v>131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86</v>
      </c>
      <c r="BK170" s="231">
        <f>ROUND(I170*H170,2)</f>
        <v>0</v>
      </c>
      <c r="BL170" s="16" t="s">
        <v>151</v>
      </c>
      <c r="BM170" s="230" t="s">
        <v>270</v>
      </c>
    </row>
    <row r="171" spans="1:51" s="13" customFormat="1" ht="12">
      <c r="A171" s="13"/>
      <c r="B171" s="232"/>
      <c r="C171" s="233"/>
      <c r="D171" s="234" t="s">
        <v>153</v>
      </c>
      <c r="E171" s="235" t="s">
        <v>1</v>
      </c>
      <c r="F171" s="236" t="s">
        <v>271</v>
      </c>
      <c r="G171" s="233"/>
      <c r="H171" s="237">
        <v>3.2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153</v>
      </c>
      <c r="AU171" s="243" t="s">
        <v>88</v>
      </c>
      <c r="AV171" s="13" t="s">
        <v>88</v>
      </c>
      <c r="AW171" s="13" t="s">
        <v>34</v>
      </c>
      <c r="AX171" s="13" t="s">
        <v>86</v>
      </c>
      <c r="AY171" s="243" t="s">
        <v>131</v>
      </c>
    </row>
    <row r="172" spans="1:65" s="2" customFormat="1" ht="24.15" customHeight="1">
      <c r="A172" s="37"/>
      <c r="B172" s="38"/>
      <c r="C172" s="218" t="s">
        <v>272</v>
      </c>
      <c r="D172" s="218" t="s">
        <v>134</v>
      </c>
      <c r="E172" s="219" t="s">
        <v>273</v>
      </c>
      <c r="F172" s="220" t="s">
        <v>274</v>
      </c>
      <c r="G172" s="221" t="s">
        <v>190</v>
      </c>
      <c r="H172" s="222">
        <v>56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43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151</v>
      </c>
      <c r="AT172" s="230" t="s">
        <v>134</v>
      </c>
      <c r="AU172" s="230" t="s">
        <v>88</v>
      </c>
      <c r="AY172" s="16" t="s">
        <v>131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86</v>
      </c>
      <c r="BK172" s="231">
        <f>ROUND(I172*H172,2)</f>
        <v>0</v>
      </c>
      <c r="BL172" s="16" t="s">
        <v>151</v>
      </c>
      <c r="BM172" s="230" t="s">
        <v>275</v>
      </c>
    </row>
    <row r="173" spans="1:51" s="13" customFormat="1" ht="12">
      <c r="A173" s="13"/>
      <c r="B173" s="232"/>
      <c r="C173" s="233"/>
      <c r="D173" s="234" t="s">
        <v>153</v>
      </c>
      <c r="E173" s="235" t="s">
        <v>1</v>
      </c>
      <c r="F173" s="236" t="s">
        <v>276</v>
      </c>
      <c r="G173" s="233"/>
      <c r="H173" s="237">
        <v>56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153</v>
      </c>
      <c r="AU173" s="243" t="s">
        <v>88</v>
      </c>
      <c r="AV173" s="13" t="s">
        <v>88</v>
      </c>
      <c r="AW173" s="13" t="s">
        <v>34</v>
      </c>
      <c r="AX173" s="13" t="s">
        <v>86</v>
      </c>
      <c r="AY173" s="243" t="s">
        <v>131</v>
      </c>
    </row>
    <row r="174" spans="1:65" s="2" customFormat="1" ht="24.15" customHeight="1">
      <c r="A174" s="37"/>
      <c r="B174" s="38"/>
      <c r="C174" s="218" t="s">
        <v>277</v>
      </c>
      <c r="D174" s="218" t="s">
        <v>134</v>
      </c>
      <c r="E174" s="219" t="s">
        <v>278</v>
      </c>
      <c r="F174" s="220" t="s">
        <v>279</v>
      </c>
      <c r="G174" s="221" t="s">
        <v>150</v>
      </c>
      <c r="H174" s="222">
        <v>1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43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151</v>
      </c>
      <c r="AT174" s="230" t="s">
        <v>134</v>
      </c>
      <c r="AU174" s="230" t="s">
        <v>88</v>
      </c>
      <c r="AY174" s="16" t="s">
        <v>131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86</v>
      </c>
      <c r="BK174" s="231">
        <f>ROUND(I174*H174,2)</f>
        <v>0</v>
      </c>
      <c r="BL174" s="16" t="s">
        <v>151</v>
      </c>
      <c r="BM174" s="230" t="s">
        <v>280</v>
      </c>
    </row>
    <row r="175" spans="1:65" s="2" customFormat="1" ht="24.15" customHeight="1">
      <c r="A175" s="37"/>
      <c r="B175" s="38"/>
      <c r="C175" s="244" t="s">
        <v>281</v>
      </c>
      <c r="D175" s="244" t="s">
        <v>143</v>
      </c>
      <c r="E175" s="245" t="s">
        <v>282</v>
      </c>
      <c r="F175" s="246" t="s">
        <v>283</v>
      </c>
      <c r="G175" s="247" t="s">
        <v>150</v>
      </c>
      <c r="H175" s="248">
        <v>1</v>
      </c>
      <c r="I175" s="249"/>
      <c r="J175" s="250">
        <f>ROUND(I175*H175,2)</f>
        <v>0</v>
      </c>
      <c r="K175" s="251"/>
      <c r="L175" s="252"/>
      <c r="M175" s="253" t="s">
        <v>1</v>
      </c>
      <c r="N175" s="254" t="s">
        <v>43</v>
      </c>
      <c r="O175" s="90"/>
      <c r="P175" s="228">
        <f>O175*H175</f>
        <v>0</v>
      </c>
      <c r="Q175" s="228">
        <v>0.0081</v>
      </c>
      <c r="R175" s="228">
        <f>Q175*H175</f>
        <v>0.0081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165</v>
      </c>
      <c r="AT175" s="230" t="s">
        <v>143</v>
      </c>
      <c r="AU175" s="230" t="s">
        <v>88</v>
      </c>
      <c r="AY175" s="16" t="s">
        <v>131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86</v>
      </c>
      <c r="BK175" s="231">
        <f>ROUND(I175*H175,2)</f>
        <v>0</v>
      </c>
      <c r="BL175" s="16" t="s">
        <v>165</v>
      </c>
      <c r="BM175" s="230" t="s">
        <v>284</v>
      </c>
    </row>
    <row r="176" spans="1:65" s="2" customFormat="1" ht="24.15" customHeight="1">
      <c r="A176" s="37"/>
      <c r="B176" s="38"/>
      <c r="C176" s="218" t="s">
        <v>285</v>
      </c>
      <c r="D176" s="218" t="s">
        <v>134</v>
      </c>
      <c r="E176" s="219" t="s">
        <v>286</v>
      </c>
      <c r="F176" s="220" t="s">
        <v>287</v>
      </c>
      <c r="G176" s="221" t="s">
        <v>150</v>
      </c>
      <c r="H176" s="222">
        <v>15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43</v>
      </c>
      <c r="O176" s="90"/>
      <c r="P176" s="228">
        <f>O176*H176</f>
        <v>0</v>
      </c>
      <c r="Q176" s="228">
        <v>0.0038</v>
      </c>
      <c r="R176" s="228">
        <f>Q176*H176</f>
        <v>0.057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151</v>
      </c>
      <c r="AT176" s="230" t="s">
        <v>134</v>
      </c>
      <c r="AU176" s="230" t="s">
        <v>88</v>
      </c>
      <c r="AY176" s="16" t="s">
        <v>131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86</v>
      </c>
      <c r="BK176" s="231">
        <f>ROUND(I176*H176,2)</f>
        <v>0</v>
      </c>
      <c r="BL176" s="16" t="s">
        <v>151</v>
      </c>
      <c r="BM176" s="230" t="s">
        <v>288</v>
      </c>
    </row>
    <row r="177" spans="1:65" s="2" customFormat="1" ht="24.15" customHeight="1">
      <c r="A177" s="37"/>
      <c r="B177" s="38"/>
      <c r="C177" s="218" t="s">
        <v>289</v>
      </c>
      <c r="D177" s="218" t="s">
        <v>134</v>
      </c>
      <c r="E177" s="219" t="s">
        <v>290</v>
      </c>
      <c r="F177" s="220" t="s">
        <v>291</v>
      </c>
      <c r="G177" s="221" t="s">
        <v>150</v>
      </c>
      <c r="H177" s="222">
        <v>20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43</v>
      </c>
      <c r="O177" s="90"/>
      <c r="P177" s="228">
        <f>O177*H177</f>
        <v>0</v>
      </c>
      <c r="Q177" s="228">
        <v>0.0076</v>
      </c>
      <c r="R177" s="228">
        <f>Q177*H177</f>
        <v>0.152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151</v>
      </c>
      <c r="AT177" s="230" t="s">
        <v>134</v>
      </c>
      <c r="AU177" s="230" t="s">
        <v>88</v>
      </c>
      <c r="AY177" s="16" t="s">
        <v>131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86</v>
      </c>
      <c r="BK177" s="231">
        <f>ROUND(I177*H177,2)</f>
        <v>0</v>
      </c>
      <c r="BL177" s="16" t="s">
        <v>151</v>
      </c>
      <c r="BM177" s="230" t="s">
        <v>292</v>
      </c>
    </row>
    <row r="178" spans="1:65" s="2" customFormat="1" ht="14.4" customHeight="1">
      <c r="A178" s="37"/>
      <c r="B178" s="38"/>
      <c r="C178" s="218" t="s">
        <v>293</v>
      </c>
      <c r="D178" s="218" t="s">
        <v>134</v>
      </c>
      <c r="E178" s="219" t="s">
        <v>294</v>
      </c>
      <c r="F178" s="220" t="s">
        <v>295</v>
      </c>
      <c r="G178" s="221" t="s">
        <v>190</v>
      </c>
      <c r="H178" s="222">
        <v>170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43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151</v>
      </c>
      <c r="AT178" s="230" t="s">
        <v>134</v>
      </c>
      <c r="AU178" s="230" t="s">
        <v>88</v>
      </c>
      <c r="AY178" s="16" t="s">
        <v>131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86</v>
      </c>
      <c r="BK178" s="231">
        <f>ROUND(I178*H178,2)</f>
        <v>0</v>
      </c>
      <c r="BL178" s="16" t="s">
        <v>151</v>
      </c>
      <c r="BM178" s="230" t="s">
        <v>296</v>
      </c>
    </row>
    <row r="179" spans="1:65" s="2" customFormat="1" ht="37.8" customHeight="1">
      <c r="A179" s="37"/>
      <c r="B179" s="38"/>
      <c r="C179" s="218" t="s">
        <v>297</v>
      </c>
      <c r="D179" s="218" t="s">
        <v>134</v>
      </c>
      <c r="E179" s="219" t="s">
        <v>298</v>
      </c>
      <c r="F179" s="220" t="s">
        <v>299</v>
      </c>
      <c r="G179" s="221" t="s">
        <v>269</v>
      </c>
      <c r="H179" s="222">
        <v>4.454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43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151</v>
      </c>
      <c r="AT179" s="230" t="s">
        <v>134</v>
      </c>
      <c r="AU179" s="230" t="s">
        <v>88</v>
      </c>
      <c r="AY179" s="16" t="s">
        <v>131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86</v>
      </c>
      <c r="BK179" s="231">
        <f>ROUND(I179*H179,2)</f>
        <v>0</v>
      </c>
      <c r="BL179" s="16" t="s">
        <v>151</v>
      </c>
      <c r="BM179" s="230" t="s">
        <v>300</v>
      </c>
    </row>
    <row r="180" spans="1:51" s="13" customFormat="1" ht="12">
      <c r="A180" s="13"/>
      <c r="B180" s="232"/>
      <c r="C180" s="233"/>
      <c r="D180" s="234" t="s">
        <v>153</v>
      </c>
      <c r="E180" s="235" t="s">
        <v>1</v>
      </c>
      <c r="F180" s="236" t="s">
        <v>301</v>
      </c>
      <c r="G180" s="233"/>
      <c r="H180" s="237">
        <v>4.454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153</v>
      </c>
      <c r="AU180" s="243" t="s">
        <v>88</v>
      </c>
      <c r="AV180" s="13" t="s">
        <v>88</v>
      </c>
      <c r="AW180" s="13" t="s">
        <v>34</v>
      </c>
      <c r="AX180" s="13" t="s">
        <v>86</v>
      </c>
      <c r="AY180" s="243" t="s">
        <v>131</v>
      </c>
    </row>
    <row r="181" spans="1:65" s="2" customFormat="1" ht="49.05" customHeight="1">
      <c r="A181" s="37"/>
      <c r="B181" s="38"/>
      <c r="C181" s="218" t="s">
        <v>302</v>
      </c>
      <c r="D181" s="218" t="s">
        <v>134</v>
      </c>
      <c r="E181" s="219" t="s">
        <v>303</v>
      </c>
      <c r="F181" s="220" t="s">
        <v>304</v>
      </c>
      <c r="G181" s="221" t="s">
        <v>269</v>
      </c>
      <c r="H181" s="222">
        <v>22.27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43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151</v>
      </c>
      <c r="AT181" s="230" t="s">
        <v>134</v>
      </c>
      <c r="AU181" s="230" t="s">
        <v>88</v>
      </c>
      <c r="AY181" s="16" t="s">
        <v>131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86</v>
      </c>
      <c r="BK181" s="231">
        <f>ROUND(I181*H181,2)</f>
        <v>0</v>
      </c>
      <c r="BL181" s="16" t="s">
        <v>151</v>
      </c>
      <c r="BM181" s="230" t="s">
        <v>305</v>
      </c>
    </row>
    <row r="182" spans="1:51" s="13" customFormat="1" ht="12">
      <c r="A182" s="13"/>
      <c r="B182" s="232"/>
      <c r="C182" s="233"/>
      <c r="D182" s="234" t="s">
        <v>153</v>
      </c>
      <c r="E182" s="235" t="s">
        <v>1</v>
      </c>
      <c r="F182" s="236" t="s">
        <v>306</v>
      </c>
      <c r="G182" s="233"/>
      <c r="H182" s="237">
        <v>22.27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153</v>
      </c>
      <c r="AU182" s="243" t="s">
        <v>88</v>
      </c>
      <c r="AV182" s="13" t="s">
        <v>88</v>
      </c>
      <c r="AW182" s="13" t="s">
        <v>34</v>
      </c>
      <c r="AX182" s="13" t="s">
        <v>86</v>
      </c>
      <c r="AY182" s="243" t="s">
        <v>131</v>
      </c>
    </row>
    <row r="183" spans="1:65" s="2" customFormat="1" ht="37.8" customHeight="1">
      <c r="A183" s="37"/>
      <c r="B183" s="38"/>
      <c r="C183" s="218" t="s">
        <v>307</v>
      </c>
      <c r="D183" s="218" t="s">
        <v>134</v>
      </c>
      <c r="E183" s="219" t="s">
        <v>308</v>
      </c>
      <c r="F183" s="220" t="s">
        <v>309</v>
      </c>
      <c r="G183" s="221" t="s">
        <v>310</v>
      </c>
      <c r="H183" s="222">
        <v>8.017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43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151</v>
      </c>
      <c r="AT183" s="230" t="s">
        <v>134</v>
      </c>
      <c r="AU183" s="230" t="s">
        <v>88</v>
      </c>
      <c r="AY183" s="16" t="s">
        <v>131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86</v>
      </c>
      <c r="BK183" s="231">
        <f>ROUND(I183*H183,2)</f>
        <v>0</v>
      </c>
      <c r="BL183" s="16" t="s">
        <v>151</v>
      </c>
      <c r="BM183" s="230" t="s">
        <v>311</v>
      </c>
    </row>
    <row r="184" spans="1:51" s="13" customFormat="1" ht="12">
      <c r="A184" s="13"/>
      <c r="B184" s="232"/>
      <c r="C184" s="233"/>
      <c r="D184" s="234" t="s">
        <v>153</v>
      </c>
      <c r="E184" s="235" t="s">
        <v>1</v>
      </c>
      <c r="F184" s="236" t="s">
        <v>312</v>
      </c>
      <c r="G184" s="233"/>
      <c r="H184" s="237">
        <v>8.017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153</v>
      </c>
      <c r="AU184" s="243" t="s">
        <v>88</v>
      </c>
      <c r="AV184" s="13" t="s">
        <v>88</v>
      </c>
      <c r="AW184" s="13" t="s">
        <v>34</v>
      </c>
      <c r="AX184" s="13" t="s">
        <v>86</v>
      </c>
      <c r="AY184" s="243" t="s">
        <v>131</v>
      </c>
    </row>
    <row r="185" spans="1:65" s="2" customFormat="1" ht="24.15" customHeight="1">
      <c r="A185" s="37"/>
      <c r="B185" s="38"/>
      <c r="C185" s="218" t="s">
        <v>313</v>
      </c>
      <c r="D185" s="218" t="s">
        <v>134</v>
      </c>
      <c r="E185" s="219" t="s">
        <v>314</v>
      </c>
      <c r="F185" s="220" t="s">
        <v>315</v>
      </c>
      <c r="G185" s="221" t="s">
        <v>269</v>
      </c>
      <c r="H185" s="222">
        <v>4.454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43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151</v>
      </c>
      <c r="AT185" s="230" t="s">
        <v>134</v>
      </c>
      <c r="AU185" s="230" t="s">
        <v>88</v>
      </c>
      <c r="AY185" s="16" t="s">
        <v>131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86</v>
      </c>
      <c r="BK185" s="231">
        <f>ROUND(I185*H185,2)</f>
        <v>0</v>
      </c>
      <c r="BL185" s="16" t="s">
        <v>151</v>
      </c>
      <c r="BM185" s="230" t="s">
        <v>316</v>
      </c>
    </row>
    <row r="186" spans="1:65" s="2" customFormat="1" ht="24.15" customHeight="1">
      <c r="A186" s="37"/>
      <c r="B186" s="38"/>
      <c r="C186" s="218" t="s">
        <v>317</v>
      </c>
      <c r="D186" s="218" t="s">
        <v>134</v>
      </c>
      <c r="E186" s="219" t="s">
        <v>318</v>
      </c>
      <c r="F186" s="220" t="s">
        <v>319</v>
      </c>
      <c r="G186" s="221" t="s">
        <v>190</v>
      </c>
      <c r="H186" s="222">
        <v>56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43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151</v>
      </c>
      <c r="AT186" s="230" t="s">
        <v>134</v>
      </c>
      <c r="AU186" s="230" t="s">
        <v>88</v>
      </c>
      <c r="AY186" s="16" t="s">
        <v>131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86</v>
      </c>
      <c r="BK186" s="231">
        <f>ROUND(I186*H186,2)</f>
        <v>0</v>
      </c>
      <c r="BL186" s="16" t="s">
        <v>151</v>
      </c>
      <c r="BM186" s="230" t="s">
        <v>320</v>
      </c>
    </row>
    <row r="187" spans="1:51" s="13" customFormat="1" ht="12">
      <c r="A187" s="13"/>
      <c r="B187" s="232"/>
      <c r="C187" s="233"/>
      <c r="D187" s="234" t="s">
        <v>153</v>
      </c>
      <c r="E187" s="235" t="s">
        <v>1</v>
      </c>
      <c r="F187" s="236" t="s">
        <v>276</v>
      </c>
      <c r="G187" s="233"/>
      <c r="H187" s="237">
        <v>56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153</v>
      </c>
      <c r="AU187" s="243" t="s">
        <v>88</v>
      </c>
      <c r="AV187" s="13" t="s">
        <v>88</v>
      </c>
      <c r="AW187" s="13" t="s">
        <v>34</v>
      </c>
      <c r="AX187" s="13" t="s">
        <v>86</v>
      </c>
      <c r="AY187" s="243" t="s">
        <v>131</v>
      </c>
    </row>
    <row r="188" spans="1:65" s="2" customFormat="1" ht="24.15" customHeight="1">
      <c r="A188" s="37"/>
      <c r="B188" s="38"/>
      <c r="C188" s="218" t="s">
        <v>321</v>
      </c>
      <c r="D188" s="218" t="s">
        <v>134</v>
      </c>
      <c r="E188" s="219" t="s">
        <v>322</v>
      </c>
      <c r="F188" s="220" t="s">
        <v>323</v>
      </c>
      <c r="G188" s="221" t="s">
        <v>259</v>
      </c>
      <c r="H188" s="222">
        <v>70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43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151</v>
      </c>
      <c r="AT188" s="230" t="s">
        <v>134</v>
      </c>
      <c r="AU188" s="230" t="s">
        <v>88</v>
      </c>
      <c r="AY188" s="16" t="s">
        <v>131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86</v>
      </c>
      <c r="BK188" s="231">
        <f>ROUND(I188*H188,2)</f>
        <v>0</v>
      </c>
      <c r="BL188" s="16" t="s">
        <v>151</v>
      </c>
      <c r="BM188" s="230" t="s">
        <v>324</v>
      </c>
    </row>
    <row r="189" spans="1:65" s="2" customFormat="1" ht="24.15" customHeight="1">
      <c r="A189" s="37"/>
      <c r="B189" s="38"/>
      <c r="C189" s="218" t="s">
        <v>325</v>
      </c>
      <c r="D189" s="218" t="s">
        <v>134</v>
      </c>
      <c r="E189" s="219" t="s">
        <v>326</v>
      </c>
      <c r="F189" s="220" t="s">
        <v>327</v>
      </c>
      <c r="G189" s="221" t="s">
        <v>269</v>
      </c>
      <c r="H189" s="222">
        <v>2.3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43</v>
      </c>
      <c r="O189" s="90"/>
      <c r="P189" s="228">
        <f>O189*H189</f>
        <v>0</v>
      </c>
      <c r="Q189" s="228">
        <v>2.25634</v>
      </c>
      <c r="R189" s="228">
        <f>Q189*H189</f>
        <v>5.189581999999999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151</v>
      </c>
      <c r="AT189" s="230" t="s">
        <v>134</v>
      </c>
      <c r="AU189" s="230" t="s">
        <v>88</v>
      </c>
      <c r="AY189" s="16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86</v>
      </c>
      <c r="BK189" s="231">
        <f>ROUND(I189*H189,2)</f>
        <v>0</v>
      </c>
      <c r="BL189" s="16" t="s">
        <v>151</v>
      </c>
      <c r="BM189" s="230" t="s">
        <v>328</v>
      </c>
    </row>
    <row r="190" spans="1:51" s="13" customFormat="1" ht="12">
      <c r="A190" s="13"/>
      <c r="B190" s="232"/>
      <c r="C190" s="233"/>
      <c r="D190" s="234" t="s">
        <v>153</v>
      </c>
      <c r="E190" s="235" t="s">
        <v>1</v>
      </c>
      <c r="F190" s="236" t="s">
        <v>329</v>
      </c>
      <c r="G190" s="233"/>
      <c r="H190" s="237">
        <v>2.3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153</v>
      </c>
      <c r="AU190" s="243" t="s">
        <v>88</v>
      </c>
      <c r="AV190" s="13" t="s">
        <v>88</v>
      </c>
      <c r="AW190" s="13" t="s">
        <v>34</v>
      </c>
      <c r="AX190" s="13" t="s">
        <v>86</v>
      </c>
      <c r="AY190" s="243" t="s">
        <v>131</v>
      </c>
    </row>
    <row r="191" spans="1:65" s="2" customFormat="1" ht="14.4" customHeight="1">
      <c r="A191" s="37"/>
      <c r="B191" s="38"/>
      <c r="C191" s="244" t="s">
        <v>330</v>
      </c>
      <c r="D191" s="244" t="s">
        <v>143</v>
      </c>
      <c r="E191" s="245" t="s">
        <v>331</v>
      </c>
      <c r="F191" s="246" t="s">
        <v>332</v>
      </c>
      <c r="G191" s="247" t="s">
        <v>190</v>
      </c>
      <c r="H191" s="248">
        <v>5</v>
      </c>
      <c r="I191" s="249"/>
      <c r="J191" s="250">
        <f>ROUND(I191*H191,2)</f>
        <v>0</v>
      </c>
      <c r="K191" s="251"/>
      <c r="L191" s="252"/>
      <c r="M191" s="253" t="s">
        <v>1</v>
      </c>
      <c r="N191" s="254" t="s">
        <v>43</v>
      </c>
      <c r="O191" s="90"/>
      <c r="P191" s="228">
        <f>O191*H191</f>
        <v>0</v>
      </c>
      <c r="Q191" s="228">
        <v>0.0442</v>
      </c>
      <c r="R191" s="228">
        <f>Q191*H191</f>
        <v>0.22100000000000003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165</v>
      </c>
      <c r="AT191" s="230" t="s">
        <v>143</v>
      </c>
      <c r="AU191" s="230" t="s">
        <v>88</v>
      </c>
      <c r="AY191" s="16" t="s">
        <v>131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86</v>
      </c>
      <c r="BK191" s="231">
        <f>ROUND(I191*H191,2)</f>
        <v>0</v>
      </c>
      <c r="BL191" s="16" t="s">
        <v>165</v>
      </c>
      <c r="BM191" s="230" t="s">
        <v>333</v>
      </c>
    </row>
    <row r="192" spans="1:51" s="13" customFormat="1" ht="12">
      <c r="A192" s="13"/>
      <c r="B192" s="232"/>
      <c r="C192" s="233"/>
      <c r="D192" s="234" t="s">
        <v>153</v>
      </c>
      <c r="E192" s="235" t="s">
        <v>1</v>
      </c>
      <c r="F192" s="236" t="s">
        <v>158</v>
      </c>
      <c r="G192" s="233"/>
      <c r="H192" s="237">
        <v>5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153</v>
      </c>
      <c r="AU192" s="243" t="s">
        <v>88</v>
      </c>
      <c r="AV192" s="13" t="s">
        <v>88</v>
      </c>
      <c r="AW192" s="13" t="s">
        <v>34</v>
      </c>
      <c r="AX192" s="13" t="s">
        <v>86</v>
      </c>
      <c r="AY192" s="243" t="s">
        <v>131</v>
      </c>
    </row>
    <row r="193" spans="1:65" s="2" customFormat="1" ht="37.8" customHeight="1">
      <c r="A193" s="37"/>
      <c r="B193" s="38"/>
      <c r="C193" s="218" t="s">
        <v>334</v>
      </c>
      <c r="D193" s="218" t="s">
        <v>134</v>
      </c>
      <c r="E193" s="219" t="s">
        <v>335</v>
      </c>
      <c r="F193" s="220" t="s">
        <v>336</v>
      </c>
      <c r="G193" s="221" t="s">
        <v>190</v>
      </c>
      <c r="H193" s="222">
        <v>156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43</v>
      </c>
      <c r="O193" s="90"/>
      <c r="P193" s="228">
        <f>O193*H193</f>
        <v>0</v>
      </c>
      <c r="Q193" s="228">
        <v>0.14</v>
      </c>
      <c r="R193" s="228">
        <f>Q193*H193</f>
        <v>21.840000000000003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151</v>
      </c>
      <c r="AT193" s="230" t="s">
        <v>134</v>
      </c>
      <c r="AU193" s="230" t="s">
        <v>88</v>
      </c>
      <c r="AY193" s="16" t="s">
        <v>131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86</v>
      </c>
      <c r="BK193" s="231">
        <f>ROUND(I193*H193,2)</f>
        <v>0</v>
      </c>
      <c r="BL193" s="16" t="s">
        <v>151</v>
      </c>
      <c r="BM193" s="230" t="s">
        <v>337</v>
      </c>
    </row>
    <row r="194" spans="1:65" s="2" customFormat="1" ht="24.15" customHeight="1">
      <c r="A194" s="37"/>
      <c r="B194" s="38"/>
      <c r="C194" s="218" t="s">
        <v>338</v>
      </c>
      <c r="D194" s="218" t="s">
        <v>134</v>
      </c>
      <c r="E194" s="219" t="s">
        <v>339</v>
      </c>
      <c r="F194" s="220" t="s">
        <v>340</v>
      </c>
      <c r="G194" s="221" t="s">
        <v>190</v>
      </c>
      <c r="H194" s="222">
        <v>156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43</v>
      </c>
      <c r="O194" s="90"/>
      <c r="P194" s="228">
        <f>O194*H194</f>
        <v>0</v>
      </c>
      <c r="Q194" s="228">
        <v>7E-05</v>
      </c>
      <c r="R194" s="228">
        <f>Q194*H194</f>
        <v>0.01092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151</v>
      </c>
      <c r="AT194" s="230" t="s">
        <v>134</v>
      </c>
      <c r="AU194" s="230" t="s">
        <v>88</v>
      </c>
      <c r="AY194" s="16" t="s">
        <v>131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86</v>
      </c>
      <c r="BK194" s="231">
        <f>ROUND(I194*H194,2)</f>
        <v>0</v>
      </c>
      <c r="BL194" s="16" t="s">
        <v>151</v>
      </c>
      <c r="BM194" s="230" t="s">
        <v>341</v>
      </c>
    </row>
    <row r="195" spans="1:65" s="2" customFormat="1" ht="37.8" customHeight="1">
      <c r="A195" s="37"/>
      <c r="B195" s="38"/>
      <c r="C195" s="218" t="s">
        <v>342</v>
      </c>
      <c r="D195" s="218" t="s">
        <v>134</v>
      </c>
      <c r="E195" s="219" t="s">
        <v>343</v>
      </c>
      <c r="F195" s="220" t="s">
        <v>344</v>
      </c>
      <c r="G195" s="221" t="s">
        <v>190</v>
      </c>
      <c r="H195" s="222">
        <v>170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43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151</v>
      </c>
      <c r="AT195" s="230" t="s">
        <v>134</v>
      </c>
      <c r="AU195" s="230" t="s">
        <v>88</v>
      </c>
      <c r="AY195" s="16" t="s">
        <v>131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86</v>
      </c>
      <c r="BK195" s="231">
        <f>ROUND(I195*H195,2)</f>
        <v>0</v>
      </c>
      <c r="BL195" s="16" t="s">
        <v>151</v>
      </c>
      <c r="BM195" s="230" t="s">
        <v>345</v>
      </c>
    </row>
    <row r="196" spans="1:65" s="2" customFormat="1" ht="14.4" customHeight="1">
      <c r="A196" s="37"/>
      <c r="B196" s="38"/>
      <c r="C196" s="244" t="s">
        <v>346</v>
      </c>
      <c r="D196" s="244" t="s">
        <v>143</v>
      </c>
      <c r="E196" s="245" t="s">
        <v>347</v>
      </c>
      <c r="F196" s="246" t="s">
        <v>348</v>
      </c>
      <c r="G196" s="247" t="s">
        <v>190</v>
      </c>
      <c r="H196" s="248">
        <v>178.5</v>
      </c>
      <c r="I196" s="249"/>
      <c r="J196" s="250">
        <f>ROUND(I196*H196,2)</f>
        <v>0</v>
      </c>
      <c r="K196" s="251"/>
      <c r="L196" s="252"/>
      <c r="M196" s="253" t="s">
        <v>1</v>
      </c>
      <c r="N196" s="254" t="s">
        <v>43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185</v>
      </c>
      <c r="AT196" s="230" t="s">
        <v>143</v>
      </c>
      <c r="AU196" s="230" t="s">
        <v>88</v>
      </c>
      <c r="AY196" s="16" t="s">
        <v>131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86</v>
      </c>
      <c r="BK196" s="231">
        <f>ROUND(I196*H196,2)</f>
        <v>0</v>
      </c>
      <c r="BL196" s="16" t="s">
        <v>151</v>
      </c>
      <c r="BM196" s="230" t="s">
        <v>349</v>
      </c>
    </row>
    <row r="197" spans="1:51" s="13" customFormat="1" ht="12">
      <c r="A197" s="13"/>
      <c r="B197" s="232"/>
      <c r="C197" s="233"/>
      <c r="D197" s="234" t="s">
        <v>153</v>
      </c>
      <c r="E197" s="233"/>
      <c r="F197" s="236" t="s">
        <v>350</v>
      </c>
      <c r="G197" s="233"/>
      <c r="H197" s="237">
        <v>178.5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153</v>
      </c>
      <c r="AU197" s="243" t="s">
        <v>88</v>
      </c>
      <c r="AV197" s="13" t="s">
        <v>88</v>
      </c>
      <c r="AW197" s="13" t="s">
        <v>4</v>
      </c>
      <c r="AX197" s="13" t="s">
        <v>86</v>
      </c>
      <c r="AY197" s="243" t="s">
        <v>131</v>
      </c>
    </row>
    <row r="198" spans="1:65" s="2" customFormat="1" ht="24.15" customHeight="1">
      <c r="A198" s="37"/>
      <c r="B198" s="38"/>
      <c r="C198" s="218" t="s">
        <v>351</v>
      </c>
      <c r="D198" s="218" t="s">
        <v>134</v>
      </c>
      <c r="E198" s="219" t="s">
        <v>352</v>
      </c>
      <c r="F198" s="220" t="s">
        <v>353</v>
      </c>
      <c r="G198" s="221" t="s">
        <v>150</v>
      </c>
      <c r="H198" s="222">
        <v>1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43</v>
      </c>
      <c r="O198" s="90"/>
      <c r="P198" s="228">
        <f>O198*H198</f>
        <v>0</v>
      </c>
      <c r="Q198" s="228">
        <v>0.00612</v>
      </c>
      <c r="R198" s="228">
        <f>Q198*H198</f>
        <v>0.00612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151</v>
      </c>
      <c r="AT198" s="230" t="s">
        <v>134</v>
      </c>
      <c r="AU198" s="230" t="s">
        <v>88</v>
      </c>
      <c r="AY198" s="16" t="s">
        <v>131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86</v>
      </c>
      <c r="BK198" s="231">
        <f>ROUND(I198*H198,2)</f>
        <v>0</v>
      </c>
      <c r="BL198" s="16" t="s">
        <v>151</v>
      </c>
      <c r="BM198" s="230" t="s">
        <v>354</v>
      </c>
    </row>
    <row r="199" spans="1:65" s="2" customFormat="1" ht="24.15" customHeight="1">
      <c r="A199" s="37"/>
      <c r="B199" s="38"/>
      <c r="C199" s="218" t="s">
        <v>355</v>
      </c>
      <c r="D199" s="218" t="s">
        <v>134</v>
      </c>
      <c r="E199" s="219" t="s">
        <v>356</v>
      </c>
      <c r="F199" s="220" t="s">
        <v>357</v>
      </c>
      <c r="G199" s="221" t="s">
        <v>150</v>
      </c>
      <c r="H199" s="222">
        <v>8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43</v>
      </c>
      <c r="O199" s="90"/>
      <c r="P199" s="228">
        <f>O199*H199</f>
        <v>0</v>
      </c>
      <c r="Q199" s="228">
        <v>0.194</v>
      </c>
      <c r="R199" s="228">
        <f>Q199*H199</f>
        <v>1.552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151</v>
      </c>
      <c r="AT199" s="230" t="s">
        <v>134</v>
      </c>
      <c r="AU199" s="230" t="s">
        <v>88</v>
      </c>
      <c r="AY199" s="16" t="s">
        <v>131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86</v>
      </c>
      <c r="BK199" s="231">
        <f>ROUND(I199*H199,2)</f>
        <v>0</v>
      </c>
      <c r="BL199" s="16" t="s">
        <v>151</v>
      </c>
      <c r="BM199" s="230" t="s">
        <v>358</v>
      </c>
    </row>
    <row r="200" spans="1:65" s="2" customFormat="1" ht="24.15" customHeight="1">
      <c r="A200" s="37"/>
      <c r="B200" s="38"/>
      <c r="C200" s="218" t="s">
        <v>359</v>
      </c>
      <c r="D200" s="218" t="s">
        <v>134</v>
      </c>
      <c r="E200" s="219" t="s">
        <v>360</v>
      </c>
      <c r="F200" s="220" t="s">
        <v>361</v>
      </c>
      <c r="G200" s="221" t="s">
        <v>190</v>
      </c>
      <c r="H200" s="222">
        <v>4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43</v>
      </c>
      <c r="O200" s="90"/>
      <c r="P200" s="228">
        <f>O200*H200</f>
        <v>0</v>
      </c>
      <c r="Q200" s="228">
        <v>0.00012</v>
      </c>
      <c r="R200" s="228">
        <f>Q200*H200</f>
        <v>0.00048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151</v>
      </c>
      <c r="AT200" s="230" t="s">
        <v>134</v>
      </c>
      <c r="AU200" s="230" t="s">
        <v>88</v>
      </c>
      <c r="AY200" s="16" t="s">
        <v>131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86</v>
      </c>
      <c r="BK200" s="231">
        <f>ROUND(I200*H200,2)</f>
        <v>0</v>
      </c>
      <c r="BL200" s="16" t="s">
        <v>151</v>
      </c>
      <c r="BM200" s="230" t="s">
        <v>362</v>
      </c>
    </row>
    <row r="201" spans="1:65" s="2" customFormat="1" ht="14.4" customHeight="1">
      <c r="A201" s="37"/>
      <c r="B201" s="38"/>
      <c r="C201" s="218" t="s">
        <v>363</v>
      </c>
      <c r="D201" s="218" t="s">
        <v>134</v>
      </c>
      <c r="E201" s="219" t="s">
        <v>364</v>
      </c>
      <c r="F201" s="220" t="s">
        <v>365</v>
      </c>
      <c r="G201" s="221" t="s">
        <v>269</v>
      </c>
      <c r="H201" s="222">
        <v>0.8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43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2.2</v>
      </c>
      <c r="T201" s="229">
        <f>S201*H201</f>
        <v>1.7600000000000002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151</v>
      </c>
      <c r="AT201" s="230" t="s">
        <v>134</v>
      </c>
      <c r="AU201" s="230" t="s">
        <v>88</v>
      </c>
      <c r="AY201" s="16" t="s">
        <v>131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86</v>
      </c>
      <c r="BK201" s="231">
        <f>ROUND(I201*H201,2)</f>
        <v>0</v>
      </c>
      <c r="BL201" s="16" t="s">
        <v>151</v>
      </c>
      <c r="BM201" s="230" t="s">
        <v>366</v>
      </c>
    </row>
    <row r="202" spans="1:51" s="13" customFormat="1" ht="12">
      <c r="A202" s="13"/>
      <c r="B202" s="232"/>
      <c r="C202" s="233"/>
      <c r="D202" s="234" t="s">
        <v>153</v>
      </c>
      <c r="E202" s="235" t="s">
        <v>1</v>
      </c>
      <c r="F202" s="236" t="s">
        <v>367</v>
      </c>
      <c r="G202" s="233"/>
      <c r="H202" s="237">
        <v>0.8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153</v>
      </c>
      <c r="AU202" s="243" t="s">
        <v>88</v>
      </c>
      <c r="AV202" s="13" t="s">
        <v>88</v>
      </c>
      <c r="AW202" s="13" t="s">
        <v>34</v>
      </c>
      <c r="AX202" s="13" t="s">
        <v>86</v>
      </c>
      <c r="AY202" s="243" t="s">
        <v>131</v>
      </c>
    </row>
    <row r="203" spans="1:65" s="2" customFormat="1" ht="24.15" customHeight="1">
      <c r="A203" s="37"/>
      <c r="B203" s="38"/>
      <c r="C203" s="218" t="s">
        <v>368</v>
      </c>
      <c r="D203" s="218" t="s">
        <v>134</v>
      </c>
      <c r="E203" s="219" t="s">
        <v>369</v>
      </c>
      <c r="F203" s="220" t="s">
        <v>370</v>
      </c>
      <c r="G203" s="221" t="s">
        <v>310</v>
      </c>
      <c r="H203" s="222">
        <v>1.76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43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151</v>
      </c>
      <c r="AT203" s="230" t="s">
        <v>134</v>
      </c>
      <c r="AU203" s="230" t="s">
        <v>88</v>
      </c>
      <c r="AY203" s="16" t="s">
        <v>131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86</v>
      </c>
      <c r="BK203" s="231">
        <f>ROUND(I203*H203,2)</f>
        <v>0</v>
      </c>
      <c r="BL203" s="16" t="s">
        <v>151</v>
      </c>
      <c r="BM203" s="230" t="s">
        <v>371</v>
      </c>
    </row>
    <row r="204" spans="1:65" s="2" customFormat="1" ht="24.15" customHeight="1">
      <c r="A204" s="37"/>
      <c r="B204" s="38"/>
      <c r="C204" s="218" t="s">
        <v>372</v>
      </c>
      <c r="D204" s="218" t="s">
        <v>134</v>
      </c>
      <c r="E204" s="219" t="s">
        <v>373</v>
      </c>
      <c r="F204" s="220" t="s">
        <v>374</v>
      </c>
      <c r="G204" s="221" t="s">
        <v>310</v>
      </c>
      <c r="H204" s="222">
        <v>8.8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43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151</v>
      </c>
      <c r="AT204" s="230" t="s">
        <v>134</v>
      </c>
      <c r="AU204" s="230" t="s">
        <v>88</v>
      </c>
      <c r="AY204" s="16" t="s">
        <v>131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86</v>
      </c>
      <c r="BK204" s="231">
        <f>ROUND(I204*H204,2)</f>
        <v>0</v>
      </c>
      <c r="BL204" s="16" t="s">
        <v>151</v>
      </c>
      <c r="BM204" s="230" t="s">
        <v>375</v>
      </c>
    </row>
    <row r="205" spans="1:51" s="13" customFormat="1" ht="12">
      <c r="A205" s="13"/>
      <c r="B205" s="232"/>
      <c r="C205" s="233"/>
      <c r="D205" s="234" t="s">
        <v>153</v>
      </c>
      <c r="E205" s="235" t="s">
        <v>1</v>
      </c>
      <c r="F205" s="236" t="s">
        <v>376</v>
      </c>
      <c r="G205" s="233"/>
      <c r="H205" s="237">
        <v>8.8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153</v>
      </c>
      <c r="AU205" s="243" t="s">
        <v>88</v>
      </c>
      <c r="AV205" s="13" t="s">
        <v>88</v>
      </c>
      <c r="AW205" s="13" t="s">
        <v>34</v>
      </c>
      <c r="AX205" s="13" t="s">
        <v>86</v>
      </c>
      <c r="AY205" s="243" t="s">
        <v>131</v>
      </c>
    </row>
    <row r="206" spans="1:65" s="2" customFormat="1" ht="24.15" customHeight="1">
      <c r="A206" s="37"/>
      <c r="B206" s="38"/>
      <c r="C206" s="218" t="s">
        <v>377</v>
      </c>
      <c r="D206" s="218" t="s">
        <v>134</v>
      </c>
      <c r="E206" s="219" t="s">
        <v>378</v>
      </c>
      <c r="F206" s="220" t="s">
        <v>379</v>
      </c>
      <c r="G206" s="221" t="s">
        <v>310</v>
      </c>
      <c r="H206" s="222">
        <v>1.76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43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151</v>
      </c>
      <c r="AT206" s="230" t="s">
        <v>134</v>
      </c>
      <c r="AU206" s="230" t="s">
        <v>88</v>
      </c>
      <c r="AY206" s="16" t="s">
        <v>131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86</v>
      </c>
      <c r="BK206" s="231">
        <f>ROUND(I206*H206,2)</f>
        <v>0</v>
      </c>
      <c r="BL206" s="16" t="s">
        <v>151</v>
      </c>
      <c r="BM206" s="230" t="s">
        <v>380</v>
      </c>
    </row>
    <row r="207" spans="1:65" s="2" customFormat="1" ht="24.15" customHeight="1">
      <c r="A207" s="37"/>
      <c r="B207" s="38"/>
      <c r="C207" s="218" t="s">
        <v>381</v>
      </c>
      <c r="D207" s="218" t="s">
        <v>134</v>
      </c>
      <c r="E207" s="219" t="s">
        <v>382</v>
      </c>
      <c r="F207" s="220" t="s">
        <v>383</v>
      </c>
      <c r="G207" s="221" t="s">
        <v>310</v>
      </c>
      <c r="H207" s="222">
        <v>29.045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43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151</v>
      </c>
      <c r="AT207" s="230" t="s">
        <v>134</v>
      </c>
      <c r="AU207" s="230" t="s">
        <v>88</v>
      </c>
      <c r="AY207" s="16" t="s">
        <v>131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86</v>
      </c>
      <c r="BK207" s="231">
        <f>ROUND(I207*H207,2)</f>
        <v>0</v>
      </c>
      <c r="BL207" s="16" t="s">
        <v>151</v>
      </c>
      <c r="BM207" s="230" t="s">
        <v>384</v>
      </c>
    </row>
    <row r="208" spans="1:65" s="2" customFormat="1" ht="24.15" customHeight="1">
      <c r="A208" s="37"/>
      <c r="B208" s="38"/>
      <c r="C208" s="218" t="s">
        <v>385</v>
      </c>
      <c r="D208" s="218" t="s">
        <v>134</v>
      </c>
      <c r="E208" s="219" t="s">
        <v>386</v>
      </c>
      <c r="F208" s="220" t="s">
        <v>387</v>
      </c>
      <c r="G208" s="221" t="s">
        <v>310</v>
      </c>
      <c r="H208" s="222">
        <v>145.225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43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151</v>
      </c>
      <c r="AT208" s="230" t="s">
        <v>134</v>
      </c>
      <c r="AU208" s="230" t="s">
        <v>88</v>
      </c>
      <c r="AY208" s="16" t="s">
        <v>131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86</v>
      </c>
      <c r="BK208" s="231">
        <f>ROUND(I208*H208,2)</f>
        <v>0</v>
      </c>
      <c r="BL208" s="16" t="s">
        <v>151</v>
      </c>
      <c r="BM208" s="230" t="s">
        <v>388</v>
      </c>
    </row>
    <row r="209" spans="1:51" s="13" customFormat="1" ht="12">
      <c r="A209" s="13"/>
      <c r="B209" s="232"/>
      <c r="C209" s="233"/>
      <c r="D209" s="234" t="s">
        <v>153</v>
      </c>
      <c r="E209" s="235" t="s">
        <v>1</v>
      </c>
      <c r="F209" s="236" t="s">
        <v>389</v>
      </c>
      <c r="G209" s="233"/>
      <c r="H209" s="237">
        <v>145.225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153</v>
      </c>
      <c r="AU209" s="243" t="s">
        <v>88</v>
      </c>
      <c r="AV209" s="13" t="s">
        <v>88</v>
      </c>
      <c r="AW209" s="13" t="s">
        <v>34</v>
      </c>
      <c r="AX209" s="13" t="s">
        <v>86</v>
      </c>
      <c r="AY209" s="243" t="s">
        <v>131</v>
      </c>
    </row>
    <row r="210" spans="1:63" s="12" customFormat="1" ht="25.9" customHeight="1">
      <c r="A210" s="12"/>
      <c r="B210" s="202"/>
      <c r="C210" s="203"/>
      <c r="D210" s="204" t="s">
        <v>77</v>
      </c>
      <c r="E210" s="205" t="s">
        <v>390</v>
      </c>
      <c r="F210" s="205" t="s">
        <v>391</v>
      </c>
      <c r="G210" s="203"/>
      <c r="H210" s="203"/>
      <c r="I210" s="206"/>
      <c r="J210" s="207">
        <f>BK210</f>
        <v>0</v>
      </c>
      <c r="K210" s="203"/>
      <c r="L210" s="208"/>
      <c r="M210" s="209"/>
      <c r="N210" s="210"/>
      <c r="O210" s="210"/>
      <c r="P210" s="211">
        <f>P211</f>
        <v>0</v>
      </c>
      <c r="Q210" s="210"/>
      <c r="R210" s="211">
        <f>R211</f>
        <v>0</v>
      </c>
      <c r="S210" s="210"/>
      <c r="T210" s="212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3" t="s">
        <v>138</v>
      </c>
      <c r="AT210" s="214" t="s">
        <v>77</v>
      </c>
      <c r="AU210" s="214" t="s">
        <v>78</v>
      </c>
      <c r="AY210" s="213" t="s">
        <v>131</v>
      </c>
      <c r="BK210" s="215">
        <f>BK211</f>
        <v>0</v>
      </c>
    </row>
    <row r="211" spans="1:65" s="2" customFormat="1" ht="24.15" customHeight="1">
      <c r="A211" s="37"/>
      <c r="B211" s="38"/>
      <c r="C211" s="218" t="s">
        <v>392</v>
      </c>
      <c r="D211" s="218" t="s">
        <v>134</v>
      </c>
      <c r="E211" s="219" t="s">
        <v>393</v>
      </c>
      <c r="F211" s="220" t="s">
        <v>394</v>
      </c>
      <c r="G211" s="221" t="s">
        <v>137</v>
      </c>
      <c r="H211" s="222">
        <v>6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43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395</v>
      </c>
      <c r="AT211" s="230" t="s">
        <v>134</v>
      </c>
      <c r="AU211" s="230" t="s">
        <v>86</v>
      </c>
      <c r="AY211" s="16" t="s">
        <v>131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86</v>
      </c>
      <c r="BK211" s="231">
        <f>ROUND(I211*H211,2)</f>
        <v>0</v>
      </c>
      <c r="BL211" s="16" t="s">
        <v>395</v>
      </c>
      <c r="BM211" s="230" t="s">
        <v>396</v>
      </c>
    </row>
    <row r="212" spans="1:63" s="12" customFormat="1" ht="25.9" customHeight="1">
      <c r="A212" s="12"/>
      <c r="B212" s="202"/>
      <c r="C212" s="203"/>
      <c r="D212" s="204" t="s">
        <v>77</v>
      </c>
      <c r="E212" s="205" t="s">
        <v>397</v>
      </c>
      <c r="F212" s="205" t="s">
        <v>398</v>
      </c>
      <c r="G212" s="203"/>
      <c r="H212" s="203"/>
      <c r="I212" s="206"/>
      <c r="J212" s="207">
        <f>BK212</f>
        <v>0</v>
      </c>
      <c r="K212" s="203"/>
      <c r="L212" s="208"/>
      <c r="M212" s="209"/>
      <c r="N212" s="210"/>
      <c r="O212" s="210"/>
      <c r="P212" s="211">
        <f>P213+P217+P220+P222+P224</f>
        <v>0</v>
      </c>
      <c r="Q212" s="210"/>
      <c r="R212" s="211">
        <f>R213+R217+R220+R222+R224</f>
        <v>0</v>
      </c>
      <c r="S212" s="210"/>
      <c r="T212" s="212">
        <f>T213+T217+T220+T222+T224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158</v>
      </c>
      <c r="AT212" s="214" t="s">
        <v>77</v>
      </c>
      <c r="AU212" s="214" t="s">
        <v>78</v>
      </c>
      <c r="AY212" s="213" t="s">
        <v>131</v>
      </c>
      <c r="BK212" s="215">
        <f>BK213+BK217+BK220+BK222+BK224</f>
        <v>0</v>
      </c>
    </row>
    <row r="213" spans="1:63" s="12" customFormat="1" ht="22.8" customHeight="1">
      <c r="A213" s="12"/>
      <c r="B213" s="202"/>
      <c r="C213" s="203"/>
      <c r="D213" s="204" t="s">
        <v>77</v>
      </c>
      <c r="E213" s="216" t="s">
        <v>399</v>
      </c>
      <c r="F213" s="216" t="s">
        <v>400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SUM(P214:P216)</f>
        <v>0</v>
      </c>
      <c r="Q213" s="210"/>
      <c r="R213" s="211">
        <f>SUM(R214:R216)</f>
        <v>0</v>
      </c>
      <c r="S213" s="210"/>
      <c r="T213" s="212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158</v>
      </c>
      <c r="AT213" s="214" t="s">
        <v>77</v>
      </c>
      <c r="AU213" s="214" t="s">
        <v>86</v>
      </c>
      <c r="AY213" s="213" t="s">
        <v>131</v>
      </c>
      <c r="BK213" s="215">
        <f>SUM(BK214:BK216)</f>
        <v>0</v>
      </c>
    </row>
    <row r="214" spans="1:65" s="2" customFormat="1" ht="14.4" customHeight="1">
      <c r="A214" s="37"/>
      <c r="B214" s="38"/>
      <c r="C214" s="218" t="s">
        <v>401</v>
      </c>
      <c r="D214" s="218" t="s">
        <v>134</v>
      </c>
      <c r="E214" s="219" t="s">
        <v>402</v>
      </c>
      <c r="F214" s="220" t="s">
        <v>403</v>
      </c>
      <c r="G214" s="221" t="s">
        <v>404</v>
      </c>
      <c r="H214" s="222">
        <v>1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43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405</v>
      </c>
      <c r="AT214" s="230" t="s">
        <v>134</v>
      </c>
      <c r="AU214" s="230" t="s">
        <v>88</v>
      </c>
      <c r="AY214" s="16" t="s">
        <v>131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86</v>
      </c>
      <c r="BK214" s="231">
        <f>ROUND(I214*H214,2)</f>
        <v>0</v>
      </c>
      <c r="BL214" s="16" t="s">
        <v>405</v>
      </c>
      <c r="BM214" s="230" t="s">
        <v>406</v>
      </c>
    </row>
    <row r="215" spans="1:65" s="2" customFormat="1" ht="14.4" customHeight="1">
      <c r="A215" s="37"/>
      <c r="B215" s="38"/>
      <c r="C215" s="218" t="s">
        <v>407</v>
      </c>
      <c r="D215" s="218" t="s">
        <v>134</v>
      </c>
      <c r="E215" s="219" t="s">
        <v>408</v>
      </c>
      <c r="F215" s="220" t="s">
        <v>409</v>
      </c>
      <c r="G215" s="221" t="s">
        <v>404</v>
      </c>
      <c r="H215" s="222">
        <v>1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43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405</v>
      </c>
      <c r="AT215" s="230" t="s">
        <v>134</v>
      </c>
      <c r="AU215" s="230" t="s">
        <v>88</v>
      </c>
      <c r="AY215" s="16" t="s">
        <v>131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86</v>
      </c>
      <c r="BK215" s="231">
        <f>ROUND(I215*H215,2)</f>
        <v>0</v>
      </c>
      <c r="BL215" s="16" t="s">
        <v>405</v>
      </c>
      <c r="BM215" s="230" t="s">
        <v>410</v>
      </c>
    </row>
    <row r="216" spans="1:65" s="2" customFormat="1" ht="14.4" customHeight="1">
      <c r="A216" s="37"/>
      <c r="B216" s="38"/>
      <c r="C216" s="218" t="s">
        <v>411</v>
      </c>
      <c r="D216" s="218" t="s">
        <v>134</v>
      </c>
      <c r="E216" s="219" t="s">
        <v>412</v>
      </c>
      <c r="F216" s="220" t="s">
        <v>413</v>
      </c>
      <c r="G216" s="221" t="s">
        <v>404</v>
      </c>
      <c r="H216" s="222">
        <v>1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43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405</v>
      </c>
      <c r="AT216" s="230" t="s">
        <v>134</v>
      </c>
      <c r="AU216" s="230" t="s">
        <v>88</v>
      </c>
      <c r="AY216" s="16" t="s">
        <v>131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86</v>
      </c>
      <c r="BK216" s="231">
        <f>ROUND(I216*H216,2)</f>
        <v>0</v>
      </c>
      <c r="BL216" s="16" t="s">
        <v>405</v>
      </c>
      <c r="BM216" s="230" t="s">
        <v>414</v>
      </c>
    </row>
    <row r="217" spans="1:63" s="12" customFormat="1" ht="22.8" customHeight="1">
      <c r="A217" s="12"/>
      <c r="B217" s="202"/>
      <c r="C217" s="203"/>
      <c r="D217" s="204" t="s">
        <v>77</v>
      </c>
      <c r="E217" s="216" t="s">
        <v>415</v>
      </c>
      <c r="F217" s="216" t="s">
        <v>416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SUM(P218:P219)</f>
        <v>0</v>
      </c>
      <c r="Q217" s="210"/>
      <c r="R217" s="211">
        <f>SUM(R218:R219)</f>
        <v>0</v>
      </c>
      <c r="S217" s="210"/>
      <c r="T217" s="212">
        <f>SUM(T218:T219)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158</v>
      </c>
      <c r="AT217" s="214" t="s">
        <v>77</v>
      </c>
      <c r="AU217" s="214" t="s">
        <v>86</v>
      </c>
      <c r="AY217" s="213" t="s">
        <v>131</v>
      </c>
      <c r="BK217" s="215">
        <f>SUM(BK218:BK219)</f>
        <v>0</v>
      </c>
    </row>
    <row r="218" spans="1:65" s="2" customFormat="1" ht="14.4" customHeight="1">
      <c r="A218" s="37"/>
      <c r="B218" s="38"/>
      <c r="C218" s="218" t="s">
        <v>417</v>
      </c>
      <c r="D218" s="218" t="s">
        <v>134</v>
      </c>
      <c r="E218" s="219" t="s">
        <v>418</v>
      </c>
      <c r="F218" s="220" t="s">
        <v>419</v>
      </c>
      <c r="G218" s="221" t="s">
        <v>404</v>
      </c>
      <c r="H218" s="222">
        <v>1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43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405</v>
      </c>
      <c r="AT218" s="230" t="s">
        <v>134</v>
      </c>
      <c r="AU218" s="230" t="s">
        <v>88</v>
      </c>
      <c r="AY218" s="16" t="s">
        <v>131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86</v>
      </c>
      <c r="BK218" s="231">
        <f>ROUND(I218*H218,2)</f>
        <v>0</v>
      </c>
      <c r="BL218" s="16" t="s">
        <v>405</v>
      </c>
      <c r="BM218" s="230" t="s">
        <v>420</v>
      </c>
    </row>
    <row r="219" spans="1:65" s="2" customFormat="1" ht="14.4" customHeight="1">
      <c r="A219" s="37"/>
      <c r="B219" s="38"/>
      <c r="C219" s="218" t="s">
        <v>421</v>
      </c>
      <c r="D219" s="218" t="s">
        <v>134</v>
      </c>
      <c r="E219" s="219" t="s">
        <v>422</v>
      </c>
      <c r="F219" s="220" t="s">
        <v>423</v>
      </c>
      <c r="G219" s="221" t="s">
        <v>404</v>
      </c>
      <c r="H219" s="222">
        <v>1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43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405</v>
      </c>
      <c r="AT219" s="230" t="s">
        <v>134</v>
      </c>
      <c r="AU219" s="230" t="s">
        <v>88</v>
      </c>
      <c r="AY219" s="16" t="s">
        <v>131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86</v>
      </c>
      <c r="BK219" s="231">
        <f>ROUND(I219*H219,2)</f>
        <v>0</v>
      </c>
      <c r="BL219" s="16" t="s">
        <v>405</v>
      </c>
      <c r="BM219" s="230" t="s">
        <v>424</v>
      </c>
    </row>
    <row r="220" spans="1:63" s="12" customFormat="1" ht="22.8" customHeight="1">
      <c r="A220" s="12"/>
      <c r="B220" s="202"/>
      <c r="C220" s="203"/>
      <c r="D220" s="204" t="s">
        <v>77</v>
      </c>
      <c r="E220" s="216" t="s">
        <v>425</v>
      </c>
      <c r="F220" s="216" t="s">
        <v>426</v>
      </c>
      <c r="G220" s="203"/>
      <c r="H220" s="203"/>
      <c r="I220" s="206"/>
      <c r="J220" s="217">
        <f>BK220</f>
        <v>0</v>
      </c>
      <c r="K220" s="203"/>
      <c r="L220" s="208"/>
      <c r="M220" s="209"/>
      <c r="N220" s="210"/>
      <c r="O220" s="210"/>
      <c r="P220" s="211">
        <f>P221</f>
        <v>0</v>
      </c>
      <c r="Q220" s="210"/>
      <c r="R220" s="211">
        <f>R221</f>
        <v>0</v>
      </c>
      <c r="S220" s="210"/>
      <c r="T220" s="212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3" t="s">
        <v>158</v>
      </c>
      <c r="AT220" s="214" t="s">
        <v>77</v>
      </c>
      <c r="AU220" s="214" t="s">
        <v>86</v>
      </c>
      <c r="AY220" s="213" t="s">
        <v>131</v>
      </c>
      <c r="BK220" s="215">
        <f>BK221</f>
        <v>0</v>
      </c>
    </row>
    <row r="221" spans="1:65" s="2" customFormat="1" ht="14.4" customHeight="1">
      <c r="A221" s="37"/>
      <c r="B221" s="38"/>
      <c r="C221" s="218" t="s">
        <v>427</v>
      </c>
      <c r="D221" s="218" t="s">
        <v>134</v>
      </c>
      <c r="E221" s="219" t="s">
        <v>428</v>
      </c>
      <c r="F221" s="220" t="s">
        <v>429</v>
      </c>
      <c r="G221" s="221" t="s">
        <v>404</v>
      </c>
      <c r="H221" s="222">
        <v>1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43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405</v>
      </c>
      <c r="AT221" s="230" t="s">
        <v>134</v>
      </c>
      <c r="AU221" s="230" t="s">
        <v>88</v>
      </c>
      <c r="AY221" s="16" t="s">
        <v>131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86</v>
      </c>
      <c r="BK221" s="231">
        <f>ROUND(I221*H221,2)</f>
        <v>0</v>
      </c>
      <c r="BL221" s="16" t="s">
        <v>405</v>
      </c>
      <c r="BM221" s="230" t="s">
        <v>430</v>
      </c>
    </row>
    <row r="222" spans="1:63" s="12" customFormat="1" ht="22.8" customHeight="1">
      <c r="A222" s="12"/>
      <c r="B222" s="202"/>
      <c r="C222" s="203"/>
      <c r="D222" s="204" t="s">
        <v>77</v>
      </c>
      <c r="E222" s="216" t="s">
        <v>431</v>
      </c>
      <c r="F222" s="216" t="s">
        <v>432</v>
      </c>
      <c r="G222" s="203"/>
      <c r="H222" s="203"/>
      <c r="I222" s="206"/>
      <c r="J222" s="217">
        <f>BK222</f>
        <v>0</v>
      </c>
      <c r="K222" s="203"/>
      <c r="L222" s="208"/>
      <c r="M222" s="209"/>
      <c r="N222" s="210"/>
      <c r="O222" s="210"/>
      <c r="P222" s="211">
        <f>P223</f>
        <v>0</v>
      </c>
      <c r="Q222" s="210"/>
      <c r="R222" s="211">
        <f>R223</f>
        <v>0</v>
      </c>
      <c r="S222" s="210"/>
      <c r="T222" s="212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158</v>
      </c>
      <c r="AT222" s="214" t="s">
        <v>77</v>
      </c>
      <c r="AU222" s="214" t="s">
        <v>86</v>
      </c>
      <c r="AY222" s="213" t="s">
        <v>131</v>
      </c>
      <c r="BK222" s="215">
        <f>BK223</f>
        <v>0</v>
      </c>
    </row>
    <row r="223" spans="1:65" s="2" customFormat="1" ht="14.4" customHeight="1">
      <c r="A223" s="37"/>
      <c r="B223" s="38"/>
      <c r="C223" s="218" t="s">
        <v>151</v>
      </c>
      <c r="D223" s="218" t="s">
        <v>134</v>
      </c>
      <c r="E223" s="219" t="s">
        <v>433</v>
      </c>
      <c r="F223" s="220" t="s">
        <v>434</v>
      </c>
      <c r="G223" s="221" t="s">
        <v>404</v>
      </c>
      <c r="H223" s="222">
        <v>1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43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405</v>
      </c>
      <c r="AT223" s="230" t="s">
        <v>134</v>
      </c>
      <c r="AU223" s="230" t="s">
        <v>88</v>
      </c>
      <c r="AY223" s="16" t="s">
        <v>131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86</v>
      </c>
      <c r="BK223" s="231">
        <f>ROUND(I223*H223,2)</f>
        <v>0</v>
      </c>
      <c r="BL223" s="16" t="s">
        <v>405</v>
      </c>
      <c r="BM223" s="230" t="s">
        <v>435</v>
      </c>
    </row>
    <row r="224" spans="1:63" s="12" customFormat="1" ht="22.8" customHeight="1">
      <c r="A224" s="12"/>
      <c r="B224" s="202"/>
      <c r="C224" s="203"/>
      <c r="D224" s="204" t="s">
        <v>77</v>
      </c>
      <c r="E224" s="216" t="s">
        <v>436</v>
      </c>
      <c r="F224" s="216" t="s">
        <v>437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SUM(P225:P226)</f>
        <v>0</v>
      </c>
      <c r="Q224" s="210"/>
      <c r="R224" s="211">
        <f>SUM(R225:R226)</f>
        <v>0</v>
      </c>
      <c r="S224" s="210"/>
      <c r="T224" s="212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158</v>
      </c>
      <c r="AT224" s="214" t="s">
        <v>77</v>
      </c>
      <c r="AU224" s="214" t="s">
        <v>86</v>
      </c>
      <c r="AY224" s="213" t="s">
        <v>131</v>
      </c>
      <c r="BK224" s="215">
        <f>SUM(BK225:BK226)</f>
        <v>0</v>
      </c>
    </row>
    <row r="225" spans="1:65" s="2" customFormat="1" ht="14.4" customHeight="1">
      <c r="A225" s="37"/>
      <c r="B225" s="38"/>
      <c r="C225" s="218" t="s">
        <v>438</v>
      </c>
      <c r="D225" s="218" t="s">
        <v>134</v>
      </c>
      <c r="E225" s="219" t="s">
        <v>439</v>
      </c>
      <c r="F225" s="220" t="s">
        <v>437</v>
      </c>
      <c r="G225" s="221" t="s">
        <v>404</v>
      </c>
      <c r="H225" s="222">
        <v>1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43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405</v>
      </c>
      <c r="AT225" s="230" t="s">
        <v>134</v>
      </c>
      <c r="AU225" s="230" t="s">
        <v>88</v>
      </c>
      <c r="AY225" s="16" t="s">
        <v>131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86</v>
      </c>
      <c r="BK225" s="231">
        <f>ROUND(I225*H225,2)</f>
        <v>0</v>
      </c>
      <c r="BL225" s="16" t="s">
        <v>405</v>
      </c>
      <c r="BM225" s="230" t="s">
        <v>440</v>
      </c>
    </row>
    <row r="226" spans="1:65" s="2" customFormat="1" ht="14.4" customHeight="1">
      <c r="A226" s="37"/>
      <c r="B226" s="38"/>
      <c r="C226" s="218" t="s">
        <v>441</v>
      </c>
      <c r="D226" s="218" t="s">
        <v>134</v>
      </c>
      <c r="E226" s="219" t="s">
        <v>442</v>
      </c>
      <c r="F226" s="220" t="s">
        <v>443</v>
      </c>
      <c r="G226" s="221" t="s">
        <v>404</v>
      </c>
      <c r="H226" s="222">
        <v>1</v>
      </c>
      <c r="I226" s="223"/>
      <c r="J226" s="224">
        <f>ROUND(I226*H226,2)</f>
        <v>0</v>
      </c>
      <c r="K226" s="225"/>
      <c r="L226" s="43"/>
      <c r="M226" s="255" t="s">
        <v>1</v>
      </c>
      <c r="N226" s="256" t="s">
        <v>43</v>
      </c>
      <c r="O226" s="257"/>
      <c r="P226" s="258">
        <f>O226*H226</f>
        <v>0</v>
      </c>
      <c r="Q226" s="258">
        <v>0</v>
      </c>
      <c r="R226" s="258">
        <f>Q226*H226</f>
        <v>0</v>
      </c>
      <c r="S226" s="258">
        <v>0</v>
      </c>
      <c r="T226" s="25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405</v>
      </c>
      <c r="AT226" s="230" t="s">
        <v>134</v>
      </c>
      <c r="AU226" s="230" t="s">
        <v>88</v>
      </c>
      <c r="AY226" s="16" t="s">
        <v>131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86</v>
      </c>
      <c r="BK226" s="231">
        <f>ROUND(I226*H226,2)</f>
        <v>0</v>
      </c>
      <c r="BL226" s="16" t="s">
        <v>405</v>
      </c>
      <c r="BM226" s="230" t="s">
        <v>444</v>
      </c>
    </row>
    <row r="227" spans="1:31" s="2" customFormat="1" ht="6.95" customHeight="1">
      <c r="A227" s="37"/>
      <c r="B227" s="65"/>
      <c r="C227" s="66"/>
      <c r="D227" s="66"/>
      <c r="E227" s="66"/>
      <c r="F227" s="66"/>
      <c r="G227" s="66"/>
      <c r="H227" s="66"/>
      <c r="I227" s="66"/>
      <c r="J227" s="66"/>
      <c r="K227" s="66"/>
      <c r="L227" s="43"/>
      <c r="M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</sheetData>
  <sheetProtection password="CC35" sheet="1" objects="1" scenarios="1" formatColumns="0" formatRows="0" autoFilter="0"/>
  <autoFilter ref="C128:K22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Dačice, Na Vyhlídce - VO + HDPE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445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31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32</v>
      </c>
      <c r="F21" s="37"/>
      <c r="G21" s="37"/>
      <c r="H21" s="37"/>
      <c r="I21" s="139" t="s">
        <v>27</v>
      </c>
      <c r="J21" s="142" t="s">
        <v>33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ROUND((SUM(BE124:BE155)),2)</f>
        <v>0</v>
      </c>
      <c r="G33" s="37"/>
      <c r="H33" s="37"/>
      <c r="I33" s="154">
        <v>0.21</v>
      </c>
      <c r="J33" s="153">
        <f>ROUND(((SUM(BE124:BE155))*I33),2)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ROUND((SUM(BF124:BF155)),2)</f>
        <v>0</v>
      </c>
      <c r="G34" s="37"/>
      <c r="H34" s="37"/>
      <c r="I34" s="154">
        <v>0.15</v>
      </c>
      <c r="J34" s="153">
        <f>ROUND(((SUM(BF124:BF155))*I34),2)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ROUND((SUM(BG124:BG155)),2)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ROUND((SUM(BH124:BH155)),2)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ROUND((SUM(BI124:BI155)),2)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Dačice, Na Vyhlídce - VO + HDPE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Demontáž VO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Dačice</v>
      </c>
      <c r="G89" s="39"/>
      <c r="H89" s="39"/>
      <c r="I89" s="31" t="s">
        <v>22</v>
      </c>
      <c r="J89" s="78" t="str">
        <f>IF(J12="","",J12)</f>
        <v>3. 4. 2023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Dačice, Krajířova 27, 380 13 Dačice I</v>
      </c>
      <c r="G91" s="39"/>
      <c r="H91" s="39"/>
      <c r="I91" s="31" t="s">
        <v>30</v>
      </c>
      <c r="J91" s="35" t="str">
        <f>E21</f>
        <v>SETO, spol s.r.o., Hradecká 17, 380 01 Dačice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Matěj Distel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446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104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447</v>
      </c>
      <c r="E99" s="187"/>
      <c r="F99" s="187"/>
      <c r="G99" s="187"/>
      <c r="H99" s="187"/>
      <c r="I99" s="187"/>
      <c r="J99" s="188">
        <f>J129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448</v>
      </c>
      <c r="E100" s="181"/>
      <c r="F100" s="181"/>
      <c r="G100" s="181"/>
      <c r="H100" s="181"/>
      <c r="I100" s="181"/>
      <c r="J100" s="182">
        <f>J132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4"/>
      <c r="C101" s="185"/>
      <c r="D101" s="186" t="s">
        <v>449</v>
      </c>
      <c r="E101" s="187"/>
      <c r="F101" s="187"/>
      <c r="G101" s="187"/>
      <c r="H101" s="187"/>
      <c r="I101" s="187"/>
      <c r="J101" s="188">
        <f>J133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450</v>
      </c>
      <c r="E102" s="181"/>
      <c r="F102" s="181"/>
      <c r="G102" s="181"/>
      <c r="H102" s="181"/>
      <c r="I102" s="181"/>
      <c r="J102" s="182">
        <f>J136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106</v>
      </c>
      <c r="E103" s="187"/>
      <c r="F103" s="187"/>
      <c r="G103" s="187"/>
      <c r="H103" s="187"/>
      <c r="I103" s="187"/>
      <c r="J103" s="188">
        <f>J137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108</v>
      </c>
      <c r="E104" s="187"/>
      <c r="F104" s="187"/>
      <c r="G104" s="187"/>
      <c r="H104" s="187"/>
      <c r="I104" s="187"/>
      <c r="J104" s="188">
        <f>J151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Dačice, Na Vyhlídce - VO + HDPE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02 - Demontáž VO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Dačice</v>
      </c>
      <c r="G118" s="39"/>
      <c r="H118" s="39"/>
      <c r="I118" s="31" t="s">
        <v>22</v>
      </c>
      <c r="J118" s="78" t="str">
        <f>IF(J12="","",J12)</f>
        <v>3. 4. 2023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40.05" customHeight="1">
      <c r="A120" s="37"/>
      <c r="B120" s="38"/>
      <c r="C120" s="31" t="s">
        <v>24</v>
      </c>
      <c r="D120" s="39"/>
      <c r="E120" s="39"/>
      <c r="F120" s="26" t="str">
        <f>E15</f>
        <v>Město Dačice, Krajířova 27, 380 13 Dačice I</v>
      </c>
      <c r="G120" s="39"/>
      <c r="H120" s="39"/>
      <c r="I120" s="31" t="s">
        <v>30</v>
      </c>
      <c r="J120" s="35" t="str">
        <f>E21</f>
        <v>SETO, spol s.r.o., Hradecká 17, 380 01 Dačice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35</v>
      </c>
      <c r="J121" s="35" t="str">
        <f>E24</f>
        <v>Matěj Distel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117</v>
      </c>
      <c r="D123" s="193" t="s">
        <v>63</v>
      </c>
      <c r="E123" s="193" t="s">
        <v>59</v>
      </c>
      <c r="F123" s="193" t="s">
        <v>60</v>
      </c>
      <c r="G123" s="193" t="s">
        <v>118</v>
      </c>
      <c r="H123" s="193" t="s">
        <v>119</v>
      </c>
      <c r="I123" s="193" t="s">
        <v>120</v>
      </c>
      <c r="J123" s="194" t="s">
        <v>100</v>
      </c>
      <c r="K123" s="195" t="s">
        <v>121</v>
      </c>
      <c r="L123" s="196"/>
      <c r="M123" s="99" t="s">
        <v>1</v>
      </c>
      <c r="N123" s="100" t="s">
        <v>42</v>
      </c>
      <c r="O123" s="100" t="s">
        <v>122</v>
      </c>
      <c r="P123" s="100" t="s">
        <v>123</v>
      </c>
      <c r="Q123" s="100" t="s">
        <v>124</v>
      </c>
      <c r="R123" s="100" t="s">
        <v>125</v>
      </c>
      <c r="S123" s="100" t="s">
        <v>126</v>
      </c>
      <c r="T123" s="101" t="s">
        <v>127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128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P125+P132+P136</f>
        <v>0</v>
      </c>
      <c r="Q124" s="103"/>
      <c r="R124" s="199">
        <f>R125+R132+R136</f>
        <v>4E-05</v>
      </c>
      <c r="S124" s="103"/>
      <c r="T124" s="200">
        <f>T125+T132+T136</f>
        <v>0.66864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77</v>
      </c>
      <c r="AU124" s="16" t="s">
        <v>102</v>
      </c>
      <c r="BK124" s="201">
        <f>BK125+BK132+BK136</f>
        <v>0</v>
      </c>
    </row>
    <row r="125" spans="1:63" s="12" customFormat="1" ht="25.9" customHeight="1">
      <c r="A125" s="12"/>
      <c r="B125" s="202"/>
      <c r="C125" s="203"/>
      <c r="D125" s="204" t="s">
        <v>77</v>
      </c>
      <c r="E125" s="205" t="s">
        <v>129</v>
      </c>
      <c r="F125" s="205" t="s">
        <v>451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P126+P129</f>
        <v>0</v>
      </c>
      <c r="Q125" s="210"/>
      <c r="R125" s="211">
        <f>R126+R129</f>
        <v>0</v>
      </c>
      <c r="S125" s="210"/>
      <c r="T125" s="212">
        <f>T126+T129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86</v>
      </c>
      <c r="AT125" s="214" t="s">
        <v>77</v>
      </c>
      <c r="AU125" s="214" t="s">
        <v>78</v>
      </c>
      <c r="AY125" s="213" t="s">
        <v>131</v>
      </c>
      <c r="BK125" s="215">
        <f>BK126+BK129</f>
        <v>0</v>
      </c>
    </row>
    <row r="126" spans="1:63" s="12" customFormat="1" ht="22.8" customHeight="1">
      <c r="A126" s="12"/>
      <c r="B126" s="202"/>
      <c r="C126" s="203"/>
      <c r="D126" s="204" t="s">
        <v>77</v>
      </c>
      <c r="E126" s="216" t="s">
        <v>132</v>
      </c>
      <c r="F126" s="216" t="s">
        <v>133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SUM(P127:P128)</f>
        <v>0</v>
      </c>
      <c r="Q126" s="210"/>
      <c r="R126" s="211">
        <f>SUM(R127:R128)</f>
        <v>0</v>
      </c>
      <c r="S126" s="210"/>
      <c r="T126" s="212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86</v>
      </c>
      <c r="AT126" s="214" t="s">
        <v>77</v>
      </c>
      <c r="AU126" s="214" t="s">
        <v>86</v>
      </c>
      <c r="AY126" s="213" t="s">
        <v>131</v>
      </c>
      <c r="BK126" s="215">
        <f>SUM(BK127:BK128)</f>
        <v>0</v>
      </c>
    </row>
    <row r="127" spans="1:65" s="2" customFormat="1" ht="24.15" customHeight="1">
      <c r="A127" s="37"/>
      <c r="B127" s="38"/>
      <c r="C127" s="218" t="s">
        <v>86</v>
      </c>
      <c r="D127" s="218" t="s">
        <v>134</v>
      </c>
      <c r="E127" s="219" t="s">
        <v>135</v>
      </c>
      <c r="F127" s="220" t="s">
        <v>136</v>
      </c>
      <c r="G127" s="221" t="s">
        <v>137</v>
      </c>
      <c r="H127" s="222">
        <v>3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43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138</v>
      </c>
      <c r="AT127" s="230" t="s">
        <v>134</v>
      </c>
      <c r="AU127" s="230" t="s">
        <v>88</v>
      </c>
      <c r="AY127" s="16" t="s">
        <v>131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138</v>
      </c>
      <c r="BM127" s="230" t="s">
        <v>452</v>
      </c>
    </row>
    <row r="128" spans="1:65" s="2" customFormat="1" ht="24.15" customHeight="1">
      <c r="A128" s="37"/>
      <c r="B128" s="38"/>
      <c r="C128" s="218" t="s">
        <v>88</v>
      </c>
      <c r="D128" s="218" t="s">
        <v>134</v>
      </c>
      <c r="E128" s="219" t="s">
        <v>140</v>
      </c>
      <c r="F128" s="220" t="s">
        <v>141</v>
      </c>
      <c r="G128" s="221" t="s">
        <v>137</v>
      </c>
      <c r="H128" s="222">
        <v>1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43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138</v>
      </c>
      <c r="AT128" s="230" t="s">
        <v>134</v>
      </c>
      <c r="AU128" s="230" t="s">
        <v>88</v>
      </c>
      <c r="AY128" s="16" t="s">
        <v>131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138</v>
      </c>
      <c r="BM128" s="230" t="s">
        <v>453</v>
      </c>
    </row>
    <row r="129" spans="1:63" s="12" customFormat="1" ht="22.8" customHeight="1">
      <c r="A129" s="12"/>
      <c r="B129" s="202"/>
      <c r="C129" s="203"/>
      <c r="D129" s="204" t="s">
        <v>77</v>
      </c>
      <c r="E129" s="216" t="s">
        <v>454</v>
      </c>
      <c r="F129" s="216" t="s">
        <v>455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SUM(P130:P131)</f>
        <v>0</v>
      </c>
      <c r="Q129" s="210"/>
      <c r="R129" s="211">
        <f>SUM(R130:R131)</f>
        <v>0</v>
      </c>
      <c r="S129" s="210"/>
      <c r="T129" s="212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86</v>
      </c>
      <c r="AT129" s="214" t="s">
        <v>77</v>
      </c>
      <c r="AU129" s="214" t="s">
        <v>86</v>
      </c>
      <c r="AY129" s="213" t="s">
        <v>131</v>
      </c>
      <c r="BK129" s="215">
        <f>SUM(BK130:BK131)</f>
        <v>0</v>
      </c>
    </row>
    <row r="130" spans="1:65" s="2" customFormat="1" ht="14.4" customHeight="1">
      <c r="A130" s="37"/>
      <c r="B130" s="38"/>
      <c r="C130" s="218" t="s">
        <v>145</v>
      </c>
      <c r="D130" s="218" t="s">
        <v>134</v>
      </c>
      <c r="E130" s="219" t="s">
        <v>456</v>
      </c>
      <c r="F130" s="220" t="s">
        <v>457</v>
      </c>
      <c r="G130" s="221" t="s">
        <v>310</v>
      </c>
      <c r="H130" s="222">
        <v>0.009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43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138</v>
      </c>
      <c r="AT130" s="230" t="s">
        <v>134</v>
      </c>
      <c r="AU130" s="230" t="s">
        <v>88</v>
      </c>
      <c r="AY130" s="16" t="s">
        <v>131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138</v>
      </c>
      <c r="BM130" s="230" t="s">
        <v>458</v>
      </c>
    </row>
    <row r="131" spans="1:65" s="2" customFormat="1" ht="24.15" customHeight="1">
      <c r="A131" s="37"/>
      <c r="B131" s="38"/>
      <c r="C131" s="218" t="s">
        <v>138</v>
      </c>
      <c r="D131" s="218" t="s">
        <v>134</v>
      </c>
      <c r="E131" s="219" t="s">
        <v>459</v>
      </c>
      <c r="F131" s="220" t="s">
        <v>460</v>
      </c>
      <c r="G131" s="221" t="s">
        <v>310</v>
      </c>
      <c r="H131" s="222">
        <v>0.009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43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138</v>
      </c>
      <c r="AT131" s="230" t="s">
        <v>134</v>
      </c>
      <c r="AU131" s="230" t="s">
        <v>88</v>
      </c>
      <c r="AY131" s="16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138</v>
      </c>
      <c r="BM131" s="230" t="s">
        <v>461</v>
      </c>
    </row>
    <row r="132" spans="1:63" s="12" customFormat="1" ht="25.9" customHeight="1">
      <c r="A132" s="12"/>
      <c r="B132" s="202"/>
      <c r="C132" s="203"/>
      <c r="D132" s="204" t="s">
        <v>77</v>
      </c>
      <c r="E132" s="205" t="s">
        <v>462</v>
      </c>
      <c r="F132" s="205" t="s">
        <v>463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</f>
        <v>0</v>
      </c>
      <c r="Q132" s="210"/>
      <c r="R132" s="211">
        <f>R133</f>
        <v>0</v>
      </c>
      <c r="S132" s="210"/>
      <c r="T132" s="212">
        <f>T133</f>
        <v>0.00864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88</v>
      </c>
      <c r="AT132" s="214" t="s">
        <v>77</v>
      </c>
      <c r="AU132" s="214" t="s">
        <v>78</v>
      </c>
      <c r="AY132" s="213" t="s">
        <v>131</v>
      </c>
      <c r="BK132" s="215">
        <f>BK133</f>
        <v>0</v>
      </c>
    </row>
    <row r="133" spans="1:63" s="12" customFormat="1" ht="22.8" customHeight="1">
      <c r="A133" s="12"/>
      <c r="B133" s="202"/>
      <c r="C133" s="203"/>
      <c r="D133" s="204" t="s">
        <v>77</v>
      </c>
      <c r="E133" s="216" t="s">
        <v>464</v>
      </c>
      <c r="F133" s="216" t="s">
        <v>465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SUM(P134:P135)</f>
        <v>0</v>
      </c>
      <c r="Q133" s="210"/>
      <c r="R133" s="211">
        <f>SUM(R134:R135)</f>
        <v>0</v>
      </c>
      <c r="S133" s="210"/>
      <c r="T133" s="212">
        <f>SUM(T134:T135)</f>
        <v>0.00864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88</v>
      </c>
      <c r="AT133" s="214" t="s">
        <v>77</v>
      </c>
      <c r="AU133" s="214" t="s">
        <v>86</v>
      </c>
      <c r="AY133" s="213" t="s">
        <v>131</v>
      </c>
      <c r="BK133" s="215">
        <f>SUM(BK134:BK135)</f>
        <v>0</v>
      </c>
    </row>
    <row r="134" spans="1:65" s="2" customFormat="1" ht="37.8" customHeight="1">
      <c r="A134" s="37"/>
      <c r="B134" s="38"/>
      <c r="C134" s="218" t="s">
        <v>158</v>
      </c>
      <c r="D134" s="218" t="s">
        <v>134</v>
      </c>
      <c r="E134" s="219" t="s">
        <v>466</v>
      </c>
      <c r="F134" s="220" t="s">
        <v>467</v>
      </c>
      <c r="G134" s="221" t="s">
        <v>190</v>
      </c>
      <c r="H134" s="222">
        <v>18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43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0.00048</v>
      </c>
      <c r="T134" s="229">
        <f>S134*H134</f>
        <v>0.00864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206</v>
      </c>
      <c r="AT134" s="230" t="s">
        <v>134</v>
      </c>
      <c r="AU134" s="230" t="s">
        <v>88</v>
      </c>
      <c r="AY134" s="16" t="s">
        <v>131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206</v>
      </c>
      <c r="BM134" s="230" t="s">
        <v>468</v>
      </c>
    </row>
    <row r="135" spans="1:51" s="13" customFormat="1" ht="12">
      <c r="A135" s="13"/>
      <c r="B135" s="232"/>
      <c r="C135" s="233"/>
      <c r="D135" s="234" t="s">
        <v>153</v>
      </c>
      <c r="E135" s="235" t="s">
        <v>1</v>
      </c>
      <c r="F135" s="236" t="s">
        <v>469</v>
      </c>
      <c r="G135" s="233"/>
      <c r="H135" s="237">
        <v>18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153</v>
      </c>
      <c r="AU135" s="243" t="s">
        <v>88</v>
      </c>
      <c r="AV135" s="13" t="s">
        <v>88</v>
      </c>
      <c r="AW135" s="13" t="s">
        <v>34</v>
      </c>
      <c r="AX135" s="13" t="s">
        <v>86</v>
      </c>
      <c r="AY135" s="243" t="s">
        <v>131</v>
      </c>
    </row>
    <row r="136" spans="1:63" s="12" customFormat="1" ht="25.9" customHeight="1">
      <c r="A136" s="12"/>
      <c r="B136" s="202"/>
      <c r="C136" s="203"/>
      <c r="D136" s="204" t="s">
        <v>77</v>
      </c>
      <c r="E136" s="205" t="s">
        <v>143</v>
      </c>
      <c r="F136" s="205" t="s">
        <v>470</v>
      </c>
      <c r="G136" s="203"/>
      <c r="H136" s="203"/>
      <c r="I136" s="206"/>
      <c r="J136" s="207">
        <f>BK136</f>
        <v>0</v>
      </c>
      <c r="K136" s="203"/>
      <c r="L136" s="208"/>
      <c r="M136" s="209"/>
      <c r="N136" s="210"/>
      <c r="O136" s="210"/>
      <c r="P136" s="211">
        <f>P137+P151</f>
        <v>0</v>
      </c>
      <c r="Q136" s="210"/>
      <c r="R136" s="211">
        <f>R137+R151</f>
        <v>4E-05</v>
      </c>
      <c r="S136" s="210"/>
      <c r="T136" s="212">
        <f>T137+T151</f>
        <v>0.66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145</v>
      </c>
      <c r="AT136" s="214" t="s">
        <v>77</v>
      </c>
      <c r="AU136" s="214" t="s">
        <v>78</v>
      </c>
      <c r="AY136" s="213" t="s">
        <v>131</v>
      </c>
      <c r="BK136" s="215">
        <f>BK137+BK151</f>
        <v>0</v>
      </c>
    </row>
    <row r="137" spans="1:63" s="12" customFormat="1" ht="22.8" customHeight="1">
      <c r="A137" s="12"/>
      <c r="B137" s="202"/>
      <c r="C137" s="203"/>
      <c r="D137" s="204" t="s">
        <v>77</v>
      </c>
      <c r="E137" s="216" t="s">
        <v>146</v>
      </c>
      <c r="F137" s="216" t="s">
        <v>147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SUM(P138:P150)</f>
        <v>0</v>
      </c>
      <c r="Q137" s="210"/>
      <c r="R137" s="211">
        <f>SUM(R138:R150)</f>
        <v>0</v>
      </c>
      <c r="S137" s="210"/>
      <c r="T137" s="212">
        <f>SUM(T138:T150)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145</v>
      </c>
      <c r="AT137" s="214" t="s">
        <v>77</v>
      </c>
      <c r="AU137" s="214" t="s">
        <v>86</v>
      </c>
      <c r="AY137" s="213" t="s">
        <v>131</v>
      </c>
      <c r="BK137" s="215">
        <f>SUM(BK138:BK150)</f>
        <v>0</v>
      </c>
    </row>
    <row r="138" spans="1:65" s="2" customFormat="1" ht="14.4" customHeight="1">
      <c r="A138" s="37"/>
      <c r="B138" s="38"/>
      <c r="C138" s="218" t="s">
        <v>162</v>
      </c>
      <c r="D138" s="218" t="s">
        <v>134</v>
      </c>
      <c r="E138" s="219" t="s">
        <v>471</v>
      </c>
      <c r="F138" s="220" t="s">
        <v>472</v>
      </c>
      <c r="G138" s="221" t="s">
        <v>150</v>
      </c>
      <c r="H138" s="222">
        <v>8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43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151</v>
      </c>
      <c r="AT138" s="230" t="s">
        <v>134</v>
      </c>
      <c r="AU138" s="230" t="s">
        <v>88</v>
      </c>
      <c r="AY138" s="16" t="s">
        <v>131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151</v>
      </c>
      <c r="BM138" s="230" t="s">
        <v>473</v>
      </c>
    </row>
    <row r="139" spans="1:65" s="2" customFormat="1" ht="14.4" customHeight="1">
      <c r="A139" s="37"/>
      <c r="B139" s="38"/>
      <c r="C139" s="218" t="s">
        <v>167</v>
      </c>
      <c r="D139" s="218" t="s">
        <v>134</v>
      </c>
      <c r="E139" s="219" t="s">
        <v>474</v>
      </c>
      <c r="F139" s="220" t="s">
        <v>475</v>
      </c>
      <c r="G139" s="221" t="s">
        <v>254</v>
      </c>
      <c r="H139" s="222">
        <v>0.2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43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151</v>
      </c>
      <c r="AT139" s="230" t="s">
        <v>134</v>
      </c>
      <c r="AU139" s="230" t="s">
        <v>88</v>
      </c>
      <c r="AY139" s="16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151</v>
      </c>
      <c r="BM139" s="230" t="s">
        <v>476</v>
      </c>
    </row>
    <row r="140" spans="1:65" s="2" customFormat="1" ht="14.4" customHeight="1">
      <c r="A140" s="37"/>
      <c r="B140" s="38"/>
      <c r="C140" s="218" t="s">
        <v>171</v>
      </c>
      <c r="D140" s="218" t="s">
        <v>134</v>
      </c>
      <c r="E140" s="219" t="s">
        <v>477</v>
      </c>
      <c r="F140" s="220" t="s">
        <v>478</v>
      </c>
      <c r="G140" s="221" t="s">
        <v>150</v>
      </c>
      <c r="H140" s="222">
        <v>6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43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151</v>
      </c>
      <c r="AT140" s="230" t="s">
        <v>134</v>
      </c>
      <c r="AU140" s="230" t="s">
        <v>88</v>
      </c>
      <c r="AY140" s="16" t="s">
        <v>131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151</v>
      </c>
      <c r="BM140" s="230" t="s">
        <v>479</v>
      </c>
    </row>
    <row r="141" spans="1:65" s="2" customFormat="1" ht="14.4" customHeight="1">
      <c r="A141" s="37"/>
      <c r="B141" s="38"/>
      <c r="C141" s="218" t="s">
        <v>132</v>
      </c>
      <c r="D141" s="218" t="s">
        <v>134</v>
      </c>
      <c r="E141" s="219" t="s">
        <v>480</v>
      </c>
      <c r="F141" s="220" t="s">
        <v>481</v>
      </c>
      <c r="G141" s="221" t="s">
        <v>150</v>
      </c>
      <c r="H141" s="222">
        <v>8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43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151</v>
      </c>
      <c r="AT141" s="230" t="s">
        <v>134</v>
      </c>
      <c r="AU141" s="230" t="s">
        <v>88</v>
      </c>
      <c r="AY141" s="16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151</v>
      </c>
      <c r="BM141" s="230" t="s">
        <v>482</v>
      </c>
    </row>
    <row r="142" spans="1:65" s="2" customFormat="1" ht="24.15" customHeight="1">
      <c r="A142" s="37"/>
      <c r="B142" s="38"/>
      <c r="C142" s="218" t="s">
        <v>178</v>
      </c>
      <c r="D142" s="218" t="s">
        <v>134</v>
      </c>
      <c r="E142" s="219" t="s">
        <v>483</v>
      </c>
      <c r="F142" s="220" t="s">
        <v>484</v>
      </c>
      <c r="G142" s="221" t="s">
        <v>150</v>
      </c>
      <c r="H142" s="222">
        <v>4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43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151</v>
      </c>
      <c r="AT142" s="230" t="s">
        <v>134</v>
      </c>
      <c r="AU142" s="230" t="s">
        <v>88</v>
      </c>
      <c r="AY142" s="16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151</v>
      </c>
      <c r="BM142" s="230" t="s">
        <v>485</v>
      </c>
    </row>
    <row r="143" spans="1:65" s="2" customFormat="1" ht="37.8" customHeight="1">
      <c r="A143" s="37"/>
      <c r="B143" s="38"/>
      <c r="C143" s="218" t="s">
        <v>182</v>
      </c>
      <c r="D143" s="218" t="s">
        <v>134</v>
      </c>
      <c r="E143" s="219" t="s">
        <v>486</v>
      </c>
      <c r="F143" s="220" t="s">
        <v>487</v>
      </c>
      <c r="G143" s="221" t="s">
        <v>150</v>
      </c>
      <c r="H143" s="222">
        <v>2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43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151</v>
      </c>
      <c r="AT143" s="230" t="s">
        <v>134</v>
      </c>
      <c r="AU143" s="230" t="s">
        <v>88</v>
      </c>
      <c r="AY143" s="16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151</v>
      </c>
      <c r="BM143" s="230" t="s">
        <v>488</v>
      </c>
    </row>
    <row r="144" spans="1:65" s="2" customFormat="1" ht="37.8" customHeight="1">
      <c r="A144" s="37"/>
      <c r="B144" s="38"/>
      <c r="C144" s="218" t="s">
        <v>187</v>
      </c>
      <c r="D144" s="218" t="s">
        <v>134</v>
      </c>
      <c r="E144" s="219" t="s">
        <v>489</v>
      </c>
      <c r="F144" s="220" t="s">
        <v>490</v>
      </c>
      <c r="G144" s="221" t="s">
        <v>150</v>
      </c>
      <c r="H144" s="222">
        <v>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43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151</v>
      </c>
      <c r="AT144" s="230" t="s">
        <v>134</v>
      </c>
      <c r="AU144" s="230" t="s">
        <v>88</v>
      </c>
      <c r="AY144" s="16" t="s">
        <v>131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86</v>
      </c>
      <c r="BK144" s="231">
        <f>ROUND(I144*H144,2)</f>
        <v>0</v>
      </c>
      <c r="BL144" s="16" t="s">
        <v>151</v>
      </c>
      <c r="BM144" s="230" t="s">
        <v>491</v>
      </c>
    </row>
    <row r="145" spans="1:65" s="2" customFormat="1" ht="24.15" customHeight="1">
      <c r="A145" s="37"/>
      <c r="B145" s="38"/>
      <c r="C145" s="218" t="s">
        <v>192</v>
      </c>
      <c r="D145" s="218" t="s">
        <v>134</v>
      </c>
      <c r="E145" s="219" t="s">
        <v>492</v>
      </c>
      <c r="F145" s="220" t="s">
        <v>493</v>
      </c>
      <c r="G145" s="221" t="s">
        <v>150</v>
      </c>
      <c r="H145" s="222">
        <v>1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43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151</v>
      </c>
      <c r="AT145" s="230" t="s">
        <v>134</v>
      </c>
      <c r="AU145" s="230" t="s">
        <v>88</v>
      </c>
      <c r="AY145" s="16" t="s">
        <v>131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151</v>
      </c>
      <c r="BM145" s="230" t="s">
        <v>494</v>
      </c>
    </row>
    <row r="146" spans="1:65" s="2" customFormat="1" ht="14.4" customHeight="1">
      <c r="A146" s="37"/>
      <c r="B146" s="38"/>
      <c r="C146" s="218" t="s">
        <v>198</v>
      </c>
      <c r="D146" s="218" t="s">
        <v>134</v>
      </c>
      <c r="E146" s="219" t="s">
        <v>495</v>
      </c>
      <c r="F146" s="220" t="s">
        <v>496</v>
      </c>
      <c r="G146" s="221" t="s">
        <v>150</v>
      </c>
      <c r="H146" s="222">
        <v>2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43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151</v>
      </c>
      <c r="AT146" s="230" t="s">
        <v>134</v>
      </c>
      <c r="AU146" s="230" t="s">
        <v>88</v>
      </c>
      <c r="AY146" s="16" t="s">
        <v>131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151</v>
      </c>
      <c r="BM146" s="230" t="s">
        <v>497</v>
      </c>
    </row>
    <row r="147" spans="1:65" s="2" customFormat="1" ht="24.15" customHeight="1">
      <c r="A147" s="37"/>
      <c r="B147" s="38"/>
      <c r="C147" s="218" t="s">
        <v>8</v>
      </c>
      <c r="D147" s="218" t="s">
        <v>134</v>
      </c>
      <c r="E147" s="219" t="s">
        <v>498</v>
      </c>
      <c r="F147" s="220" t="s">
        <v>499</v>
      </c>
      <c r="G147" s="221" t="s">
        <v>150</v>
      </c>
      <c r="H147" s="222">
        <v>1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43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151</v>
      </c>
      <c r="AT147" s="230" t="s">
        <v>134</v>
      </c>
      <c r="AU147" s="230" t="s">
        <v>88</v>
      </c>
      <c r="AY147" s="16" t="s">
        <v>131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151</v>
      </c>
      <c r="BM147" s="230" t="s">
        <v>500</v>
      </c>
    </row>
    <row r="148" spans="1:65" s="2" customFormat="1" ht="24.15" customHeight="1">
      <c r="A148" s="37"/>
      <c r="B148" s="38"/>
      <c r="C148" s="218" t="s">
        <v>206</v>
      </c>
      <c r="D148" s="218" t="s">
        <v>134</v>
      </c>
      <c r="E148" s="219" t="s">
        <v>501</v>
      </c>
      <c r="F148" s="220" t="s">
        <v>502</v>
      </c>
      <c r="G148" s="221" t="s">
        <v>150</v>
      </c>
      <c r="H148" s="222">
        <v>1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43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151</v>
      </c>
      <c r="AT148" s="230" t="s">
        <v>134</v>
      </c>
      <c r="AU148" s="230" t="s">
        <v>88</v>
      </c>
      <c r="AY148" s="16" t="s">
        <v>131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151</v>
      </c>
      <c r="BM148" s="230" t="s">
        <v>503</v>
      </c>
    </row>
    <row r="149" spans="1:65" s="2" customFormat="1" ht="24.15" customHeight="1">
      <c r="A149" s="37"/>
      <c r="B149" s="38"/>
      <c r="C149" s="218" t="s">
        <v>210</v>
      </c>
      <c r="D149" s="218" t="s">
        <v>134</v>
      </c>
      <c r="E149" s="219" t="s">
        <v>504</v>
      </c>
      <c r="F149" s="220" t="s">
        <v>505</v>
      </c>
      <c r="G149" s="221" t="s">
        <v>150</v>
      </c>
      <c r="H149" s="222">
        <v>1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43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151</v>
      </c>
      <c r="AT149" s="230" t="s">
        <v>134</v>
      </c>
      <c r="AU149" s="230" t="s">
        <v>88</v>
      </c>
      <c r="AY149" s="16" t="s">
        <v>131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151</v>
      </c>
      <c r="BM149" s="230" t="s">
        <v>506</v>
      </c>
    </row>
    <row r="150" spans="1:65" s="2" customFormat="1" ht="14.4" customHeight="1">
      <c r="A150" s="37"/>
      <c r="B150" s="38"/>
      <c r="C150" s="218" t="s">
        <v>214</v>
      </c>
      <c r="D150" s="218" t="s">
        <v>134</v>
      </c>
      <c r="E150" s="219" t="s">
        <v>507</v>
      </c>
      <c r="F150" s="220" t="s">
        <v>508</v>
      </c>
      <c r="G150" s="221" t="s">
        <v>150</v>
      </c>
      <c r="H150" s="222">
        <v>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43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151</v>
      </c>
      <c r="AT150" s="230" t="s">
        <v>134</v>
      </c>
      <c r="AU150" s="230" t="s">
        <v>88</v>
      </c>
      <c r="AY150" s="16" t="s">
        <v>131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151</v>
      </c>
      <c r="BM150" s="230" t="s">
        <v>509</v>
      </c>
    </row>
    <row r="151" spans="1:63" s="12" customFormat="1" ht="22.8" customHeight="1">
      <c r="A151" s="12"/>
      <c r="B151" s="202"/>
      <c r="C151" s="203"/>
      <c r="D151" s="204" t="s">
        <v>77</v>
      </c>
      <c r="E151" s="216" t="s">
        <v>249</v>
      </c>
      <c r="F151" s="216" t="s">
        <v>250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SUM(P152:P155)</f>
        <v>0</v>
      </c>
      <c r="Q151" s="210"/>
      <c r="R151" s="211">
        <f>SUM(R152:R155)</f>
        <v>4E-05</v>
      </c>
      <c r="S151" s="210"/>
      <c r="T151" s="212">
        <f>SUM(T152:T155)</f>
        <v>0.66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145</v>
      </c>
      <c r="AT151" s="214" t="s">
        <v>77</v>
      </c>
      <c r="AU151" s="214" t="s">
        <v>86</v>
      </c>
      <c r="AY151" s="213" t="s">
        <v>131</v>
      </c>
      <c r="BK151" s="215">
        <f>SUM(BK152:BK155)</f>
        <v>0</v>
      </c>
    </row>
    <row r="152" spans="1:65" s="2" customFormat="1" ht="24.15" customHeight="1">
      <c r="A152" s="37"/>
      <c r="B152" s="38"/>
      <c r="C152" s="218" t="s">
        <v>218</v>
      </c>
      <c r="D152" s="218" t="s">
        <v>134</v>
      </c>
      <c r="E152" s="219" t="s">
        <v>510</v>
      </c>
      <c r="F152" s="220" t="s">
        <v>511</v>
      </c>
      <c r="G152" s="221" t="s">
        <v>269</v>
      </c>
      <c r="H152" s="222">
        <v>0.5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43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151</v>
      </c>
      <c r="AT152" s="230" t="s">
        <v>134</v>
      </c>
      <c r="AU152" s="230" t="s">
        <v>88</v>
      </c>
      <c r="AY152" s="16" t="s">
        <v>131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151</v>
      </c>
      <c r="BM152" s="230" t="s">
        <v>512</v>
      </c>
    </row>
    <row r="153" spans="1:65" s="2" customFormat="1" ht="37.8" customHeight="1">
      <c r="A153" s="37"/>
      <c r="B153" s="38"/>
      <c r="C153" s="218" t="s">
        <v>222</v>
      </c>
      <c r="D153" s="218" t="s">
        <v>134</v>
      </c>
      <c r="E153" s="219" t="s">
        <v>513</v>
      </c>
      <c r="F153" s="220" t="s">
        <v>514</v>
      </c>
      <c r="G153" s="221" t="s">
        <v>259</v>
      </c>
      <c r="H153" s="222">
        <v>2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43</v>
      </c>
      <c r="O153" s="90"/>
      <c r="P153" s="228">
        <f>O153*H153</f>
        <v>0</v>
      </c>
      <c r="Q153" s="228">
        <v>2E-05</v>
      </c>
      <c r="R153" s="228">
        <f>Q153*H153</f>
        <v>4E-05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151</v>
      </c>
      <c r="AT153" s="230" t="s">
        <v>134</v>
      </c>
      <c r="AU153" s="230" t="s">
        <v>88</v>
      </c>
      <c r="AY153" s="16" t="s">
        <v>131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151</v>
      </c>
      <c r="BM153" s="230" t="s">
        <v>515</v>
      </c>
    </row>
    <row r="154" spans="1:65" s="2" customFormat="1" ht="14.4" customHeight="1">
      <c r="A154" s="37"/>
      <c r="B154" s="38"/>
      <c r="C154" s="218" t="s">
        <v>7</v>
      </c>
      <c r="D154" s="218" t="s">
        <v>134</v>
      </c>
      <c r="E154" s="219" t="s">
        <v>364</v>
      </c>
      <c r="F154" s="220" t="s">
        <v>365</v>
      </c>
      <c r="G154" s="221" t="s">
        <v>269</v>
      </c>
      <c r="H154" s="222">
        <v>0.3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43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2.2</v>
      </c>
      <c r="T154" s="229">
        <f>S154*H154</f>
        <v>0.66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151</v>
      </c>
      <c r="AT154" s="230" t="s">
        <v>134</v>
      </c>
      <c r="AU154" s="230" t="s">
        <v>88</v>
      </c>
      <c r="AY154" s="16" t="s">
        <v>131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151</v>
      </c>
      <c r="BM154" s="230" t="s">
        <v>516</v>
      </c>
    </row>
    <row r="155" spans="1:65" s="2" customFormat="1" ht="24.15" customHeight="1">
      <c r="A155" s="37"/>
      <c r="B155" s="38"/>
      <c r="C155" s="218" t="s">
        <v>230</v>
      </c>
      <c r="D155" s="218" t="s">
        <v>134</v>
      </c>
      <c r="E155" s="219" t="s">
        <v>378</v>
      </c>
      <c r="F155" s="220" t="s">
        <v>379</v>
      </c>
      <c r="G155" s="221" t="s">
        <v>310</v>
      </c>
      <c r="H155" s="222">
        <v>0.66</v>
      </c>
      <c r="I155" s="223"/>
      <c r="J155" s="224">
        <f>ROUND(I155*H155,2)</f>
        <v>0</v>
      </c>
      <c r="K155" s="225"/>
      <c r="L155" s="43"/>
      <c r="M155" s="255" t="s">
        <v>1</v>
      </c>
      <c r="N155" s="256" t="s">
        <v>43</v>
      </c>
      <c r="O155" s="257"/>
      <c r="P155" s="258">
        <f>O155*H155</f>
        <v>0</v>
      </c>
      <c r="Q155" s="258">
        <v>0</v>
      </c>
      <c r="R155" s="258">
        <f>Q155*H155</f>
        <v>0</v>
      </c>
      <c r="S155" s="258">
        <v>0</v>
      </c>
      <c r="T155" s="25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151</v>
      </c>
      <c r="AT155" s="230" t="s">
        <v>134</v>
      </c>
      <c r="AU155" s="230" t="s">
        <v>88</v>
      </c>
      <c r="AY155" s="16" t="s">
        <v>131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151</v>
      </c>
      <c r="BM155" s="230" t="s">
        <v>517</v>
      </c>
    </row>
    <row r="156" spans="1:31" s="2" customFormat="1" ht="6.95" customHeight="1">
      <c r="A156" s="37"/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43"/>
      <c r="M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</sheetData>
  <sheetProtection password="CC35" sheet="1" objects="1" scenarios="1" formatColumns="0" formatRows="0" autoFilter="0"/>
  <autoFilter ref="C123:K15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Dačice, Na Vyhlídce - VO + HDPE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518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31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32</v>
      </c>
      <c r="F21" s="37"/>
      <c r="G21" s="37"/>
      <c r="H21" s="37"/>
      <c r="I21" s="139" t="s">
        <v>27</v>
      </c>
      <c r="J21" s="142" t="s">
        <v>33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ROUND((SUM(BE119:BE169)),2)</f>
        <v>0</v>
      </c>
      <c r="G33" s="37"/>
      <c r="H33" s="37"/>
      <c r="I33" s="154">
        <v>0.21</v>
      </c>
      <c r="J33" s="153">
        <f>ROUND(((SUM(BE119:BE169))*I33),2)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ROUND((SUM(BF119:BF169)),2)</f>
        <v>0</v>
      </c>
      <c r="G34" s="37"/>
      <c r="H34" s="37"/>
      <c r="I34" s="154">
        <v>0.15</v>
      </c>
      <c r="J34" s="153">
        <f>ROUND(((SUM(BF119:BF169))*I34),2)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ROUND((SUM(BG119:BG169)),2)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ROUND((SUM(BH119:BH169)),2)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ROUND((SUM(BI119:BI169)),2)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Dačice, Na Vyhlídce - VO + HDPE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Montáž HDPE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Dačice</v>
      </c>
      <c r="G89" s="39"/>
      <c r="H89" s="39"/>
      <c r="I89" s="31" t="s">
        <v>22</v>
      </c>
      <c r="J89" s="78" t="str">
        <f>IF(J12="","",J12)</f>
        <v>3. 4. 2023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Dačice, Krajířova 27, 380 13 Dačice I</v>
      </c>
      <c r="G91" s="39"/>
      <c r="H91" s="39"/>
      <c r="I91" s="31" t="s">
        <v>30</v>
      </c>
      <c r="J91" s="35" t="str">
        <f>E21</f>
        <v>SETO, spol s.r.o., Hradecká 17, 380 01 Dačice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Matěj Distel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105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107</v>
      </c>
      <c r="E98" s="187"/>
      <c r="F98" s="187"/>
      <c r="G98" s="187"/>
      <c r="H98" s="187"/>
      <c r="I98" s="187"/>
      <c r="J98" s="188">
        <f>J121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519</v>
      </c>
      <c r="E99" s="187"/>
      <c r="F99" s="187"/>
      <c r="G99" s="187"/>
      <c r="H99" s="187"/>
      <c r="I99" s="187"/>
      <c r="J99" s="188">
        <f>J137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3" t="str">
        <f>E7</f>
        <v>Dačice, Na Vyhlídce - VO + HDPE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03 - Montáž HDPE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Dačice</v>
      </c>
      <c r="G113" s="39"/>
      <c r="H113" s="39"/>
      <c r="I113" s="31" t="s">
        <v>22</v>
      </c>
      <c r="J113" s="78" t="str">
        <f>IF(J12="","",J12)</f>
        <v>3. 4. 2023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40.05" customHeight="1">
      <c r="A115" s="37"/>
      <c r="B115" s="38"/>
      <c r="C115" s="31" t="s">
        <v>24</v>
      </c>
      <c r="D115" s="39"/>
      <c r="E115" s="39"/>
      <c r="F115" s="26" t="str">
        <f>E15</f>
        <v>Město Dačice, Krajířova 27, 380 13 Dačice I</v>
      </c>
      <c r="G115" s="39"/>
      <c r="H115" s="39"/>
      <c r="I115" s="31" t="s">
        <v>30</v>
      </c>
      <c r="J115" s="35" t="str">
        <f>E21</f>
        <v>SETO, spol s.r.o., Hradecká 17, 380 01 Dačice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35</v>
      </c>
      <c r="J116" s="35" t="str">
        <f>E24</f>
        <v>Matěj Distel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0"/>
      <c r="B118" s="191"/>
      <c r="C118" s="192" t="s">
        <v>117</v>
      </c>
      <c r="D118" s="193" t="s">
        <v>63</v>
      </c>
      <c r="E118" s="193" t="s">
        <v>59</v>
      </c>
      <c r="F118" s="193" t="s">
        <v>60</v>
      </c>
      <c r="G118" s="193" t="s">
        <v>118</v>
      </c>
      <c r="H118" s="193" t="s">
        <v>119</v>
      </c>
      <c r="I118" s="193" t="s">
        <v>120</v>
      </c>
      <c r="J118" s="194" t="s">
        <v>100</v>
      </c>
      <c r="K118" s="195" t="s">
        <v>121</v>
      </c>
      <c r="L118" s="196"/>
      <c r="M118" s="99" t="s">
        <v>1</v>
      </c>
      <c r="N118" s="100" t="s">
        <v>42</v>
      </c>
      <c r="O118" s="100" t="s">
        <v>122</v>
      </c>
      <c r="P118" s="100" t="s">
        <v>123</v>
      </c>
      <c r="Q118" s="100" t="s">
        <v>124</v>
      </c>
      <c r="R118" s="100" t="s">
        <v>125</v>
      </c>
      <c r="S118" s="100" t="s">
        <v>126</v>
      </c>
      <c r="T118" s="101" t="s">
        <v>127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pans="1:63" s="2" customFormat="1" ht="22.8" customHeight="1">
      <c r="A119" s="37"/>
      <c r="B119" s="38"/>
      <c r="C119" s="106" t="s">
        <v>128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1.18181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77</v>
      </c>
      <c r="AU119" s="16" t="s">
        <v>102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77</v>
      </c>
      <c r="E120" s="205" t="s">
        <v>143</v>
      </c>
      <c r="F120" s="205" t="s">
        <v>144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P121+P137</f>
        <v>0</v>
      </c>
      <c r="Q120" s="210"/>
      <c r="R120" s="211">
        <f>R121+R137</f>
        <v>1.18181</v>
      </c>
      <c r="S120" s="210"/>
      <c r="T120" s="212">
        <f>T121+T137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145</v>
      </c>
      <c r="AT120" s="214" t="s">
        <v>77</v>
      </c>
      <c r="AU120" s="214" t="s">
        <v>78</v>
      </c>
      <c r="AY120" s="213" t="s">
        <v>131</v>
      </c>
      <c r="BK120" s="215">
        <f>BK121+BK137</f>
        <v>0</v>
      </c>
    </row>
    <row r="121" spans="1:63" s="12" customFormat="1" ht="22.8" customHeight="1">
      <c r="A121" s="12"/>
      <c r="B121" s="202"/>
      <c r="C121" s="203"/>
      <c r="D121" s="204" t="s">
        <v>77</v>
      </c>
      <c r="E121" s="216" t="s">
        <v>239</v>
      </c>
      <c r="F121" s="216" t="s">
        <v>240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SUM(P122:P136)</f>
        <v>0</v>
      </c>
      <c r="Q121" s="210"/>
      <c r="R121" s="211">
        <f>SUM(R122:R136)</f>
        <v>0</v>
      </c>
      <c r="S121" s="210"/>
      <c r="T121" s="212">
        <f>SUM(T122:T136)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145</v>
      </c>
      <c r="AT121" s="214" t="s">
        <v>77</v>
      </c>
      <c r="AU121" s="214" t="s">
        <v>86</v>
      </c>
      <c r="AY121" s="213" t="s">
        <v>131</v>
      </c>
      <c r="BK121" s="215">
        <f>SUM(BK122:BK136)</f>
        <v>0</v>
      </c>
    </row>
    <row r="122" spans="1:65" s="2" customFormat="1" ht="24.15" customHeight="1">
      <c r="A122" s="37"/>
      <c r="B122" s="38"/>
      <c r="C122" s="218" t="s">
        <v>86</v>
      </c>
      <c r="D122" s="218" t="s">
        <v>134</v>
      </c>
      <c r="E122" s="219" t="s">
        <v>520</v>
      </c>
      <c r="F122" s="220" t="s">
        <v>521</v>
      </c>
      <c r="G122" s="221" t="s">
        <v>190</v>
      </c>
      <c r="H122" s="222">
        <v>966</v>
      </c>
      <c r="I122" s="223"/>
      <c r="J122" s="224">
        <f>ROUND(I122*H122,2)</f>
        <v>0</v>
      </c>
      <c r="K122" s="225"/>
      <c r="L122" s="43"/>
      <c r="M122" s="226" t="s">
        <v>1</v>
      </c>
      <c r="N122" s="227" t="s">
        <v>43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151</v>
      </c>
      <c r="AT122" s="230" t="s">
        <v>134</v>
      </c>
      <c r="AU122" s="230" t="s">
        <v>88</v>
      </c>
      <c r="AY122" s="16" t="s">
        <v>131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86</v>
      </c>
      <c r="BK122" s="231">
        <f>ROUND(I122*H122,2)</f>
        <v>0</v>
      </c>
      <c r="BL122" s="16" t="s">
        <v>151</v>
      </c>
      <c r="BM122" s="230" t="s">
        <v>522</v>
      </c>
    </row>
    <row r="123" spans="1:51" s="13" customFormat="1" ht="12">
      <c r="A123" s="13"/>
      <c r="B123" s="232"/>
      <c r="C123" s="233"/>
      <c r="D123" s="234" t="s">
        <v>153</v>
      </c>
      <c r="E123" s="235" t="s">
        <v>1</v>
      </c>
      <c r="F123" s="236" t="s">
        <v>523</v>
      </c>
      <c r="G123" s="233"/>
      <c r="H123" s="237">
        <v>966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153</v>
      </c>
      <c r="AU123" s="243" t="s">
        <v>88</v>
      </c>
      <c r="AV123" s="13" t="s">
        <v>88</v>
      </c>
      <c r="AW123" s="13" t="s">
        <v>34</v>
      </c>
      <c r="AX123" s="13" t="s">
        <v>86</v>
      </c>
      <c r="AY123" s="243" t="s">
        <v>131</v>
      </c>
    </row>
    <row r="124" spans="1:65" s="2" customFormat="1" ht="14.4" customHeight="1">
      <c r="A124" s="37"/>
      <c r="B124" s="38"/>
      <c r="C124" s="218" t="s">
        <v>88</v>
      </c>
      <c r="D124" s="218" t="s">
        <v>134</v>
      </c>
      <c r="E124" s="219" t="s">
        <v>524</v>
      </c>
      <c r="F124" s="220" t="s">
        <v>525</v>
      </c>
      <c r="G124" s="221" t="s">
        <v>150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43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151</v>
      </c>
      <c r="AT124" s="230" t="s">
        <v>134</v>
      </c>
      <c r="AU124" s="230" t="s">
        <v>88</v>
      </c>
      <c r="AY124" s="16" t="s">
        <v>131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151</v>
      </c>
      <c r="BM124" s="230" t="s">
        <v>526</v>
      </c>
    </row>
    <row r="125" spans="1:65" s="2" customFormat="1" ht="24.15" customHeight="1">
      <c r="A125" s="37"/>
      <c r="B125" s="38"/>
      <c r="C125" s="218" t="s">
        <v>145</v>
      </c>
      <c r="D125" s="218" t="s">
        <v>134</v>
      </c>
      <c r="E125" s="219" t="s">
        <v>527</v>
      </c>
      <c r="F125" s="220" t="s">
        <v>528</v>
      </c>
      <c r="G125" s="221" t="s">
        <v>150</v>
      </c>
      <c r="H125" s="222">
        <v>4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43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151</v>
      </c>
      <c r="AT125" s="230" t="s">
        <v>134</v>
      </c>
      <c r="AU125" s="230" t="s">
        <v>88</v>
      </c>
      <c r="AY125" s="16" t="s">
        <v>131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151</v>
      </c>
      <c r="BM125" s="230" t="s">
        <v>529</v>
      </c>
    </row>
    <row r="126" spans="1:65" s="2" customFormat="1" ht="24.15" customHeight="1">
      <c r="A126" s="37"/>
      <c r="B126" s="38"/>
      <c r="C126" s="218" t="s">
        <v>138</v>
      </c>
      <c r="D126" s="218" t="s">
        <v>134</v>
      </c>
      <c r="E126" s="219" t="s">
        <v>530</v>
      </c>
      <c r="F126" s="220" t="s">
        <v>531</v>
      </c>
      <c r="G126" s="221" t="s">
        <v>150</v>
      </c>
      <c r="H126" s="222">
        <v>4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43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151</v>
      </c>
      <c r="AT126" s="230" t="s">
        <v>134</v>
      </c>
      <c r="AU126" s="230" t="s">
        <v>88</v>
      </c>
      <c r="AY126" s="16" t="s">
        <v>131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151</v>
      </c>
      <c r="BM126" s="230" t="s">
        <v>532</v>
      </c>
    </row>
    <row r="127" spans="1:65" s="2" customFormat="1" ht="14.4" customHeight="1">
      <c r="A127" s="37"/>
      <c r="B127" s="38"/>
      <c r="C127" s="218" t="s">
        <v>158</v>
      </c>
      <c r="D127" s="218" t="s">
        <v>134</v>
      </c>
      <c r="E127" s="219" t="s">
        <v>533</v>
      </c>
      <c r="F127" s="220" t="s">
        <v>534</v>
      </c>
      <c r="G127" s="221" t="s">
        <v>190</v>
      </c>
      <c r="H127" s="222">
        <v>1014.3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43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151</v>
      </c>
      <c r="AT127" s="230" t="s">
        <v>134</v>
      </c>
      <c r="AU127" s="230" t="s">
        <v>88</v>
      </c>
      <c r="AY127" s="16" t="s">
        <v>131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151</v>
      </c>
      <c r="BM127" s="230" t="s">
        <v>535</v>
      </c>
    </row>
    <row r="128" spans="1:51" s="13" customFormat="1" ht="12">
      <c r="A128" s="13"/>
      <c r="B128" s="232"/>
      <c r="C128" s="233"/>
      <c r="D128" s="234" t="s">
        <v>153</v>
      </c>
      <c r="E128" s="235" t="s">
        <v>1</v>
      </c>
      <c r="F128" s="236" t="s">
        <v>536</v>
      </c>
      <c r="G128" s="233"/>
      <c r="H128" s="237">
        <v>1014.3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153</v>
      </c>
      <c r="AU128" s="243" t="s">
        <v>88</v>
      </c>
      <c r="AV128" s="13" t="s">
        <v>88</v>
      </c>
      <c r="AW128" s="13" t="s">
        <v>34</v>
      </c>
      <c r="AX128" s="13" t="s">
        <v>86</v>
      </c>
      <c r="AY128" s="243" t="s">
        <v>131</v>
      </c>
    </row>
    <row r="129" spans="1:65" s="2" customFormat="1" ht="14.4" customHeight="1">
      <c r="A129" s="37"/>
      <c r="B129" s="38"/>
      <c r="C129" s="244" t="s">
        <v>162</v>
      </c>
      <c r="D129" s="244" t="s">
        <v>143</v>
      </c>
      <c r="E129" s="245" t="s">
        <v>537</v>
      </c>
      <c r="F129" s="246" t="s">
        <v>538</v>
      </c>
      <c r="G129" s="247" t="s">
        <v>190</v>
      </c>
      <c r="H129" s="248">
        <v>382.2</v>
      </c>
      <c r="I129" s="249"/>
      <c r="J129" s="250">
        <f>ROUND(I129*H129,2)</f>
        <v>0</v>
      </c>
      <c r="K129" s="251"/>
      <c r="L129" s="252"/>
      <c r="M129" s="253" t="s">
        <v>1</v>
      </c>
      <c r="N129" s="254" t="s">
        <v>43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185</v>
      </c>
      <c r="AT129" s="230" t="s">
        <v>143</v>
      </c>
      <c r="AU129" s="230" t="s">
        <v>88</v>
      </c>
      <c r="AY129" s="16" t="s">
        <v>131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151</v>
      </c>
      <c r="BM129" s="230" t="s">
        <v>539</v>
      </c>
    </row>
    <row r="130" spans="1:51" s="13" customFormat="1" ht="12">
      <c r="A130" s="13"/>
      <c r="B130" s="232"/>
      <c r="C130" s="233"/>
      <c r="D130" s="234" t="s">
        <v>153</v>
      </c>
      <c r="E130" s="233"/>
      <c r="F130" s="236" t="s">
        <v>540</v>
      </c>
      <c r="G130" s="233"/>
      <c r="H130" s="237">
        <v>382.2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153</v>
      </c>
      <c r="AU130" s="243" t="s">
        <v>88</v>
      </c>
      <c r="AV130" s="13" t="s">
        <v>88</v>
      </c>
      <c r="AW130" s="13" t="s">
        <v>4</v>
      </c>
      <c r="AX130" s="13" t="s">
        <v>86</v>
      </c>
      <c r="AY130" s="243" t="s">
        <v>131</v>
      </c>
    </row>
    <row r="131" spans="1:65" s="2" customFormat="1" ht="14.4" customHeight="1">
      <c r="A131" s="37"/>
      <c r="B131" s="38"/>
      <c r="C131" s="244" t="s">
        <v>167</v>
      </c>
      <c r="D131" s="244" t="s">
        <v>143</v>
      </c>
      <c r="E131" s="245" t="s">
        <v>541</v>
      </c>
      <c r="F131" s="246" t="s">
        <v>542</v>
      </c>
      <c r="G131" s="247" t="s">
        <v>190</v>
      </c>
      <c r="H131" s="248">
        <v>632.1</v>
      </c>
      <c r="I131" s="249"/>
      <c r="J131" s="250">
        <f>ROUND(I131*H131,2)</f>
        <v>0</v>
      </c>
      <c r="K131" s="251"/>
      <c r="L131" s="252"/>
      <c r="M131" s="253" t="s">
        <v>1</v>
      </c>
      <c r="N131" s="254" t="s">
        <v>43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185</v>
      </c>
      <c r="AT131" s="230" t="s">
        <v>143</v>
      </c>
      <c r="AU131" s="230" t="s">
        <v>88</v>
      </c>
      <c r="AY131" s="16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151</v>
      </c>
      <c r="BM131" s="230" t="s">
        <v>543</v>
      </c>
    </row>
    <row r="132" spans="1:51" s="13" customFormat="1" ht="12">
      <c r="A132" s="13"/>
      <c r="B132" s="232"/>
      <c r="C132" s="233"/>
      <c r="D132" s="234" t="s">
        <v>153</v>
      </c>
      <c r="E132" s="233"/>
      <c r="F132" s="236" t="s">
        <v>544</v>
      </c>
      <c r="G132" s="233"/>
      <c r="H132" s="237">
        <v>632.1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153</v>
      </c>
      <c r="AU132" s="243" t="s">
        <v>88</v>
      </c>
      <c r="AV132" s="13" t="s">
        <v>88</v>
      </c>
      <c r="AW132" s="13" t="s">
        <v>4</v>
      </c>
      <c r="AX132" s="13" t="s">
        <v>86</v>
      </c>
      <c r="AY132" s="243" t="s">
        <v>131</v>
      </c>
    </row>
    <row r="133" spans="1:65" s="2" customFormat="1" ht="14.4" customHeight="1">
      <c r="A133" s="37"/>
      <c r="B133" s="38"/>
      <c r="C133" s="244" t="s">
        <v>171</v>
      </c>
      <c r="D133" s="244" t="s">
        <v>143</v>
      </c>
      <c r="E133" s="245" t="s">
        <v>545</v>
      </c>
      <c r="F133" s="246" t="s">
        <v>546</v>
      </c>
      <c r="G133" s="247" t="s">
        <v>150</v>
      </c>
      <c r="H133" s="248">
        <v>1</v>
      </c>
      <c r="I133" s="249"/>
      <c r="J133" s="250">
        <f>ROUND(I133*H133,2)</f>
        <v>0</v>
      </c>
      <c r="K133" s="251"/>
      <c r="L133" s="252"/>
      <c r="M133" s="253" t="s">
        <v>1</v>
      </c>
      <c r="N133" s="254" t="s">
        <v>43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185</v>
      </c>
      <c r="AT133" s="230" t="s">
        <v>143</v>
      </c>
      <c r="AU133" s="230" t="s">
        <v>88</v>
      </c>
      <c r="AY133" s="16" t="s">
        <v>131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151</v>
      </c>
      <c r="BM133" s="230" t="s">
        <v>547</v>
      </c>
    </row>
    <row r="134" spans="1:65" s="2" customFormat="1" ht="14.4" customHeight="1">
      <c r="A134" s="37"/>
      <c r="B134" s="38"/>
      <c r="C134" s="244" t="s">
        <v>132</v>
      </c>
      <c r="D134" s="244" t="s">
        <v>143</v>
      </c>
      <c r="E134" s="245" t="s">
        <v>548</v>
      </c>
      <c r="F134" s="246" t="s">
        <v>549</v>
      </c>
      <c r="G134" s="247" t="s">
        <v>150</v>
      </c>
      <c r="H134" s="248">
        <v>1</v>
      </c>
      <c r="I134" s="249"/>
      <c r="J134" s="250">
        <f>ROUND(I134*H134,2)</f>
        <v>0</v>
      </c>
      <c r="K134" s="251"/>
      <c r="L134" s="252"/>
      <c r="M134" s="253" t="s">
        <v>1</v>
      </c>
      <c r="N134" s="254" t="s">
        <v>43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185</v>
      </c>
      <c r="AT134" s="230" t="s">
        <v>143</v>
      </c>
      <c r="AU134" s="230" t="s">
        <v>88</v>
      </c>
      <c r="AY134" s="16" t="s">
        <v>131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151</v>
      </c>
      <c r="BM134" s="230" t="s">
        <v>550</v>
      </c>
    </row>
    <row r="135" spans="1:65" s="2" customFormat="1" ht="14.4" customHeight="1">
      <c r="A135" s="37"/>
      <c r="B135" s="38"/>
      <c r="C135" s="244" t="s">
        <v>178</v>
      </c>
      <c r="D135" s="244" t="s">
        <v>143</v>
      </c>
      <c r="E135" s="245" t="s">
        <v>551</v>
      </c>
      <c r="F135" s="246" t="s">
        <v>552</v>
      </c>
      <c r="G135" s="247" t="s">
        <v>150</v>
      </c>
      <c r="H135" s="248">
        <v>4</v>
      </c>
      <c r="I135" s="249"/>
      <c r="J135" s="250">
        <f>ROUND(I135*H135,2)</f>
        <v>0</v>
      </c>
      <c r="K135" s="251"/>
      <c r="L135" s="252"/>
      <c r="M135" s="253" t="s">
        <v>1</v>
      </c>
      <c r="N135" s="254" t="s">
        <v>43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185</v>
      </c>
      <c r="AT135" s="230" t="s">
        <v>143</v>
      </c>
      <c r="AU135" s="230" t="s">
        <v>88</v>
      </c>
      <c r="AY135" s="16" t="s">
        <v>131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151</v>
      </c>
      <c r="BM135" s="230" t="s">
        <v>553</v>
      </c>
    </row>
    <row r="136" spans="1:65" s="2" customFormat="1" ht="14.4" customHeight="1">
      <c r="A136" s="37"/>
      <c r="B136" s="38"/>
      <c r="C136" s="244" t="s">
        <v>182</v>
      </c>
      <c r="D136" s="244" t="s">
        <v>143</v>
      </c>
      <c r="E136" s="245" t="s">
        <v>554</v>
      </c>
      <c r="F136" s="246" t="s">
        <v>555</v>
      </c>
      <c r="G136" s="247" t="s">
        <v>556</v>
      </c>
      <c r="H136" s="248">
        <v>4</v>
      </c>
      <c r="I136" s="249"/>
      <c r="J136" s="250">
        <f>ROUND(I136*H136,2)</f>
        <v>0</v>
      </c>
      <c r="K136" s="251"/>
      <c r="L136" s="252"/>
      <c r="M136" s="253" t="s">
        <v>1</v>
      </c>
      <c r="N136" s="254" t="s">
        <v>43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185</v>
      </c>
      <c r="AT136" s="230" t="s">
        <v>143</v>
      </c>
      <c r="AU136" s="230" t="s">
        <v>88</v>
      </c>
      <c r="AY136" s="16" t="s">
        <v>131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151</v>
      </c>
      <c r="BM136" s="230" t="s">
        <v>557</v>
      </c>
    </row>
    <row r="137" spans="1:63" s="12" customFormat="1" ht="22.8" customHeight="1">
      <c r="A137" s="12"/>
      <c r="B137" s="202"/>
      <c r="C137" s="203"/>
      <c r="D137" s="204" t="s">
        <v>77</v>
      </c>
      <c r="E137" s="216" t="s">
        <v>249</v>
      </c>
      <c r="F137" s="216" t="s">
        <v>558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SUM(P138:P169)</f>
        <v>0</v>
      </c>
      <c r="Q137" s="210"/>
      <c r="R137" s="211">
        <f>SUM(R138:R169)</f>
        <v>1.18181</v>
      </c>
      <c r="S137" s="210"/>
      <c r="T137" s="212">
        <f>SUM(T138:T169)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145</v>
      </c>
      <c r="AT137" s="214" t="s">
        <v>77</v>
      </c>
      <c r="AU137" s="214" t="s">
        <v>86</v>
      </c>
      <c r="AY137" s="213" t="s">
        <v>131</v>
      </c>
      <c r="BK137" s="215">
        <f>SUM(BK138:BK169)</f>
        <v>0</v>
      </c>
    </row>
    <row r="138" spans="1:65" s="2" customFormat="1" ht="14.4" customHeight="1">
      <c r="A138" s="37"/>
      <c r="B138" s="38"/>
      <c r="C138" s="218" t="s">
        <v>187</v>
      </c>
      <c r="D138" s="218" t="s">
        <v>134</v>
      </c>
      <c r="E138" s="219" t="s">
        <v>252</v>
      </c>
      <c r="F138" s="220" t="s">
        <v>559</v>
      </c>
      <c r="G138" s="221" t="s">
        <v>254</v>
      </c>
      <c r="H138" s="222">
        <v>0.2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43</v>
      </c>
      <c r="O138" s="90"/>
      <c r="P138" s="228">
        <f>O138*H138</f>
        <v>0</v>
      </c>
      <c r="Q138" s="228">
        <v>0.0099</v>
      </c>
      <c r="R138" s="228">
        <f>Q138*H138</f>
        <v>0.0019800000000000004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151</v>
      </c>
      <c r="AT138" s="230" t="s">
        <v>134</v>
      </c>
      <c r="AU138" s="230" t="s">
        <v>88</v>
      </c>
      <c r="AY138" s="16" t="s">
        <v>131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151</v>
      </c>
      <c r="BM138" s="230" t="s">
        <v>560</v>
      </c>
    </row>
    <row r="139" spans="1:65" s="2" customFormat="1" ht="24.15" customHeight="1">
      <c r="A139" s="37"/>
      <c r="B139" s="38"/>
      <c r="C139" s="218" t="s">
        <v>192</v>
      </c>
      <c r="D139" s="218" t="s">
        <v>134</v>
      </c>
      <c r="E139" s="219" t="s">
        <v>267</v>
      </c>
      <c r="F139" s="220" t="s">
        <v>268</v>
      </c>
      <c r="G139" s="221" t="s">
        <v>269</v>
      </c>
      <c r="H139" s="222">
        <v>0.24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43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151</v>
      </c>
      <c r="AT139" s="230" t="s">
        <v>134</v>
      </c>
      <c r="AU139" s="230" t="s">
        <v>88</v>
      </c>
      <c r="AY139" s="16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151</v>
      </c>
      <c r="BM139" s="230" t="s">
        <v>561</v>
      </c>
    </row>
    <row r="140" spans="1:51" s="13" customFormat="1" ht="12">
      <c r="A140" s="13"/>
      <c r="B140" s="232"/>
      <c r="C140" s="233"/>
      <c r="D140" s="234" t="s">
        <v>153</v>
      </c>
      <c r="E140" s="235" t="s">
        <v>1</v>
      </c>
      <c r="F140" s="236" t="s">
        <v>562</v>
      </c>
      <c r="G140" s="233"/>
      <c r="H140" s="237">
        <v>0.24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153</v>
      </c>
      <c r="AU140" s="243" t="s">
        <v>88</v>
      </c>
      <c r="AV140" s="13" t="s">
        <v>88</v>
      </c>
      <c r="AW140" s="13" t="s">
        <v>34</v>
      </c>
      <c r="AX140" s="13" t="s">
        <v>86</v>
      </c>
      <c r="AY140" s="243" t="s">
        <v>131</v>
      </c>
    </row>
    <row r="141" spans="1:65" s="2" customFormat="1" ht="24.15" customHeight="1">
      <c r="A141" s="37"/>
      <c r="B141" s="38"/>
      <c r="C141" s="218" t="s">
        <v>198</v>
      </c>
      <c r="D141" s="218" t="s">
        <v>134</v>
      </c>
      <c r="E141" s="219" t="s">
        <v>273</v>
      </c>
      <c r="F141" s="220" t="s">
        <v>274</v>
      </c>
      <c r="G141" s="221" t="s">
        <v>190</v>
      </c>
      <c r="H141" s="222">
        <v>60.667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43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151</v>
      </c>
      <c r="AT141" s="230" t="s">
        <v>134</v>
      </c>
      <c r="AU141" s="230" t="s">
        <v>88</v>
      </c>
      <c r="AY141" s="16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151</v>
      </c>
      <c r="BM141" s="230" t="s">
        <v>563</v>
      </c>
    </row>
    <row r="142" spans="1:51" s="13" customFormat="1" ht="12">
      <c r="A142" s="13"/>
      <c r="B142" s="232"/>
      <c r="C142" s="233"/>
      <c r="D142" s="234" t="s">
        <v>153</v>
      </c>
      <c r="E142" s="235" t="s">
        <v>1</v>
      </c>
      <c r="F142" s="236" t="s">
        <v>564</v>
      </c>
      <c r="G142" s="233"/>
      <c r="H142" s="237">
        <v>60.667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153</v>
      </c>
      <c r="AU142" s="243" t="s">
        <v>88</v>
      </c>
      <c r="AV142" s="13" t="s">
        <v>88</v>
      </c>
      <c r="AW142" s="13" t="s">
        <v>34</v>
      </c>
      <c r="AX142" s="13" t="s">
        <v>86</v>
      </c>
      <c r="AY142" s="243" t="s">
        <v>131</v>
      </c>
    </row>
    <row r="143" spans="1:65" s="2" customFormat="1" ht="24.15" customHeight="1">
      <c r="A143" s="37"/>
      <c r="B143" s="38"/>
      <c r="C143" s="218" t="s">
        <v>8</v>
      </c>
      <c r="D143" s="218" t="s">
        <v>134</v>
      </c>
      <c r="E143" s="219" t="s">
        <v>298</v>
      </c>
      <c r="F143" s="220" t="s">
        <v>565</v>
      </c>
      <c r="G143" s="221" t="s">
        <v>269</v>
      </c>
      <c r="H143" s="222">
        <v>5.093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43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151</v>
      </c>
      <c r="AT143" s="230" t="s">
        <v>134</v>
      </c>
      <c r="AU143" s="230" t="s">
        <v>88</v>
      </c>
      <c r="AY143" s="16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151</v>
      </c>
      <c r="BM143" s="230" t="s">
        <v>566</v>
      </c>
    </row>
    <row r="144" spans="1:51" s="13" customFormat="1" ht="12">
      <c r="A144" s="13"/>
      <c r="B144" s="232"/>
      <c r="C144" s="233"/>
      <c r="D144" s="234" t="s">
        <v>153</v>
      </c>
      <c r="E144" s="235" t="s">
        <v>1</v>
      </c>
      <c r="F144" s="236" t="s">
        <v>567</v>
      </c>
      <c r="G144" s="233"/>
      <c r="H144" s="237">
        <v>5.093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153</v>
      </c>
      <c r="AU144" s="243" t="s">
        <v>88</v>
      </c>
      <c r="AV144" s="13" t="s">
        <v>88</v>
      </c>
      <c r="AW144" s="13" t="s">
        <v>34</v>
      </c>
      <c r="AX144" s="13" t="s">
        <v>86</v>
      </c>
      <c r="AY144" s="243" t="s">
        <v>131</v>
      </c>
    </row>
    <row r="145" spans="1:65" s="2" customFormat="1" ht="37.8" customHeight="1">
      <c r="A145" s="37"/>
      <c r="B145" s="38"/>
      <c r="C145" s="218" t="s">
        <v>206</v>
      </c>
      <c r="D145" s="218" t="s">
        <v>134</v>
      </c>
      <c r="E145" s="219" t="s">
        <v>303</v>
      </c>
      <c r="F145" s="220" t="s">
        <v>568</v>
      </c>
      <c r="G145" s="221" t="s">
        <v>269</v>
      </c>
      <c r="H145" s="222">
        <v>25.465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43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151</v>
      </c>
      <c r="AT145" s="230" t="s">
        <v>134</v>
      </c>
      <c r="AU145" s="230" t="s">
        <v>88</v>
      </c>
      <c r="AY145" s="16" t="s">
        <v>131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151</v>
      </c>
      <c r="BM145" s="230" t="s">
        <v>569</v>
      </c>
    </row>
    <row r="146" spans="1:51" s="13" customFormat="1" ht="12">
      <c r="A146" s="13"/>
      <c r="B146" s="232"/>
      <c r="C146" s="233"/>
      <c r="D146" s="234" t="s">
        <v>153</v>
      </c>
      <c r="E146" s="235" t="s">
        <v>1</v>
      </c>
      <c r="F146" s="236" t="s">
        <v>570</v>
      </c>
      <c r="G146" s="233"/>
      <c r="H146" s="237">
        <v>25.465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153</v>
      </c>
      <c r="AU146" s="243" t="s">
        <v>88</v>
      </c>
      <c r="AV146" s="13" t="s">
        <v>88</v>
      </c>
      <c r="AW146" s="13" t="s">
        <v>34</v>
      </c>
      <c r="AX146" s="13" t="s">
        <v>86</v>
      </c>
      <c r="AY146" s="243" t="s">
        <v>131</v>
      </c>
    </row>
    <row r="147" spans="1:65" s="2" customFormat="1" ht="24.15" customHeight="1">
      <c r="A147" s="37"/>
      <c r="B147" s="38"/>
      <c r="C147" s="218" t="s">
        <v>210</v>
      </c>
      <c r="D147" s="218" t="s">
        <v>134</v>
      </c>
      <c r="E147" s="219" t="s">
        <v>308</v>
      </c>
      <c r="F147" s="220" t="s">
        <v>571</v>
      </c>
      <c r="G147" s="221" t="s">
        <v>310</v>
      </c>
      <c r="H147" s="222">
        <v>9.167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43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151</v>
      </c>
      <c r="AT147" s="230" t="s">
        <v>134</v>
      </c>
      <c r="AU147" s="230" t="s">
        <v>88</v>
      </c>
      <c r="AY147" s="16" t="s">
        <v>131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151</v>
      </c>
      <c r="BM147" s="230" t="s">
        <v>572</v>
      </c>
    </row>
    <row r="148" spans="1:51" s="13" customFormat="1" ht="12">
      <c r="A148" s="13"/>
      <c r="B148" s="232"/>
      <c r="C148" s="233"/>
      <c r="D148" s="234" t="s">
        <v>153</v>
      </c>
      <c r="E148" s="235" t="s">
        <v>1</v>
      </c>
      <c r="F148" s="236" t="s">
        <v>573</v>
      </c>
      <c r="G148" s="233"/>
      <c r="H148" s="237">
        <v>9.167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153</v>
      </c>
      <c r="AU148" s="243" t="s">
        <v>88</v>
      </c>
      <c r="AV148" s="13" t="s">
        <v>88</v>
      </c>
      <c r="AW148" s="13" t="s">
        <v>34</v>
      </c>
      <c r="AX148" s="13" t="s">
        <v>86</v>
      </c>
      <c r="AY148" s="243" t="s">
        <v>131</v>
      </c>
    </row>
    <row r="149" spans="1:65" s="2" customFormat="1" ht="24.15" customHeight="1">
      <c r="A149" s="37"/>
      <c r="B149" s="38"/>
      <c r="C149" s="218" t="s">
        <v>214</v>
      </c>
      <c r="D149" s="218" t="s">
        <v>134</v>
      </c>
      <c r="E149" s="219" t="s">
        <v>314</v>
      </c>
      <c r="F149" s="220" t="s">
        <v>315</v>
      </c>
      <c r="G149" s="221" t="s">
        <v>269</v>
      </c>
      <c r="H149" s="222">
        <v>5.093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43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151</v>
      </c>
      <c r="AT149" s="230" t="s">
        <v>134</v>
      </c>
      <c r="AU149" s="230" t="s">
        <v>88</v>
      </c>
      <c r="AY149" s="16" t="s">
        <v>131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151</v>
      </c>
      <c r="BM149" s="230" t="s">
        <v>574</v>
      </c>
    </row>
    <row r="150" spans="1:65" s="2" customFormat="1" ht="24.15" customHeight="1">
      <c r="A150" s="37"/>
      <c r="B150" s="38"/>
      <c r="C150" s="218" t="s">
        <v>218</v>
      </c>
      <c r="D150" s="218" t="s">
        <v>134</v>
      </c>
      <c r="E150" s="219" t="s">
        <v>318</v>
      </c>
      <c r="F150" s="220" t="s">
        <v>319</v>
      </c>
      <c r="G150" s="221" t="s">
        <v>190</v>
      </c>
      <c r="H150" s="222">
        <v>60.667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43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151</v>
      </c>
      <c r="AT150" s="230" t="s">
        <v>134</v>
      </c>
      <c r="AU150" s="230" t="s">
        <v>88</v>
      </c>
      <c r="AY150" s="16" t="s">
        <v>131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151</v>
      </c>
      <c r="BM150" s="230" t="s">
        <v>575</v>
      </c>
    </row>
    <row r="151" spans="1:51" s="13" customFormat="1" ht="12">
      <c r="A151" s="13"/>
      <c r="B151" s="232"/>
      <c r="C151" s="233"/>
      <c r="D151" s="234" t="s">
        <v>153</v>
      </c>
      <c r="E151" s="235" t="s">
        <v>1</v>
      </c>
      <c r="F151" s="236" t="s">
        <v>564</v>
      </c>
      <c r="G151" s="233"/>
      <c r="H151" s="237">
        <v>60.667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153</v>
      </c>
      <c r="AU151" s="243" t="s">
        <v>88</v>
      </c>
      <c r="AV151" s="13" t="s">
        <v>88</v>
      </c>
      <c r="AW151" s="13" t="s">
        <v>34</v>
      </c>
      <c r="AX151" s="13" t="s">
        <v>86</v>
      </c>
      <c r="AY151" s="243" t="s">
        <v>131</v>
      </c>
    </row>
    <row r="152" spans="1:65" s="2" customFormat="1" ht="24.15" customHeight="1">
      <c r="A152" s="37"/>
      <c r="B152" s="38"/>
      <c r="C152" s="218" t="s">
        <v>222</v>
      </c>
      <c r="D152" s="218" t="s">
        <v>134</v>
      </c>
      <c r="E152" s="219" t="s">
        <v>322</v>
      </c>
      <c r="F152" s="220" t="s">
        <v>323</v>
      </c>
      <c r="G152" s="221" t="s">
        <v>259</v>
      </c>
      <c r="H152" s="222">
        <v>70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43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151</v>
      </c>
      <c r="AT152" s="230" t="s">
        <v>134</v>
      </c>
      <c r="AU152" s="230" t="s">
        <v>88</v>
      </c>
      <c r="AY152" s="16" t="s">
        <v>131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151</v>
      </c>
      <c r="BM152" s="230" t="s">
        <v>576</v>
      </c>
    </row>
    <row r="153" spans="1:65" s="2" customFormat="1" ht="24.15" customHeight="1">
      <c r="A153" s="37"/>
      <c r="B153" s="38"/>
      <c r="C153" s="218" t="s">
        <v>7</v>
      </c>
      <c r="D153" s="218" t="s">
        <v>134</v>
      </c>
      <c r="E153" s="219" t="s">
        <v>335</v>
      </c>
      <c r="F153" s="220" t="s">
        <v>577</v>
      </c>
      <c r="G153" s="221" t="s">
        <v>190</v>
      </c>
      <c r="H153" s="222">
        <v>182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43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151</v>
      </c>
      <c r="AT153" s="230" t="s">
        <v>134</v>
      </c>
      <c r="AU153" s="230" t="s">
        <v>88</v>
      </c>
      <c r="AY153" s="16" t="s">
        <v>131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151</v>
      </c>
      <c r="BM153" s="230" t="s">
        <v>578</v>
      </c>
    </row>
    <row r="154" spans="1:65" s="2" customFormat="1" ht="14.4" customHeight="1">
      <c r="A154" s="37"/>
      <c r="B154" s="38"/>
      <c r="C154" s="218" t="s">
        <v>230</v>
      </c>
      <c r="D154" s="218" t="s">
        <v>134</v>
      </c>
      <c r="E154" s="219" t="s">
        <v>339</v>
      </c>
      <c r="F154" s="220" t="s">
        <v>579</v>
      </c>
      <c r="G154" s="221" t="s">
        <v>190</v>
      </c>
      <c r="H154" s="222">
        <v>182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43</v>
      </c>
      <c r="O154" s="90"/>
      <c r="P154" s="228">
        <f>O154*H154</f>
        <v>0</v>
      </c>
      <c r="Q154" s="228">
        <v>7E-05</v>
      </c>
      <c r="R154" s="228">
        <f>Q154*H154</f>
        <v>0.01274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151</v>
      </c>
      <c r="AT154" s="230" t="s">
        <v>134</v>
      </c>
      <c r="AU154" s="230" t="s">
        <v>88</v>
      </c>
      <c r="AY154" s="16" t="s">
        <v>131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151</v>
      </c>
      <c r="BM154" s="230" t="s">
        <v>580</v>
      </c>
    </row>
    <row r="155" spans="1:65" s="2" customFormat="1" ht="24.15" customHeight="1">
      <c r="A155" s="37"/>
      <c r="B155" s="38"/>
      <c r="C155" s="218" t="s">
        <v>234</v>
      </c>
      <c r="D155" s="218" t="s">
        <v>134</v>
      </c>
      <c r="E155" s="219" t="s">
        <v>343</v>
      </c>
      <c r="F155" s="220" t="s">
        <v>581</v>
      </c>
      <c r="G155" s="221" t="s">
        <v>190</v>
      </c>
      <c r="H155" s="222">
        <v>910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43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151</v>
      </c>
      <c r="AT155" s="230" t="s">
        <v>134</v>
      </c>
      <c r="AU155" s="230" t="s">
        <v>88</v>
      </c>
      <c r="AY155" s="16" t="s">
        <v>131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151</v>
      </c>
      <c r="BM155" s="230" t="s">
        <v>582</v>
      </c>
    </row>
    <row r="156" spans="1:51" s="13" customFormat="1" ht="12">
      <c r="A156" s="13"/>
      <c r="B156" s="232"/>
      <c r="C156" s="233"/>
      <c r="D156" s="234" t="s">
        <v>153</v>
      </c>
      <c r="E156" s="235" t="s">
        <v>1</v>
      </c>
      <c r="F156" s="236" t="s">
        <v>583</v>
      </c>
      <c r="G156" s="233"/>
      <c r="H156" s="237">
        <v>910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153</v>
      </c>
      <c r="AU156" s="243" t="s">
        <v>88</v>
      </c>
      <c r="AV156" s="13" t="s">
        <v>88</v>
      </c>
      <c r="AW156" s="13" t="s">
        <v>34</v>
      </c>
      <c r="AX156" s="13" t="s">
        <v>86</v>
      </c>
      <c r="AY156" s="243" t="s">
        <v>131</v>
      </c>
    </row>
    <row r="157" spans="1:65" s="2" customFormat="1" ht="14.4" customHeight="1">
      <c r="A157" s="37"/>
      <c r="B157" s="38"/>
      <c r="C157" s="244" t="s">
        <v>241</v>
      </c>
      <c r="D157" s="244" t="s">
        <v>143</v>
      </c>
      <c r="E157" s="245" t="s">
        <v>584</v>
      </c>
      <c r="F157" s="246" t="s">
        <v>585</v>
      </c>
      <c r="G157" s="247" t="s">
        <v>190</v>
      </c>
      <c r="H157" s="248">
        <v>231</v>
      </c>
      <c r="I157" s="249"/>
      <c r="J157" s="250">
        <f>ROUND(I157*H157,2)</f>
        <v>0</v>
      </c>
      <c r="K157" s="251"/>
      <c r="L157" s="252"/>
      <c r="M157" s="253" t="s">
        <v>1</v>
      </c>
      <c r="N157" s="254" t="s">
        <v>43</v>
      </c>
      <c r="O157" s="90"/>
      <c r="P157" s="228">
        <f>O157*H157</f>
        <v>0</v>
      </c>
      <c r="Q157" s="228">
        <v>0.00012</v>
      </c>
      <c r="R157" s="228">
        <f>Q157*H157</f>
        <v>0.02772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165</v>
      </c>
      <c r="AT157" s="230" t="s">
        <v>143</v>
      </c>
      <c r="AU157" s="230" t="s">
        <v>88</v>
      </c>
      <c r="AY157" s="16" t="s">
        <v>131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165</v>
      </c>
      <c r="BM157" s="230" t="s">
        <v>586</v>
      </c>
    </row>
    <row r="158" spans="1:51" s="14" customFormat="1" ht="12">
      <c r="A158" s="14"/>
      <c r="B158" s="260"/>
      <c r="C158" s="261"/>
      <c r="D158" s="234" t="s">
        <v>153</v>
      </c>
      <c r="E158" s="262" t="s">
        <v>1</v>
      </c>
      <c r="F158" s="263" t="s">
        <v>587</v>
      </c>
      <c r="G158" s="261"/>
      <c r="H158" s="262" t="s">
        <v>1</v>
      </c>
      <c r="I158" s="264"/>
      <c r="J158" s="261"/>
      <c r="K158" s="261"/>
      <c r="L158" s="265"/>
      <c r="M158" s="266"/>
      <c r="N158" s="267"/>
      <c r="O158" s="267"/>
      <c r="P158" s="267"/>
      <c r="Q158" s="267"/>
      <c r="R158" s="267"/>
      <c r="S158" s="267"/>
      <c r="T158" s="26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9" t="s">
        <v>153</v>
      </c>
      <c r="AU158" s="269" t="s">
        <v>88</v>
      </c>
      <c r="AV158" s="14" t="s">
        <v>86</v>
      </c>
      <c r="AW158" s="14" t="s">
        <v>34</v>
      </c>
      <c r="AX158" s="14" t="s">
        <v>78</v>
      </c>
      <c r="AY158" s="269" t="s">
        <v>131</v>
      </c>
    </row>
    <row r="159" spans="1:51" s="13" customFormat="1" ht="12">
      <c r="A159" s="13"/>
      <c r="B159" s="232"/>
      <c r="C159" s="233"/>
      <c r="D159" s="234" t="s">
        <v>153</v>
      </c>
      <c r="E159" s="235" t="s">
        <v>1</v>
      </c>
      <c r="F159" s="236" t="s">
        <v>588</v>
      </c>
      <c r="G159" s="233"/>
      <c r="H159" s="237">
        <v>220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153</v>
      </c>
      <c r="AU159" s="243" t="s">
        <v>88</v>
      </c>
      <c r="AV159" s="13" t="s">
        <v>88</v>
      </c>
      <c r="AW159" s="13" t="s">
        <v>34</v>
      </c>
      <c r="AX159" s="13" t="s">
        <v>86</v>
      </c>
      <c r="AY159" s="243" t="s">
        <v>131</v>
      </c>
    </row>
    <row r="160" spans="1:51" s="13" customFormat="1" ht="12">
      <c r="A160" s="13"/>
      <c r="B160" s="232"/>
      <c r="C160" s="233"/>
      <c r="D160" s="234" t="s">
        <v>153</v>
      </c>
      <c r="E160" s="233"/>
      <c r="F160" s="236" t="s">
        <v>589</v>
      </c>
      <c r="G160" s="233"/>
      <c r="H160" s="237">
        <v>231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153</v>
      </c>
      <c r="AU160" s="243" t="s">
        <v>88</v>
      </c>
      <c r="AV160" s="13" t="s">
        <v>88</v>
      </c>
      <c r="AW160" s="13" t="s">
        <v>4</v>
      </c>
      <c r="AX160" s="13" t="s">
        <v>86</v>
      </c>
      <c r="AY160" s="243" t="s">
        <v>131</v>
      </c>
    </row>
    <row r="161" spans="1:65" s="2" customFormat="1" ht="14.4" customHeight="1">
      <c r="A161" s="37"/>
      <c r="B161" s="38"/>
      <c r="C161" s="244" t="s">
        <v>245</v>
      </c>
      <c r="D161" s="244" t="s">
        <v>143</v>
      </c>
      <c r="E161" s="245" t="s">
        <v>590</v>
      </c>
      <c r="F161" s="246" t="s">
        <v>591</v>
      </c>
      <c r="G161" s="247" t="s">
        <v>190</v>
      </c>
      <c r="H161" s="248">
        <v>567</v>
      </c>
      <c r="I161" s="249"/>
      <c r="J161" s="250">
        <f>ROUND(I161*H161,2)</f>
        <v>0</v>
      </c>
      <c r="K161" s="251"/>
      <c r="L161" s="252"/>
      <c r="M161" s="253" t="s">
        <v>1</v>
      </c>
      <c r="N161" s="254" t="s">
        <v>43</v>
      </c>
      <c r="O161" s="90"/>
      <c r="P161" s="228">
        <f>O161*H161</f>
        <v>0</v>
      </c>
      <c r="Q161" s="228">
        <v>0.00015</v>
      </c>
      <c r="R161" s="228">
        <f>Q161*H161</f>
        <v>0.08504999999999999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165</v>
      </c>
      <c r="AT161" s="230" t="s">
        <v>143</v>
      </c>
      <c r="AU161" s="230" t="s">
        <v>88</v>
      </c>
      <c r="AY161" s="16" t="s">
        <v>131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86</v>
      </c>
      <c r="BK161" s="231">
        <f>ROUND(I161*H161,2)</f>
        <v>0</v>
      </c>
      <c r="BL161" s="16" t="s">
        <v>165</v>
      </c>
      <c r="BM161" s="230" t="s">
        <v>592</v>
      </c>
    </row>
    <row r="162" spans="1:51" s="14" customFormat="1" ht="12">
      <c r="A162" s="14"/>
      <c r="B162" s="260"/>
      <c r="C162" s="261"/>
      <c r="D162" s="234" t="s">
        <v>153</v>
      </c>
      <c r="E162" s="262" t="s">
        <v>1</v>
      </c>
      <c r="F162" s="263" t="s">
        <v>593</v>
      </c>
      <c r="G162" s="261"/>
      <c r="H162" s="262" t="s">
        <v>1</v>
      </c>
      <c r="I162" s="264"/>
      <c r="J162" s="261"/>
      <c r="K162" s="261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153</v>
      </c>
      <c r="AU162" s="269" t="s">
        <v>88</v>
      </c>
      <c r="AV162" s="14" t="s">
        <v>86</v>
      </c>
      <c r="AW162" s="14" t="s">
        <v>34</v>
      </c>
      <c r="AX162" s="14" t="s">
        <v>78</v>
      </c>
      <c r="AY162" s="269" t="s">
        <v>131</v>
      </c>
    </row>
    <row r="163" spans="1:51" s="13" customFormat="1" ht="12">
      <c r="A163" s="13"/>
      <c r="B163" s="232"/>
      <c r="C163" s="233"/>
      <c r="D163" s="234" t="s">
        <v>153</v>
      </c>
      <c r="E163" s="235" t="s">
        <v>1</v>
      </c>
      <c r="F163" s="236" t="s">
        <v>594</v>
      </c>
      <c r="G163" s="233"/>
      <c r="H163" s="237">
        <v>540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153</v>
      </c>
      <c r="AU163" s="243" t="s">
        <v>88</v>
      </c>
      <c r="AV163" s="13" t="s">
        <v>88</v>
      </c>
      <c r="AW163" s="13" t="s">
        <v>34</v>
      </c>
      <c r="AX163" s="13" t="s">
        <v>86</v>
      </c>
      <c r="AY163" s="243" t="s">
        <v>131</v>
      </c>
    </row>
    <row r="164" spans="1:51" s="13" customFormat="1" ht="12">
      <c r="A164" s="13"/>
      <c r="B164" s="232"/>
      <c r="C164" s="233"/>
      <c r="D164" s="234" t="s">
        <v>153</v>
      </c>
      <c r="E164" s="233"/>
      <c r="F164" s="236" t="s">
        <v>595</v>
      </c>
      <c r="G164" s="233"/>
      <c r="H164" s="237">
        <v>567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153</v>
      </c>
      <c r="AU164" s="243" t="s">
        <v>88</v>
      </c>
      <c r="AV164" s="13" t="s">
        <v>88</v>
      </c>
      <c r="AW164" s="13" t="s">
        <v>4</v>
      </c>
      <c r="AX164" s="13" t="s">
        <v>86</v>
      </c>
      <c r="AY164" s="243" t="s">
        <v>131</v>
      </c>
    </row>
    <row r="165" spans="1:65" s="2" customFormat="1" ht="14.4" customHeight="1">
      <c r="A165" s="37"/>
      <c r="B165" s="38"/>
      <c r="C165" s="244" t="s">
        <v>251</v>
      </c>
      <c r="D165" s="244" t="s">
        <v>143</v>
      </c>
      <c r="E165" s="245" t="s">
        <v>596</v>
      </c>
      <c r="F165" s="246" t="s">
        <v>597</v>
      </c>
      <c r="G165" s="247" t="s">
        <v>190</v>
      </c>
      <c r="H165" s="248">
        <v>157.5</v>
      </c>
      <c r="I165" s="249"/>
      <c r="J165" s="250">
        <f>ROUND(I165*H165,2)</f>
        <v>0</v>
      </c>
      <c r="K165" s="251"/>
      <c r="L165" s="252"/>
      <c r="M165" s="253" t="s">
        <v>1</v>
      </c>
      <c r="N165" s="254" t="s">
        <v>43</v>
      </c>
      <c r="O165" s="90"/>
      <c r="P165" s="228">
        <f>O165*H165</f>
        <v>0</v>
      </c>
      <c r="Q165" s="228">
        <v>0.00016</v>
      </c>
      <c r="R165" s="228">
        <f>Q165*H165</f>
        <v>0.025200000000000004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165</v>
      </c>
      <c r="AT165" s="230" t="s">
        <v>143</v>
      </c>
      <c r="AU165" s="230" t="s">
        <v>88</v>
      </c>
      <c r="AY165" s="16" t="s">
        <v>131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86</v>
      </c>
      <c r="BK165" s="231">
        <f>ROUND(I165*H165,2)</f>
        <v>0</v>
      </c>
      <c r="BL165" s="16" t="s">
        <v>165</v>
      </c>
      <c r="BM165" s="230" t="s">
        <v>598</v>
      </c>
    </row>
    <row r="166" spans="1:51" s="13" customFormat="1" ht="12">
      <c r="A166" s="13"/>
      <c r="B166" s="232"/>
      <c r="C166" s="233"/>
      <c r="D166" s="234" t="s">
        <v>153</v>
      </c>
      <c r="E166" s="235" t="s">
        <v>1</v>
      </c>
      <c r="F166" s="236" t="s">
        <v>599</v>
      </c>
      <c r="G166" s="233"/>
      <c r="H166" s="237">
        <v>150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153</v>
      </c>
      <c r="AU166" s="243" t="s">
        <v>88</v>
      </c>
      <c r="AV166" s="13" t="s">
        <v>88</v>
      </c>
      <c r="AW166" s="13" t="s">
        <v>34</v>
      </c>
      <c r="AX166" s="13" t="s">
        <v>86</v>
      </c>
      <c r="AY166" s="243" t="s">
        <v>131</v>
      </c>
    </row>
    <row r="167" spans="1:51" s="13" customFormat="1" ht="12">
      <c r="A167" s="13"/>
      <c r="B167" s="232"/>
      <c r="C167" s="233"/>
      <c r="D167" s="234" t="s">
        <v>153</v>
      </c>
      <c r="E167" s="233"/>
      <c r="F167" s="236" t="s">
        <v>600</v>
      </c>
      <c r="G167" s="233"/>
      <c r="H167" s="237">
        <v>157.5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153</v>
      </c>
      <c r="AU167" s="243" t="s">
        <v>88</v>
      </c>
      <c r="AV167" s="13" t="s">
        <v>88</v>
      </c>
      <c r="AW167" s="13" t="s">
        <v>4</v>
      </c>
      <c r="AX167" s="13" t="s">
        <v>86</v>
      </c>
      <c r="AY167" s="243" t="s">
        <v>131</v>
      </c>
    </row>
    <row r="168" spans="1:65" s="2" customFormat="1" ht="24.15" customHeight="1">
      <c r="A168" s="37"/>
      <c r="B168" s="38"/>
      <c r="C168" s="218" t="s">
        <v>256</v>
      </c>
      <c r="D168" s="218" t="s">
        <v>134</v>
      </c>
      <c r="E168" s="219" t="s">
        <v>601</v>
      </c>
      <c r="F168" s="220" t="s">
        <v>602</v>
      </c>
      <c r="G168" s="221" t="s">
        <v>150</v>
      </c>
      <c r="H168" s="222">
        <v>1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43</v>
      </c>
      <c r="O168" s="90"/>
      <c r="P168" s="228">
        <f>O168*H168</f>
        <v>0</v>
      </c>
      <c r="Q168" s="228">
        <v>1.02912</v>
      </c>
      <c r="R168" s="228">
        <f>Q168*H168</f>
        <v>1.02912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151</v>
      </c>
      <c r="AT168" s="230" t="s">
        <v>134</v>
      </c>
      <c r="AU168" s="230" t="s">
        <v>88</v>
      </c>
      <c r="AY168" s="16" t="s">
        <v>131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151</v>
      </c>
      <c r="BM168" s="230" t="s">
        <v>603</v>
      </c>
    </row>
    <row r="169" spans="1:65" s="2" customFormat="1" ht="24.15" customHeight="1">
      <c r="A169" s="37"/>
      <c r="B169" s="38"/>
      <c r="C169" s="218" t="s">
        <v>262</v>
      </c>
      <c r="D169" s="218" t="s">
        <v>134</v>
      </c>
      <c r="E169" s="219" t="s">
        <v>604</v>
      </c>
      <c r="F169" s="220" t="s">
        <v>605</v>
      </c>
      <c r="G169" s="221" t="s">
        <v>150</v>
      </c>
      <c r="H169" s="222">
        <v>2</v>
      </c>
      <c r="I169" s="223"/>
      <c r="J169" s="224">
        <f>ROUND(I169*H169,2)</f>
        <v>0</v>
      </c>
      <c r="K169" s="225"/>
      <c r="L169" s="43"/>
      <c r="M169" s="255" t="s">
        <v>1</v>
      </c>
      <c r="N169" s="256" t="s">
        <v>43</v>
      </c>
      <c r="O169" s="257"/>
      <c r="P169" s="258">
        <f>O169*H169</f>
        <v>0</v>
      </c>
      <c r="Q169" s="258">
        <v>0</v>
      </c>
      <c r="R169" s="258">
        <f>Q169*H169</f>
        <v>0</v>
      </c>
      <c r="S169" s="258">
        <v>0</v>
      </c>
      <c r="T169" s="25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151</v>
      </c>
      <c r="AT169" s="230" t="s">
        <v>134</v>
      </c>
      <c r="AU169" s="230" t="s">
        <v>88</v>
      </c>
      <c r="AY169" s="16" t="s">
        <v>131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86</v>
      </c>
      <c r="BK169" s="231">
        <f>ROUND(I169*H169,2)</f>
        <v>0</v>
      </c>
      <c r="BL169" s="16" t="s">
        <v>151</v>
      </c>
      <c r="BM169" s="230" t="s">
        <v>606</v>
      </c>
    </row>
    <row r="170" spans="1:31" s="2" customFormat="1" ht="6.95" customHeight="1">
      <c r="A170" s="37"/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43"/>
      <c r="M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</sheetData>
  <sheetProtection password="CC35" sheet="1" objects="1" scenarios="1" formatColumns="0" formatRows="0" autoFilter="0"/>
  <autoFilter ref="C118:K16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DESKTOP-TKAB983\elektro</dc:creator>
  <cp:keywords/>
  <dc:description/>
  <cp:lastModifiedBy>DESKTOP-TKAB983\elektro</cp:lastModifiedBy>
  <dcterms:created xsi:type="dcterms:W3CDTF">2023-05-23T12:24:54Z</dcterms:created>
  <dcterms:modified xsi:type="dcterms:W3CDTF">2023-05-23T12:24:59Z</dcterms:modified>
  <cp:category/>
  <cp:version/>
  <cp:contentType/>
  <cp:contentStatus/>
</cp:coreProperties>
</file>