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a - Hřiště" sheetId="2" r:id="rId2"/>
    <sheet name="SO01b - Chodník" sheetId="3" r:id="rId3"/>
    <sheet name="SO01d - Dešťová kanalizace" sheetId="4" r:id="rId4"/>
    <sheet name="SO01e - Přípojka vody" sheetId="5" r:id="rId5"/>
    <sheet name="SO01f - Přípojka elektro,..." sheetId="6" r:id="rId6"/>
    <sheet name="SO02 - Šatna a sklad spor..." sheetId="7" r:id="rId7"/>
    <sheet name="VON - Vedlejší a ostatní ..." sheetId="8" r:id="rId8"/>
  </sheets>
  <definedNames>
    <definedName name="_xlnm.Print_Area" localSheetId="0">'Rekapitulace stavby'!$D$4:$AO$76,'Rekapitulace stavby'!$C$82:$AQ$102</definedName>
    <definedName name="_xlnm._FilterDatabase" localSheetId="1" hidden="1">'SO01a - Hřiště'!$C$123:$K$226</definedName>
    <definedName name="_xlnm.Print_Area" localSheetId="1">'SO01a - Hřiště'!$C$4:$J$76,'SO01a - Hřiště'!$C$82:$J$105,'SO01a - Hřiště'!$C$111:$K$226</definedName>
    <definedName name="_xlnm._FilterDatabase" localSheetId="2" hidden="1">'SO01b - Chodník'!$C$120:$K$167</definedName>
    <definedName name="_xlnm.Print_Area" localSheetId="2">'SO01b - Chodník'!$C$4:$J$76,'SO01b - Chodník'!$C$82:$J$102,'SO01b - Chodník'!$C$108:$K$167</definedName>
    <definedName name="_xlnm._FilterDatabase" localSheetId="3" hidden="1">'SO01d - Dešťová kanalizace'!$C$122:$K$180</definedName>
    <definedName name="_xlnm.Print_Area" localSheetId="3">'SO01d - Dešťová kanalizace'!$C$4:$J$76,'SO01d - Dešťová kanalizace'!$C$82:$J$104,'SO01d - Dešťová kanalizace'!$C$110:$K$180</definedName>
    <definedName name="_xlnm._FilterDatabase" localSheetId="4" hidden="1">'SO01e - Přípojka vody'!$C$120:$K$173</definedName>
    <definedName name="_xlnm.Print_Area" localSheetId="4">'SO01e - Přípojka vody'!$C$4:$J$76,'SO01e - Přípojka vody'!$C$82:$J$102,'SO01e - Přípojka vody'!$C$108:$K$173</definedName>
    <definedName name="_xlnm._FilterDatabase" localSheetId="5" hidden="1">'SO01f - Přípojka elektro,...'!$C$122:$K$165</definedName>
    <definedName name="_xlnm.Print_Area" localSheetId="5">'SO01f - Přípojka elektro,...'!$C$4:$J$76,'SO01f - Přípojka elektro,...'!$C$82:$J$104,'SO01f - Přípojka elektro,...'!$C$110:$K$165</definedName>
    <definedName name="_xlnm._FilterDatabase" localSheetId="6" hidden="1">'SO02 - Šatna a sklad spor...'!$C$127:$K$330</definedName>
    <definedName name="_xlnm.Print_Area" localSheetId="6">'SO02 - Šatna a sklad spor...'!$C$4:$J$76,'SO02 - Šatna a sklad spor...'!$C$82:$J$109,'SO02 - Šatna a sklad spor...'!$C$115:$K$330</definedName>
    <definedName name="_xlnm._FilterDatabase" localSheetId="7" hidden="1">'VON - Vedlejší a ostatní ...'!$C$119:$K$156</definedName>
    <definedName name="_xlnm.Print_Area" localSheetId="7">'VON - Vedlejší a ostatní ...'!$C$4:$J$76,'VON - Vedlejší a ostatní ...'!$C$82:$J$101,'VON - Vedlejší a ostatní ...'!$C$107:$K$156</definedName>
    <definedName name="_xlnm.Print_Titles" localSheetId="0">'Rekapitulace stavby'!$92:$92</definedName>
    <definedName name="_xlnm.Print_Titles" localSheetId="1">'SO01a - Hřiště'!$123:$123</definedName>
    <definedName name="_xlnm.Print_Titles" localSheetId="2">'SO01b - Chodník'!$120:$120</definedName>
    <definedName name="_xlnm.Print_Titles" localSheetId="3">'SO01d - Dešťová kanalizace'!$122:$122</definedName>
    <definedName name="_xlnm.Print_Titles" localSheetId="4">'SO01e - Přípojka vody'!$120:$120</definedName>
    <definedName name="_xlnm.Print_Titles" localSheetId="6">'SO02 - Šatna a sklad spor...'!$127:$127</definedName>
    <definedName name="_xlnm.Print_Titles" localSheetId="7">'VON - Vedlejší a ostatní ...'!$119:$119</definedName>
  </definedNames>
  <calcPr fullCalcOnLoad="1"/>
</workbook>
</file>

<file path=xl/sharedStrings.xml><?xml version="1.0" encoding="utf-8"?>
<sst xmlns="http://schemas.openxmlformats.org/spreadsheetml/2006/main" count="7218" uniqueCount="1052">
  <si>
    <t>Export Komplet</t>
  </si>
  <si>
    <t/>
  </si>
  <si>
    <t>2.0</t>
  </si>
  <si>
    <t>ZAMOK</t>
  </si>
  <si>
    <t>False</t>
  </si>
  <si>
    <t>{abfde117-ef77-4074-87ac-8cd96a2470af}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</si>
  <si>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</si>
  <si>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</si>
  <si>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</si>
  <si>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</si>
  <si>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</si>
  <si>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</si>
  <si>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</si>
  <si>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</si>
  <si>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2023-02-05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</si>
  <si>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</si>
  <si>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</si>
  <si>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víceúčelového areálu pro sportovní a volnočasové aktivity v obci Volfířov</t>
  </si>
  <si>
    <t>KSO:</t>
  </si>
  <si>
    <t>CC-CZ:</t>
  </si>
  <si>
    <t>Místo:</t>
  </si>
  <si>
    <t xml:space="preserve"> </t>
  </si>
  <si>
    <t>Datum:</t>
  </si>
  <si>
    <t>13. 2. 2023</t>
  </si>
  <si>
    <t>Zadavatel:</t>
  </si>
  <si>
    <t>IČ:</t>
  </si>
  <si>
    <t>Obec Volfířov</t>
  </si>
  <si>
    <t>DIČ:</t>
  </si>
  <si>
    <t>Uchazeč:</t>
  </si>
  <si>
    <t>Vyplň údaj</t>
  </si>
  <si>
    <t>Projektant:</t>
  </si>
  <si>
    <t>f-plan spol. s r.o.</t>
  </si>
  <si>
    <t>True</t>
  </si>
  <si>
    <t>1</t>
  </si>
  <si>
    <t>Zpracovatel:</t>
  </si>
  <si>
    <t>Martin Lang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</si>
  <si>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</si>
  <si>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</si>
  <si>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</si>
  <si>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</si>
  <si>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</si>
  <si>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</si>
  <si>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</si>
  <si>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</si>
  <si>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</si>
  <si>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</si>
  <si>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</si>
  <si>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</si>
  <si>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</si>
  <si>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</si>
  <si>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</si>
  <si>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</si>
  <si>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</si>
  <si>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</si>
  <si>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</si>
  <si>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</si>
  <si>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</si>
  <si>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</si>
  <si>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</si>
  <si>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</si>
  <si>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</si>
  <si>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</si>
  <si>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</si>
  <si>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</si>
  <si>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</si>
  <si>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</si>
  <si>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</si>
  <si>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</si>
  <si>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</si>
  <si>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</si>
  <si>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</si>
  <si>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</si>
  <si>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</si>
  <si>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</si>
  <si>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</si>
  <si>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</si>
  <si>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</si>
  <si>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</si>
  <si>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</si>
  <si>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</si>
  <si>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</si>
  <si>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</si>
  <si>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SO01a</t>
  </si>
  <si>
    <t>Hřiště</t>
  </si>
  <si>
    <t>STA</t>
  </si>
  <si>
    <t>{96508b7b-2268-4ac0-b299-14c81e801e08}</t>
  </si>
  <si>
    <t>2</t>
  </si>
  <si>
    <t>SO01b</t>
  </si>
  <si>
    <t>Chodník</t>
  </si>
  <si>
    <t>{407939c9-4e3d-4f5c-96bc-059d4ad33b32}</t>
  </si>
  <si>
    <t>SO01d</t>
  </si>
  <si>
    <t>Dešťová kanalizace</t>
  </si>
  <si>
    <t>{999d86e9-4a04-459d-a060-9b2402206f40}</t>
  </si>
  <si>
    <t>SO01e</t>
  </si>
  <si>
    <t>Přípojka vody</t>
  </si>
  <si>
    <t>{b5b149a0-1ff9-4cde-a77e-66479661c024}</t>
  </si>
  <si>
    <t>SO01f</t>
  </si>
  <si>
    <t>Přípojka elektro, osvětlení hřiště</t>
  </si>
  <si>
    <t>{980748f4-e191-4102-bc0e-cd8f40eb7e45}</t>
  </si>
  <si>
    <t>SO02</t>
  </si>
  <si>
    <t>Šatna a sklad sportovního vybavení</t>
  </si>
  <si>
    <t>{54ed2cce-eda7-44fc-bbcf-469d9596fe13}</t>
  </si>
  <si>
    <t>VON</t>
  </si>
  <si>
    <t>Vedlejší a ostatní náklady</t>
  </si>
  <si>
    <t>{761e5708-a470-4db5-a9df-d9fe31a49a5e}</t>
  </si>
  <si>
    <t>KRYCÍ LIST SOUPISU PRACÍ</t>
  </si>
  <si>
    <t>Objekt:</t>
  </si>
  <si>
    <t>SO01a -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</si>
  <si>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</si>
  <si>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</si>
  <si>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</si>
  <si>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</si>
  <si>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</si>
  <si>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</si>
  <si>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</si>
  <si>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</si>
  <si>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</si>
  <si>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</si>
  <si>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</si>
  <si>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</si>
  <si>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</si>
  <si>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</si>
  <si>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</si>
  <si>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</si>
  <si>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</si>
  <si>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</si>
  <si>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</si>
  <si>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</si>
  <si>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</si>
  <si>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</si>
  <si>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</si>
  <si>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</si>
  <si>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</si>
  <si>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</si>
  <si>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</si>
  <si>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</si>
  <si>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</si>
  <si>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</si>
  <si>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</si>
  <si>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</si>
  <si>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</si>
  <si>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</si>
  <si>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2023 01</t>
  </si>
  <si>
    <t>4</t>
  </si>
  <si>
    <t>841980214</t>
  </si>
  <si>
    <t>VV</t>
  </si>
  <si>
    <t>50,00*32,00</t>
  </si>
  <si>
    <t>Součet</t>
  </si>
  <si>
    <t>122251104</t>
  </si>
  <si>
    <t>Odkopávky a prokopávky nezapažené strojně v hornině třídy těžitelnosti I skupiny 3 přes 100 do 500 m3</t>
  </si>
  <si>
    <t>m3</t>
  </si>
  <si>
    <t>1600946698</t>
  </si>
  <si>
    <t>0,20*50,00*32,00</t>
  </si>
  <si>
    <t>3</t>
  </si>
  <si>
    <t>131111333</t>
  </si>
  <si>
    <t>Vrtání jamek ručním motorovým vrtákem průměru přes 200 do 300 mm</t>
  </si>
  <si>
    <t>m</t>
  </si>
  <si>
    <t>1322275993</t>
  </si>
  <si>
    <t>72*0,90</t>
  </si>
  <si>
    <t>132251102</t>
  </si>
  <si>
    <t>Hloubení nezapažených rýh šířky do 800 mm strojně s urovnáním dna do předepsaného profilu a spádu v hornině třídy těžitelnosti I skupiny 3 přes 20 do 50 m3</t>
  </si>
  <si>
    <t>-1569203870</t>
  </si>
  <si>
    <t>pro drenáž</t>
  </si>
  <si>
    <t>0,60*1,00*2*(46,28+29,50+1,31)</t>
  </si>
  <si>
    <t>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</si>
  <si>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</si>
  <si>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</si>
  <si>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-1357138521</t>
  </si>
  <si>
    <t>320,00+92,508</t>
  </si>
  <si>
    <t>6</t>
  </si>
  <si>
    <t>171151103</t>
  </si>
  <si>
    <t>Uložení sypanin do násypů strojně s rozprostřením sypaniny ve vrstvách a s hrubým urovnáním zhutněných z hornin soudržných jakékoliv třídy těžitelnosti</t>
  </si>
  <si>
    <t>-1838765632</t>
  </si>
  <si>
    <t>320,00+92,508-24,60</t>
  </si>
  <si>
    <t>7</t>
  </si>
  <si>
    <t>174151101</t>
  </si>
  <si>
    <t>Zásyp sypaninou z jakékoliv horniny strojně s uložením výkopku ve vrstvách se zhutněním jam, šachet, rýh nebo kolem objektů v těchto vykopávkách</t>
  </si>
  <si>
    <t>-526466495</t>
  </si>
  <si>
    <t>0,50*0,30*2*(50,00+32,00)</t>
  </si>
  <si>
    <t>8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</si>
  <si>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</si>
  <si>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</si>
  <si>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366078467</t>
  </si>
  <si>
    <t>9</t>
  </si>
  <si>
    <t>181351113</t>
  </si>
  <si>
    <t>Rozprostření a urovnání ornice v rovině nebo ve svahu sklonu do 1:5 strojně při souvislé ploše přes 500 m2, tl. vrstvy do 200 mm</t>
  </si>
  <si>
    <t>-182063862</t>
  </si>
  <si>
    <t>10</t>
  </si>
  <si>
    <t>181451131</t>
  </si>
  <si>
    <t>Založení trávníku na půdě předem připravené plochy přes 1000 m2 výsevem včetně utažení parkového v rovině nebo na svahu do 1:5</t>
  </si>
  <si>
    <t>1100210928</t>
  </si>
  <si>
    <t>11</t>
  </si>
  <si>
    <t>M</t>
  </si>
  <si>
    <t>00572410</t>
  </si>
  <si>
    <t>osivo směs travní parková</t>
  </si>
  <si>
    <t>kg</t>
  </si>
  <si>
    <t>1807859602</t>
  </si>
  <si>
    <t>1600*0,02 'Přepočtené koeficientem množství</t>
  </si>
  <si>
    <t>12</t>
  </si>
  <si>
    <t>181951112</t>
  </si>
  <si>
    <t>Úprava pláně vyrovnáním výškových rozdílů strojně v hornině třídy těžitelnosti I, skupiny 1 až 3 se zhutněním</t>
  </si>
  <si>
    <t>-833111237</t>
  </si>
  <si>
    <t>13</t>
  </si>
  <si>
    <t>185803211</t>
  </si>
  <si>
    <t>Uválcování trávníku v rovině nebo na svahu do 1:5</t>
  </si>
  <si>
    <t>673889491</t>
  </si>
  <si>
    <t>Zakládání</t>
  </si>
  <si>
    <t>14</t>
  </si>
  <si>
    <t>211531111</t>
  </si>
  <si>
    <t>Výplň kamenivem do rýh odvodňovacích žeber nebo trativodů bez zhutnění, s úpravou povrchu výplně kamenivem hrubým drceným frakce 16 až 63 mm</t>
  </si>
  <si>
    <t>428938655</t>
  </si>
  <si>
    <t>212572121</t>
  </si>
  <si>
    <t>Lože pro trativody z kameniva drobného těženého</t>
  </si>
  <si>
    <t>-1177619241</t>
  </si>
  <si>
    <t>0,60*0,10*2*(46,28+29,50+1,31)</t>
  </si>
  <si>
    <t>16</t>
  </si>
  <si>
    <t>212755213</t>
  </si>
  <si>
    <t>Trativody bez lože z drenážních trubek plastových flexibilních D 80 mm</t>
  </si>
  <si>
    <t>497190771</t>
  </si>
  <si>
    <t>2*(46,28+29,50+1,31)</t>
  </si>
  <si>
    <t>17</t>
  </si>
  <si>
    <t>275321311</t>
  </si>
  <si>
    <t>Základy z betonu železového (bez výztuže) patky z betonu bez zvláštních nároků na prostředí tř. C 16/20</t>
  </si>
  <si>
    <t>137145165</t>
  </si>
  <si>
    <t>sloupky oplocení</t>
  </si>
  <si>
    <t>72*0,90*pi*0,30*0,30/4</t>
  </si>
  <si>
    <t>pouzdro sloupku</t>
  </si>
  <si>
    <t>0,50*0,50*0,60*2</t>
  </si>
  <si>
    <t>Svislé a kompletní konstrukce</t>
  </si>
  <si>
    <t>18</t>
  </si>
  <si>
    <t>338171123</t>
  </si>
  <si>
    <t>Montáž sloupků a vzpěr plotových ocelových trubkových nebo profilovaných výšky přes 2 do 2,6 m se zabetonováním do 0,08 m3 do připravených jamek</t>
  </si>
  <si>
    <t>kus</t>
  </si>
  <si>
    <t>422018802</t>
  </si>
  <si>
    <t>"sloupky" 50</t>
  </si>
  <si>
    <t>"vzpěry" 22</t>
  </si>
  <si>
    <t>19</t>
  </si>
  <si>
    <t>338-s1</t>
  </si>
  <si>
    <t>Sloupek plotový komaxit pr.60mm délka 4,90m</t>
  </si>
  <si>
    <t>344625790</t>
  </si>
  <si>
    <t>20</t>
  </si>
  <si>
    <t>338-s2</t>
  </si>
  <si>
    <t>Sloupek plotový komaxit pr.100mm délka 4,90m</t>
  </si>
  <si>
    <t>-161531956</t>
  </si>
  <si>
    <t>338-s3</t>
  </si>
  <si>
    <t>1623471331</t>
  </si>
  <si>
    <t>22</t>
  </si>
  <si>
    <t>338171125.1</t>
  </si>
  <si>
    <t>Osazování rozpěr plotových ocelových</t>
  </si>
  <si>
    <t>176421136</t>
  </si>
  <si>
    <t>23</t>
  </si>
  <si>
    <t>338-s4</t>
  </si>
  <si>
    <t>Rozpěra plotová komaxit pr.100mm délka 2,50m</t>
  </si>
  <si>
    <t>1171955273</t>
  </si>
  <si>
    <t>24</t>
  </si>
  <si>
    <t>338-s5</t>
  </si>
  <si>
    <t>Rozpěra plotová komaxit pr.40mm délka 1,00m</t>
  </si>
  <si>
    <t>-1209358877</t>
  </si>
  <si>
    <t>25</t>
  </si>
  <si>
    <t>348101220</t>
  </si>
  <si>
    <t>Osazení vrat nebo vrátek k oplocení na sloupky ocelové, plochy jednotlivě přes 2 do 4 m2</t>
  </si>
  <si>
    <t>1285411744</t>
  </si>
  <si>
    <t>26</t>
  </si>
  <si>
    <t>55342335.1</t>
  </si>
  <si>
    <t>branka plotová jednokřídlá Pz s PVC vrstvou 1100x2500mm</t>
  </si>
  <si>
    <t>-818670221</t>
  </si>
  <si>
    <t>27</t>
  </si>
  <si>
    <t>348101230</t>
  </si>
  <si>
    <t>Osazení vrat nebo vrátek k oplocení na sloupky ocelové, plochy jednotlivě přes 4 do 6 m2</t>
  </si>
  <si>
    <t>-773496312</t>
  </si>
  <si>
    <t>28</t>
  </si>
  <si>
    <t>55342360.1</t>
  </si>
  <si>
    <t>brána plotová dvoukřídlá Pz s PVC vrstvou 2500x2000mm</t>
  </si>
  <si>
    <t>-1458882498</t>
  </si>
  <si>
    <t>29</t>
  </si>
  <si>
    <t>348101270</t>
  </si>
  <si>
    <t>Osazení vrat nebo vrátek k oplocení na sloupky ocelové, plochy jednotlivě přes 15 m2</t>
  </si>
  <si>
    <t>1515331397</t>
  </si>
  <si>
    <t>30</t>
  </si>
  <si>
    <t>348-b1</t>
  </si>
  <si>
    <t>brána plotová dvoukřídlá Pz s PVC vrstvou 6000x4000mm</t>
  </si>
  <si>
    <t>336510143</t>
  </si>
  <si>
    <t>31</t>
  </si>
  <si>
    <t>348401140</t>
  </si>
  <si>
    <t>Montáž oplocení z pletiva strojového s napínacími dráty přes 2,0 do 4,0 m</t>
  </si>
  <si>
    <t>1059840930</t>
  </si>
  <si>
    <t>32</t>
  </si>
  <si>
    <t>31327504.1</t>
  </si>
  <si>
    <t>pletivo drátěné plastifikované se čtvercovými oky 50/2,7mm v 4000mm</t>
  </si>
  <si>
    <t>613332976</t>
  </si>
  <si>
    <t>33</t>
  </si>
  <si>
    <t>348401350</t>
  </si>
  <si>
    <t>Montáž oplocení z pletiva rozvinutí, uchycení a napnutí drátu napínacího</t>
  </si>
  <si>
    <t>1464954440</t>
  </si>
  <si>
    <t>160,000*5</t>
  </si>
  <si>
    <t>34</t>
  </si>
  <si>
    <t>15619100</t>
  </si>
  <si>
    <t>drát kruhový poplastovaný napínací 2,5/3,5mm</t>
  </si>
  <si>
    <t>1686773182</t>
  </si>
  <si>
    <t>800*1,05 'Přepočtené koeficientem množství</t>
  </si>
  <si>
    <t>35</t>
  </si>
  <si>
    <t>348401360</t>
  </si>
  <si>
    <t>Montáž oplocení z pletiva rozvinutí, uchycení a napnutí drátu přiháčkování pletiva k napínacímu drátu</t>
  </si>
  <si>
    <t>1448904802</t>
  </si>
  <si>
    <t>36</t>
  </si>
  <si>
    <t>31324826.1</t>
  </si>
  <si>
    <t>napínák na napínacího drátu</t>
  </si>
  <si>
    <t>-1968377569</t>
  </si>
  <si>
    <t>Komunikace pozemní</t>
  </si>
  <si>
    <t>37</t>
  </si>
  <si>
    <t>564710011</t>
  </si>
  <si>
    <t>Podklad nebo kryt z kameniva hrubého drceného vel. 8-16 mm s rozprostřením a zhutněním plochy přes 100 m2, po zhutnění tl. 50 mm</t>
  </si>
  <si>
    <t>-1532790786</t>
  </si>
  <si>
    <t>38</t>
  </si>
  <si>
    <t>564751115</t>
  </si>
  <si>
    <t>Podklad nebo kryt z kameniva hrubého drceného vel. 32-63 mm s rozprostřením a zhutněním plochy přes 100 m2, po zhutnění tl. 190 mm</t>
  </si>
  <si>
    <t>570367962</t>
  </si>
  <si>
    <t>39</t>
  </si>
  <si>
    <t>564801111</t>
  </si>
  <si>
    <t>Podklad ze štěrkodrti ŠD s rozprostřením a zhutněním plochy přes 100 m2, po zhutnění tl. 30 mm</t>
  </si>
  <si>
    <t>-1497103238</t>
  </si>
  <si>
    <t>fr.0-4</t>
  </si>
  <si>
    <t>1519,00</t>
  </si>
  <si>
    <t>fr.4-8</t>
  </si>
  <si>
    <t>40</t>
  </si>
  <si>
    <t>589141121</t>
  </si>
  <si>
    <t>Umělý trávník pro sportovní povrchy multisport včetně zásypu pískem výška vlasu do 25 mm z monofilních vláken</t>
  </si>
  <si>
    <t>951179057</t>
  </si>
  <si>
    <t>41</t>
  </si>
  <si>
    <t>589811111</t>
  </si>
  <si>
    <t>Umělý trávník pro sportovní povrchy vodorovné značení (lajnování) hřišť pro tenis a multisport šířky 5 cm</t>
  </si>
  <si>
    <t>32823736</t>
  </si>
  <si>
    <t>Trubní vedení</t>
  </si>
  <si>
    <t>42</t>
  </si>
  <si>
    <t>877245211</t>
  </si>
  <si>
    <t>Montáž tvarovek na kanalizačním potrubí z trub z plastu z tvrdého PVC nebo z polypropylenu v otevřeném výkopu jednoosých DN 80</t>
  </si>
  <si>
    <t>1686728278</t>
  </si>
  <si>
    <t>43</t>
  </si>
  <si>
    <t>28654511</t>
  </si>
  <si>
    <t>spojovací hrdlo PE drenážního systému budov DN 80</t>
  </si>
  <si>
    <t>1796441366</t>
  </si>
  <si>
    <t>44</t>
  </si>
  <si>
    <t>28654512</t>
  </si>
  <si>
    <t>koleno PE drenážního systému budov 90° DN 80</t>
  </si>
  <si>
    <t>-1919026141</t>
  </si>
  <si>
    <t>45</t>
  </si>
  <si>
    <t>877245221</t>
  </si>
  <si>
    <t>Montáž tvarovek na kanalizačním potrubí z trub z plastu z tvrdého PVC nebo z polypropylenu v otevřeném výkopu dvouosých DN 80</t>
  </si>
  <si>
    <t>-1549506429</t>
  </si>
  <si>
    <t>46</t>
  </si>
  <si>
    <t>28654515</t>
  </si>
  <si>
    <t>tvarovka T-kus PE drenážního systému budov DN 80</t>
  </si>
  <si>
    <t>1539563763</t>
  </si>
  <si>
    <t>Ostatní konstrukce a práce, bourání</t>
  </si>
  <si>
    <t>47</t>
  </si>
  <si>
    <t>914511112.1</t>
  </si>
  <si>
    <t>Montáž sloupku dopravních značek délky do 3,5 m do hliníkové patky pro sloupek D 60 mm</t>
  </si>
  <si>
    <t>-1536227473</t>
  </si>
  <si>
    <t>48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</si>
  <si>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</si>
  <si>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</si>
  <si>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-751954151</t>
  </si>
  <si>
    <t>2*(49,00+31,00)</t>
  </si>
  <si>
    <t>49</t>
  </si>
  <si>
    <t>59217001</t>
  </si>
  <si>
    <t>obrubník betonový zahradní 1000x50x250mm</t>
  </si>
  <si>
    <t>576724029</t>
  </si>
  <si>
    <t>160*1,02 'Přepočtené koeficientem množství</t>
  </si>
  <si>
    <t>50</t>
  </si>
  <si>
    <t>916991121</t>
  </si>
  <si>
    <t>Lože pod obrubníky, krajníky nebo obruby z dlažebních kostek z betonu prostého</t>
  </si>
  <si>
    <t>1471858140</t>
  </si>
  <si>
    <t>160,00*0,15*0,20</t>
  </si>
  <si>
    <t>998</t>
  </si>
  <si>
    <t>Přesun hmot</t>
  </si>
  <si>
    <t>51</t>
  </si>
  <si>
    <t>998222012</t>
  </si>
  <si>
    <t>Přesun hmot pro tělovýchovné plochy dopravní vzdálenost do 200 m</t>
  </si>
  <si>
    <t>t</t>
  </si>
  <si>
    <t>-2127749176</t>
  </si>
  <si>
    <t>SO01b - Chodník</t>
  </si>
  <si>
    <t>121151103</t>
  </si>
  <si>
    <t>Sejmutí ornice strojně při souvislé ploše do 100 m2, tl. vrstvy do 200 mm</t>
  </si>
  <si>
    <t>-491862518</t>
  </si>
  <si>
    <t>3,10*15,60+2,00*12,40</t>
  </si>
  <si>
    <t>122251101</t>
  </si>
  <si>
    <t>Odkopávky a prokopávky nezapažené strojně v hornině třídy těžitelnosti I skupiny 3 do 20 m3</t>
  </si>
  <si>
    <t>1634197284</t>
  </si>
  <si>
    <t>(3,10*15,60+2,00*12,40)*0,15</t>
  </si>
  <si>
    <t>96749577</t>
  </si>
  <si>
    <t>10,974</t>
  </si>
  <si>
    <t>-327235421</t>
  </si>
  <si>
    <t>10,974-3,10</t>
  </si>
  <si>
    <t>-1418565917</t>
  </si>
  <si>
    <t>0,50*0,25*2*12,40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</si>
  <si>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</si>
  <si>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</si>
  <si>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-1095359403</t>
  </si>
  <si>
    <t>181351003</t>
  </si>
  <si>
    <t>Rozprostření a urovnání ornice v rovině nebo ve svahu sklonu do 1:5 strojně při souvislé ploše do 100 m2, tl. vrstvy do 200 mm</t>
  </si>
  <si>
    <t>318263923</t>
  </si>
  <si>
    <t>181411131</t>
  </si>
  <si>
    <t>Založení trávníku na půdě předem připravené plochy do 1000 m2 výsevem včetně utažení parkového v rovině nebo na svahu do 1:5</t>
  </si>
  <si>
    <t>1645930987</t>
  </si>
  <si>
    <t>-366676834</t>
  </si>
  <si>
    <t>73,16*0,02 'Přepočtené koeficientem množství</t>
  </si>
  <si>
    <t>149330071</t>
  </si>
  <si>
    <t>775438362</t>
  </si>
  <si>
    <t>564751101</t>
  </si>
  <si>
    <t>Podklad nebo kryt z kameniva hrubého drceného vel. 32-63 mm s rozprostřením a zhutněním plochy jednotlivě do 100 m2, po zhutnění tl. 150 mm</t>
  </si>
  <si>
    <t>221091148</t>
  </si>
  <si>
    <t>564801012</t>
  </si>
  <si>
    <t>Podklad ze štěrkodrti ŠD s rozprostřením a zhutněním plochy jednotlivě do 100 m2, po zhutnění tl. 40 mm</t>
  </si>
  <si>
    <t>-1613244148</t>
  </si>
  <si>
    <t>57,56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</si>
  <si>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</si>
  <si>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</si>
  <si>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1853223025</t>
  </si>
  <si>
    <t>15,60*2,10+12,40*2,00</t>
  </si>
  <si>
    <t>59245015</t>
  </si>
  <si>
    <t>dlažba zámková tvaru I 200x165x60mm přírodní</t>
  </si>
  <si>
    <t>1916268351</t>
  </si>
  <si>
    <t>57,56*1,03 'Přepočtené koeficientem množství</t>
  </si>
  <si>
    <t>-942642631</t>
  </si>
  <si>
    <t>2*15,60+2,00+12,40</t>
  </si>
  <si>
    <t>739786308</t>
  </si>
  <si>
    <t>45,6*1,02 'Přepočtené koeficientem množství</t>
  </si>
  <si>
    <t>-1128545688</t>
  </si>
  <si>
    <t>45,60*0,15*0,20</t>
  </si>
  <si>
    <t>998223011</t>
  </si>
  <si>
    <t>Přesun hmot pro pozemní komunikace s krytem dlážděným dopravní vzdálenost do 200 m jakékoliv délky objektu</t>
  </si>
  <si>
    <t>1735363172</t>
  </si>
  <si>
    <t>SO01d - Dešťová kanalizace</t>
  </si>
  <si>
    <t xml:space="preserve">    4 - Vodorovné konstrukce</t>
  </si>
  <si>
    <t>-845887849</t>
  </si>
  <si>
    <t>85,00*1,10</t>
  </si>
  <si>
    <t>132251103</t>
  </si>
  <si>
    <t>Hloubení nezapažených rýh šířky do 800 mm strojně s urovnáním dna do předepsaného profilu a spádu v hornině třídy těžitelnosti I skupiny 3 přes 50 do 100 m3</t>
  </si>
  <si>
    <t>2119067961</t>
  </si>
  <si>
    <t>85,00*0,80*1,20</t>
  </si>
  <si>
    <t>540516776</t>
  </si>
  <si>
    <t>-476559134</t>
  </si>
  <si>
    <t>81,60-59,68</t>
  </si>
  <si>
    <t>1342398563</t>
  </si>
  <si>
    <t>výkop</t>
  </si>
  <si>
    <t>81,60</t>
  </si>
  <si>
    <t>odpočet lože a obsyp</t>
  </si>
  <si>
    <t>-6,80-13,92</t>
  </si>
  <si>
    <t>odpočet výustní objekt</t>
  </si>
  <si>
    <t>-1,20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</si>
  <si>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</si>
  <si>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</si>
  <si>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244581597</t>
  </si>
  <si>
    <t>58,00*0,80*0,30</t>
  </si>
  <si>
    <t>58331200</t>
  </si>
  <si>
    <t>štěrkopísek netříděný</t>
  </si>
  <si>
    <t>-1248617683</t>
  </si>
  <si>
    <t>13,92*2 'Přepočtené koeficientem množství</t>
  </si>
  <si>
    <t>-133755163</t>
  </si>
  <si>
    <t>-379905362</t>
  </si>
  <si>
    <t>-1271391697</t>
  </si>
  <si>
    <t>-455513343</t>
  </si>
  <si>
    <t>93,5*0,02 'Přepočtené koeficientem množství</t>
  </si>
  <si>
    <t>2141527149</t>
  </si>
  <si>
    <t>321213232</t>
  </si>
  <si>
    <t>Zdivo nadzákladové z lomového kamene vodních staveb přehrad, jezů a plavebních komor, spodní stavby vodních elektráren, odběrných věží a výpustných zařízení, opěrných zdí, šachet, šachtic a ostatních konstrukcí rubové z lomového kamene lomařsky upraveného se zatřením spár, na maltu cementovou MC 10</t>
  </si>
  <si>
    <t>-223499815</t>
  </si>
  <si>
    <t>výústní objekt</t>
  </si>
  <si>
    <t>0,80*1,00*1,50</t>
  </si>
  <si>
    <t>382411111.1</t>
  </si>
  <si>
    <t>Nadzemní nádrž z polyetylenu PE na dešťovou vodu univerzální, objemu 1000 l, připojení na dešťový svod a s přepadem do kanalizace</t>
  </si>
  <si>
    <t>-1473484262</t>
  </si>
  <si>
    <t>Vodorovné konstrukce</t>
  </si>
  <si>
    <t>451573111</t>
  </si>
  <si>
    <t>Lože pod potrubí, stoky a drobné objekty v otevřeném výkopu z písku a štěrkopísku do 63 mm</t>
  </si>
  <si>
    <t>-2015276790</t>
  </si>
  <si>
    <t>85,00*0,80*0,10</t>
  </si>
  <si>
    <t>871265231</t>
  </si>
  <si>
    <t>Kanalizační potrubí z tvrdého PVC v otevřeném výkopu ve sklonu do 20 %, hladkého plnostěnného jednovrstvého, tuhost třídy SN 10 DN 110</t>
  </si>
  <si>
    <t>-672480468</t>
  </si>
  <si>
    <t>877265211</t>
  </si>
  <si>
    <t>Montáž tvarovek na kanalizačním potrubí z trub z plastu z tvrdého PVC nebo z polypropylenu v otevřeném výkopu jednoosých DN 110</t>
  </si>
  <si>
    <t>1891073107</t>
  </si>
  <si>
    <t>28611351</t>
  </si>
  <si>
    <t>koleno kanalizační PVC KG 110x45°</t>
  </si>
  <si>
    <t>-1428014547</t>
  </si>
  <si>
    <t>877265221</t>
  </si>
  <si>
    <t>Montáž tvarovek na kanalizačním potrubí z trub z plastu z tvrdého PVC nebo z polypropylenu v otevřeném výkopu dvouosých DN 110</t>
  </si>
  <si>
    <t>607014165</t>
  </si>
  <si>
    <t>28611387</t>
  </si>
  <si>
    <t>odbočka kanalizační PVC s hrdlem 110/110/45°</t>
  </si>
  <si>
    <t>1181706596</t>
  </si>
  <si>
    <t>877265271</t>
  </si>
  <si>
    <t>Montáž tvarovek na kanalizačním potrubí z trub z plastu z tvrdého PVC nebo z polypropylenu v otevřeném výkopu lapačů střešních splavenin DN 100</t>
  </si>
  <si>
    <t>1301751680</t>
  </si>
  <si>
    <t>56231163</t>
  </si>
  <si>
    <t>lapač střešních splavenin se zápachovou klapkou a lapacím košem DN 125/110</t>
  </si>
  <si>
    <t>-930230448</t>
  </si>
  <si>
    <t>892312121</t>
  </si>
  <si>
    <t>Tlakové zkoušky vzduchem těsnícími vaky ucpávkovými DN 150</t>
  </si>
  <si>
    <t>úsek</t>
  </si>
  <si>
    <t>1560198814</t>
  </si>
  <si>
    <t>919441211</t>
  </si>
  <si>
    <t>Čelo propustku včetně římsy ze zdiva z lomového kamene, pro propustek z trub DN 300 až 500 mm</t>
  </si>
  <si>
    <t>240401058</t>
  </si>
  <si>
    <t>998276101</t>
  </si>
  <si>
    <t>Přesun hmot pro trubní vedení hloubené z trub z plastických hmot nebo sklolaminátových pro vodovody nebo kanalizace v otevřeném výkopu dopravní vzdálenost do 15 m</t>
  </si>
  <si>
    <t>-1364675386</t>
  </si>
  <si>
    <t>SO01e - Přípojka vody</t>
  </si>
  <si>
    <t>18,70*1,10</t>
  </si>
  <si>
    <t>132251101</t>
  </si>
  <si>
    <t>Hloubení nezapažených rýh šířky do 800 mm strojně s urovnáním dna do předepsaného profilu a spádu v hornině třídy těžitelnosti I skupiny 3 do 20 m3</t>
  </si>
  <si>
    <t>18,70*0,80*1,20</t>
  </si>
  <si>
    <t>17,952-11,968</t>
  </si>
  <si>
    <t>17,952</t>
  </si>
  <si>
    <t>-1,496-4,488</t>
  </si>
  <si>
    <t>18,70*0,80*0,30</t>
  </si>
  <si>
    <t>4,488*2 'Přepočtené koeficientem množství</t>
  </si>
  <si>
    <t>20,57*0,02 'Přepočtené koeficientem množství</t>
  </si>
  <si>
    <t>18,70*0,80*0,10</t>
  </si>
  <si>
    <t>871161211</t>
  </si>
  <si>
    <t>Montáž vodovodního potrubí z plastů v otevřeném výkopu z polyetylenu PE 100 svařovaných elektrotvarovkou SDR 11/PN16 D 32 x 3,0 mm</t>
  </si>
  <si>
    <t>1892984694</t>
  </si>
  <si>
    <t>28613110</t>
  </si>
  <si>
    <t>trubka vodovodní PE100 PN 16 SDR11 32x3,0mm</t>
  </si>
  <si>
    <t>1457401517</t>
  </si>
  <si>
    <t>20,7*1,015 'Přepočtené koeficientem množství</t>
  </si>
  <si>
    <t>877161101</t>
  </si>
  <si>
    <t>Montáž tvarovek na vodovodním plastovém potrubí z polyetylenu PE 100 elektrotvarovek SDR 11/PN16 spojek, oblouků nebo redukcí d 32</t>
  </si>
  <si>
    <t>257243778</t>
  </si>
  <si>
    <t>28615969</t>
  </si>
  <si>
    <t>elektrospojka SDR11 PE 100 PN16 D 32mm</t>
  </si>
  <si>
    <t>1092636666</t>
  </si>
  <si>
    <t>28653072</t>
  </si>
  <si>
    <t>vložka přechodová PE/mosaz pro vodovodní potrubí PN16 plyn PN10 vnější závit 32-1"</t>
  </si>
  <si>
    <t>-682558658</t>
  </si>
  <si>
    <t>899721111</t>
  </si>
  <si>
    <t>Signalizační vodič na potrubí DN do 150 mm</t>
  </si>
  <si>
    <t>1661360871</t>
  </si>
  <si>
    <t>899722114</t>
  </si>
  <si>
    <t>Krytí potrubí z plastů výstražnou fólií z PVC šířky 40 cm</t>
  </si>
  <si>
    <t>-1503391487</t>
  </si>
  <si>
    <t>899900100</t>
  </si>
  <si>
    <t>Napojení na stávající kanalizaci</t>
  </si>
  <si>
    <t>846357143</t>
  </si>
  <si>
    <t>722224153</t>
  </si>
  <si>
    <t>Armatury s jedním závitem ventily kulové zahradní uzávěry PN 15 do 120° C G 3/4" - 1"</t>
  </si>
  <si>
    <t>1845875269</t>
  </si>
  <si>
    <t>722220112</t>
  </si>
  <si>
    <t>Armatury s jedním závitem nástěnky pro výtokový ventil G 3/4"</t>
  </si>
  <si>
    <t>-805884889</t>
  </si>
  <si>
    <t>722220213</t>
  </si>
  <si>
    <t>Armatury s jedním závitem přechodové tvarovky PPR, PN 20 (SDR 6) s kovovým závitem vnitřním kolena 90° D 32 x G 1"</t>
  </si>
  <si>
    <t>1541426396</t>
  </si>
  <si>
    <t>722220223</t>
  </si>
  <si>
    <t>Armatury s jedním závitem přechodové tvarovky PPR, PN 20 (SDR 6) s kovovým závitem vnitřním T - kusy D 32 x G 1" x D 32</t>
  </si>
  <si>
    <t>-1992307186</t>
  </si>
  <si>
    <t>722224116</t>
  </si>
  <si>
    <t>Armatury s jedním závitem kohouty plnicí a vypouštěcí PN 10 G 3/4"</t>
  </si>
  <si>
    <t>759933892</t>
  </si>
  <si>
    <t>722232155</t>
  </si>
  <si>
    <t>Armatury se dvěma závity kulové kohouty PN 42 do 185 °C plnoprůtokové vnitřní závit těžká řada G 1"</t>
  </si>
  <si>
    <t>823277502</t>
  </si>
  <si>
    <t>722220233</t>
  </si>
  <si>
    <t>Armatury s jedním závitem přechodové tvarovky PPR, PN 20 (SDR 6) s kovovým závitem vnitřním přechodky dGK D 32 x G 1"</t>
  </si>
  <si>
    <t>7063897</t>
  </si>
  <si>
    <t>SO01f - Přípojka elektro, osvětlení hřiště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</si>
  <si>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</si>
  <si>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</si>
  <si>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</si>
  <si>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</si>
  <si>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</si>
  <si>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100,70*1,10</t>
  </si>
  <si>
    <t>110,77*0,02 'Přepočtené koeficientem množství</t>
  </si>
  <si>
    <t>PSV</t>
  </si>
  <si>
    <t>Práce a dodávky PSV</t>
  </si>
  <si>
    <t>741</t>
  </si>
  <si>
    <t>Elektroinstalace - silnoproud</t>
  </si>
  <si>
    <t>998741101</t>
  </si>
  <si>
    <t>Přesun hmot pro silnoproud stanovený z hmotnosti přesunovaného materiálu vodorovná dopravní vzdálenost do 50 m v objektech výšky do 6 m</t>
  </si>
  <si>
    <t>1618686975</t>
  </si>
  <si>
    <t>Práce a dodávky M</t>
  </si>
  <si>
    <t>21-M</t>
  </si>
  <si>
    <t>Elektromontáže</t>
  </si>
  <si>
    <t>210203901</t>
  </si>
  <si>
    <t>Montáž svítidel LED se zapojením vodičů průmyslových nebo venkovních na výložník nebo dřík</t>
  </si>
  <si>
    <t>1721460277</t>
  </si>
  <si>
    <t>34774113.1</t>
  </si>
  <si>
    <t>LED reflektor osazený SMD čipy, výkon 240W, úhel světla 90°, záruka 5 let. Krytí IP65</t>
  </si>
  <si>
    <t>250594006</t>
  </si>
  <si>
    <t>210204011</t>
  </si>
  <si>
    <t>Montáž stožárů osvětlení ocelových samostatně stojících, délky do 12 m</t>
  </si>
  <si>
    <t>64</t>
  </si>
  <si>
    <t>-549788055</t>
  </si>
  <si>
    <t>31674111</t>
  </si>
  <si>
    <t>stožár osvětlovací uliční Pz 159/133/114 v 12,2m</t>
  </si>
  <si>
    <t>128</t>
  </si>
  <si>
    <t>-894663787</t>
  </si>
  <si>
    <t>210204107</t>
  </si>
  <si>
    <t>Montáž výložníků osvětlení tříramenných sloupových, hmotnosti do 70 kg</t>
  </si>
  <si>
    <t>854837146</t>
  </si>
  <si>
    <t>31674013</t>
  </si>
  <si>
    <t>výložník rovný trojnásobný k osvětlovacím stožárům uličním vyložení 1000mm</t>
  </si>
  <si>
    <t>209279278</t>
  </si>
  <si>
    <t>210204201</t>
  </si>
  <si>
    <t>Montáž elektrovýzbroje stožárů osvětlení 1 okruh</t>
  </si>
  <si>
    <t>-549312800</t>
  </si>
  <si>
    <t>31674129</t>
  </si>
  <si>
    <t>výzbroj stožárová SV 6.6.4</t>
  </si>
  <si>
    <t>-2106473349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</si>
  <si>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</si>
  <si>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</si>
  <si>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-724157984</t>
  </si>
  <si>
    <t>34111030</t>
  </si>
  <si>
    <t>kabel instalační jádro Cu plné izolace PVC plášť PVC 450/750V (CYKY) 3x1,5mm2</t>
  </si>
  <si>
    <t>1416433153</t>
  </si>
  <si>
    <t>100,7*1,15 'Přepočtené koeficientem množství</t>
  </si>
  <si>
    <t>210900100</t>
  </si>
  <si>
    <t>Napojení na stávající rozvod</t>
  </si>
  <si>
    <t>-536896887</t>
  </si>
  <si>
    <t>46-M</t>
  </si>
  <si>
    <t>Zemní práce při extr.mont.pracích</t>
  </si>
  <si>
    <t>460171272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</si>
  <si>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3</t>
  </si>
  <si>
    <t>-309846269</t>
  </si>
  <si>
    <t>460451282</t>
  </si>
  <si>
    <t>Zásyp kabelových rýh strojně s přemístěním sypaniny ze vzdálenosti do 10 m, s uložením výkopku ve vrstvách včetně zhutnění a urovnání povrchu šířky 50 cm hloubky 80 cm z horniny třídy těžitelnosti I skupiny 3</t>
  </si>
  <si>
    <t>-1013834643</t>
  </si>
  <si>
    <t>460661112</t>
  </si>
  <si>
    <t>Kabelové lože z písku včetně podsypu, zhutnění a urovnání povrchu pro kabely nn bez zakrytí, šířky přes 35 do 50 cm</t>
  </si>
  <si>
    <t>-548070385</t>
  </si>
  <si>
    <t>460671114</t>
  </si>
  <si>
    <t>Výstražná fólie z PVC pro krytí kabelů včetně vyrovnání povrchu rýhy, rozvinutí a uložení fólie šířky do 40 cm</t>
  </si>
  <si>
    <t>1563174139</t>
  </si>
  <si>
    <t>460791214</t>
  </si>
  <si>
    <t>Montáž trubek ochranných uložených volně do rýhy plastových ohebných, vnitřního průměru přes 90 do 110 mm</t>
  </si>
  <si>
    <t>1478365933</t>
  </si>
  <si>
    <t>34571355</t>
  </si>
  <si>
    <t>trubka elektroinstalační ohebná dvouplášťová korugovaná (chránička) D 94/110mm, HDPE+LDPE</t>
  </si>
  <si>
    <t>-1648538134</t>
  </si>
  <si>
    <t>100,7*1,05 'Přepočtené koeficientem množství</t>
  </si>
  <si>
    <t>460905111</t>
  </si>
  <si>
    <t>Montáž kompaktního plastového pilíře pro rozvod nn samostatného šířky do 38 cm (např. SP100, SS100, ER112)</t>
  </si>
  <si>
    <t>-1439551393</t>
  </si>
  <si>
    <t>skříň pro osvětlení sportoviště včt.vybavení</t>
  </si>
  <si>
    <t>zemní práce</t>
  </si>
  <si>
    <t>35711804</t>
  </si>
  <si>
    <t>skříň přípojková kompaktní pilíř celoplastové provedení výzbroj 2x sada pojistkové spodky nožové velikosti 00 (SP200/NKP1P)</t>
  </si>
  <si>
    <t>982290795</t>
  </si>
  <si>
    <t>SO02 - Šatna a sklad sportovního vybavení</t>
  </si>
  <si>
    <t xml:space="preserve">    6 - Úpravy povrchů, podlahy a osazování výplní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</si>
  <si>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</si>
  <si>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</si>
  <si>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</si>
  <si>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</si>
  <si>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783 - Dokončovací práce - nátěry</t>
  </si>
  <si>
    <t>-1496399103</t>
  </si>
  <si>
    <t>4,51*12,30</t>
  </si>
  <si>
    <t>-1506379826</t>
  </si>
  <si>
    <t>12,30*4,51*0,20</t>
  </si>
  <si>
    <t>-1739752108</t>
  </si>
  <si>
    <t>11,095</t>
  </si>
  <si>
    <t>1668867321</t>
  </si>
  <si>
    <t>-933953629</t>
  </si>
  <si>
    <t>1842111415</t>
  </si>
  <si>
    <t>-74310036</t>
  </si>
  <si>
    <t>-1521587092</t>
  </si>
  <si>
    <t>55,473*0,02 'Přepočtené koeficientem množství</t>
  </si>
  <si>
    <t>-350406630</t>
  </si>
  <si>
    <t>-1695655973</t>
  </si>
  <si>
    <t>Úpravy povrchů, podlahy a osazování výplní</t>
  </si>
  <si>
    <t>632481215</t>
  </si>
  <si>
    <t>Separační vrstva k oddělení podlahových vrstev z geotextilie</t>
  </si>
  <si>
    <t>-1687359059</t>
  </si>
  <si>
    <t>12,30*4,51</t>
  </si>
  <si>
    <t>635111215</t>
  </si>
  <si>
    <t>Násyp ze štěrkopísku, písku nebo kameniva pod podlahy se zhutněním ze štěrkopísku</t>
  </si>
  <si>
    <t>-1895746191</t>
  </si>
  <si>
    <t>12,30*4,51*0,08</t>
  </si>
  <si>
    <t>635111241</t>
  </si>
  <si>
    <t>Násyp ze štěrkopísku, písku nebo kameniva pod podlahy se zhutněním z kameniva hrubého 8-16</t>
  </si>
  <si>
    <t>1596825838</t>
  </si>
  <si>
    <t>12,30*4,51*0,145</t>
  </si>
  <si>
    <t>635111242.1</t>
  </si>
  <si>
    <t>Násyp pod podlahy z hrubého kameniva 32-63 se zhutněním</t>
  </si>
  <si>
    <t>608045520</t>
  </si>
  <si>
    <t>12,30*4,51*0,125</t>
  </si>
  <si>
    <t>-75940543</t>
  </si>
  <si>
    <t>2*(12,30+4,50)</t>
  </si>
  <si>
    <t>2003007919</t>
  </si>
  <si>
    <t>33,6*1,02 'Přepočtené koeficientem množství</t>
  </si>
  <si>
    <t>-609300049</t>
  </si>
  <si>
    <t>33,60*0,15*0,20</t>
  </si>
  <si>
    <t>61093415</t>
  </si>
  <si>
    <t>741110512</t>
  </si>
  <si>
    <t>Montáž lišt a kanálků elektroinstalačních se spojkami, ohyby a rohy a s nasunutím do krabic vkládacích s víčkem, šířky do přes 60 do 120 mm</t>
  </si>
  <si>
    <t>602768447</t>
  </si>
  <si>
    <t>34571216</t>
  </si>
  <si>
    <t>kanál elektroinstalační hranatý PVC 100x40mm</t>
  </si>
  <si>
    <t>-2126459777</t>
  </si>
  <si>
    <t>150*1,05 'Přepočtené koeficientem množství</t>
  </si>
  <si>
    <t>741112021</t>
  </si>
  <si>
    <t>Montáž krabic elektroinstalačních bez napojení na trubky a lišty, demontáže a montáže víčka a přístroje protahovacích nebo odbočných nástěnných plastových čtyřhranných, vel. do 100x100 mm</t>
  </si>
  <si>
    <t>1734839542</t>
  </si>
  <si>
    <t>34571482</t>
  </si>
  <si>
    <t>krabice v uzavřeném provedení PVC s krytím IP 54 čtvercová 100x100mm</t>
  </si>
  <si>
    <t>1337517818</t>
  </si>
  <si>
    <t>741122201</t>
  </si>
  <si>
    <t>Montáž kabelů měděných bez ukončení uložených volně nebo v liště plných kulatých (např. CYKY) počtu a průřezu žil 2x1,5 až 6 mm2</t>
  </si>
  <si>
    <t>-1290367632</t>
  </si>
  <si>
    <t>630666204</t>
  </si>
  <si>
    <t>150*1,15 'Přepočtené koeficientem množství</t>
  </si>
  <si>
    <t>741310001</t>
  </si>
  <si>
    <t>Montáž spínačů jedno nebo dvoupólových nástěnných se zapojením vodičů, pro prostředí normální spínačů, řazení 1-jednopólových</t>
  </si>
  <si>
    <t>-1452177735</t>
  </si>
  <si>
    <t>34535015</t>
  </si>
  <si>
    <t>spínač nástěnný jednopólový, řazení 1, IP44, šroubové svorky</t>
  </si>
  <si>
    <t>-609548</t>
  </si>
  <si>
    <t>741313051</t>
  </si>
  <si>
    <t>Montáž zásuvek domovních se zapojením vodičů šroubové připojení nástěnných do 25 A, provedení 3P + PE</t>
  </si>
  <si>
    <t>-2014249186</t>
  </si>
  <si>
    <t>35811476</t>
  </si>
  <si>
    <t>zásuvka nástěnná 16A - 4pól, řazení 3P+PE IP44, šroubové svorky</t>
  </si>
  <si>
    <t>-2036612737</t>
  </si>
  <si>
    <t>741370002</t>
  </si>
  <si>
    <t>Montáž svítidel žárovkových se zapojením vodičů bytových nebo společenských místností stropních přisazených 1 zdroj se sklem</t>
  </si>
  <si>
    <t>-2129263050</t>
  </si>
  <si>
    <t>34825003</t>
  </si>
  <si>
    <t>svítidlo interiérové stropní přisazené kruhové D 300-450mm 1900-2500lm</t>
  </si>
  <si>
    <t>445197389</t>
  </si>
  <si>
    <t>741370032</t>
  </si>
  <si>
    <t>Montáž svítidel žárovkových se zapojením vodičů bytových nebo společenských místností nástěnných přisazených 1 zdroj se sklem</t>
  </si>
  <si>
    <t>-262551535</t>
  </si>
  <si>
    <t>34845005</t>
  </si>
  <si>
    <t>svítidlo exteriérové nástěnné přisazené LED 1000-1500lm</t>
  </si>
  <si>
    <t>1585534582</t>
  </si>
  <si>
    <t>741810001</t>
  </si>
  <si>
    <t>Zkoušky a prohlídky elektrických rozvodů a zařízení celková prohlídka a vyhotovení revizní zprávy pro objem montážních prací do 100 tis. Kč</t>
  </si>
  <si>
    <t>-745640417</t>
  </si>
  <si>
    <t>741900100</t>
  </si>
  <si>
    <t>D+M podružný rozvaděč domovní (3x okruh světelný, 4x okruh zásuvkový)</t>
  </si>
  <si>
    <t>47686454</t>
  </si>
  <si>
    <t>741900200</t>
  </si>
  <si>
    <t>Podružný materiál</t>
  </si>
  <si>
    <t>-214838049</t>
  </si>
  <si>
    <t>741900300</t>
  </si>
  <si>
    <t>Přidružené pracovní výkony</t>
  </si>
  <si>
    <t>200207119</t>
  </si>
  <si>
    <t>1798922001</t>
  </si>
  <si>
    <t>762</t>
  </si>
  <si>
    <t>Konstrukce tesařské</t>
  </si>
  <si>
    <t>762081410</t>
  </si>
  <si>
    <t>Hoblování hraněného řeziva zabudovaného do konstrukce vícestranné hranoly</t>
  </si>
  <si>
    <t>-1042446076</t>
  </si>
  <si>
    <t>konce krokví</t>
  </si>
  <si>
    <t>2*13*0,46*4*0,15</t>
  </si>
  <si>
    <t>762083122</t>
  </si>
  <si>
    <t>Impregnace řeziva máčením proti dřevokaznému hmyzu, houbám a plísním, třída ohrožení 3 a 4 (dřevo v exteriéru)</t>
  </si>
  <si>
    <t>-1909734118</t>
  </si>
  <si>
    <t>1,641+2,073+0,846+0,812+4,381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</si>
  <si>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</si>
  <si>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</si>
  <si>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38434200</t>
  </si>
  <si>
    <t>"krokve 150/150" 13*5,10</t>
  </si>
  <si>
    <t>60512135</t>
  </si>
  <si>
    <t>hranol stavební řezivo průřezu do 288cm2 do dl 6m</t>
  </si>
  <si>
    <t>1505354840</t>
  </si>
  <si>
    <t>66,30*0,15*0,15*1,1</t>
  </si>
  <si>
    <t>762341210</t>
  </si>
  <si>
    <t>Montáž bednění střech rovných a šikmých sklonu do 60° s vyřezáním otvorů z prken hrubých na sraz tl. do 32 mm</t>
  </si>
  <si>
    <t>806377927</t>
  </si>
  <si>
    <t>12,70*5,10</t>
  </si>
  <si>
    <t>60511120</t>
  </si>
  <si>
    <t>řezivo stavební prkna prismovaná středová tl 25(32)mm dl 2-5m</t>
  </si>
  <si>
    <t>1257493505</t>
  </si>
  <si>
    <t>64,77*0,032 'Přepočtené koeficientem množství</t>
  </si>
  <si>
    <t>762395000</t>
  </si>
  <si>
    <t>Spojovací prostředky krovů, bednění a laťování, nadstřešních konstrukcí svory, prkna, hřebíky, pásová ocel, vruty</t>
  </si>
  <si>
    <t>957552453</t>
  </si>
  <si>
    <t>1,641+2,073</t>
  </si>
  <si>
    <t>762421036</t>
  </si>
  <si>
    <t>Obložení stropů nebo střešních podhledů z dřevoštěpkových desek OSB šroubovaných na pero a drážku broušených, tloušťky desky 22 mm</t>
  </si>
  <si>
    <t>1295932367</t>
  </si>
  <si>
    <t>26,70+12,80</t>
  </si>
  <si>
    <t>762431036</t>
  </si>
  <si>
    <t>Obložení stěn z dřevoštěpkových desek OSB přibíjených na pero a drážku broušených, tloušťky desky 22 mm</t>
  </si>
  <si>
    <t>270378058</t>
  </si>
  <si>
    <t>2,465*(7,71+3,71)+3,02*(7,71+3,71)+4*(2,465+3,02)/2*3,46</t>
  </si>
  <si>
    <t>762439001</t>
  </si>
  <si>
    <t>Obložení stěn montáž roštu podkladového</t>
  </si>
  <si>
    <t>-27982498</t>
  </si>
  <si>
    <t>100,595/0,65</t>
  </si>
  <si>
    <t>60514114</t>
  </si>
  <si>
    <t>řezivo jehličnaté lať impregnovaná dl 4 m</t>
  </si>
  <si>
    <t>-1494175781</t>
  </si>
  <si>
    <t>154,762*0,003 'Přepočtené koeficientem množství</t>
  </si>
  <si>
    <t>762495000</t>
  </si>
  <si>
    <t>Spojovací prostředky olištování spár, obložení stropů, střešních podhledů a stěn hřebíky, vruty</t>
  </si>
  <si>
    <t>1158356275</t>
  </si>
  <si>
    <t>39,50+100,595</t>
  </si>
  <si>
    <t>762511276</t>
  </si>
  <si>
    <t>Podlahové konstrukce podkladové z dřevoštěpkových desek OSB jednovrstvých šroubovaných na pero a drážku broušených, tloušťky desky 22 mm</t>
  </si>
  <si>
    <t>-1666398300</t>
  </si>
  <si>
    <t>39,50</t>
  </si>
  <si>
    <t>762512261</t>
  </si>
  <si>
    <t>Podlahové konstrukce podkladové montáž roštu podkladového</t>
  </si>
  <si>
    <t>-242295687</t>
  </si>
  <si>
    <t>"100/100" 19*4,05</t>
  </si>
  <si>
    <t>"100/150" 4*12,30</t>
  </si>
  <si>
    <t>52</t>
  </si>
  <si>
    <t>60512125</t>
  </si>
  <si>
    <t>hranol stavební řezivo průřezu do 120cm2 do dl 6m</t>
  </si>
  <si>
    <t>-484530734</t>
  </si>
  <si>
    <t>"100/100" 19*4,05*0,10*0,10*1,1</t>
  </si>
  <si>
    <t>53</t>
  </si>
  <si>
    <t>60512132</t>
  </si>
  <si>
    <t>hranol stavební řezivo průřezu do 224cm2 přes dl 8m</t>
  </si>
  <si>
    <t>-1990881197</t>
  </si>
  <si>
    <t>"100/150" 4*12,30*0,10*0,15*1,1</t>
  </si>
  <si>
    <t>54</t>
  </si>
  <si>
    <t>762595001</t>
  </si>
  <si>
    <t>Spojovací prostředky podlah a podkladových konstrukcí hřebíky, vruty</t>
  </si>
  <si>
    <t>-1206499831</t>
  </si>
  <si>
    <t>55</t>
  </si>
  <si>
    <t>762713130</t>
  </si>
  <si>
    <t>Montáž prostorových vázaných konstrukcí z řeziva hraněného nebo polohraněného průřezové plochy přes 224 do 288 cm2</t>
  </si>
  <si>
    <t>1726612546</t>
  </si>
  <si>
    <t>"sloupky 150/150" 2,60*13+3,20*13+2,90*4</t>
  </si>
  <si>
    <t>"vaznice 150/150" 2*12,30</t>
  </si>
  <si>
    <t>"vodorovné prvky 150/150" 12,30*4+4,05*4</t>
  </si>
  <si>
    <t>56</t>
  </si>
  <si>
    <t>60512136</t>
  </si>
  <si>
    <t>hranol stavební řezivo průřezu do 288cm2 dl 6-8m</t>
  </si>
  <si>
    <t>998033779</t>
  </si>
  <si>
    <t>177,00*0,15*0,15*1,1</t>
  </si>
  <si>
    <t>57</t>
  </si>
  <si>
    <t>762795000</t>
  </si>
  <si>
    <t>Spojovací prostředky prostorových vázaných konstrukcí hřebíky, svory, fixační prkna</t>
  </si>
  <si>
    <t>968868536</t>
  </si>
  <si>
    <t>58</t>
  </si>
  <si>
    <t>998762101</t>
  </si>
  <si>
    <t>Přesun hmot pro konstrukce tesařské stanovený z hmotnosti přesunovaného materiálu vodorovná dopravní vzdálenost do 50 m v objektech výšky do 6 m</t>
  </si>
  <si>
    <t>-1509636098</t>
  </si>
  <si>
    <t>764</t>
  </si>
  <si>
    <t>Konstrukce klempířské</t>
  </si>
  <si>
    <t>59</t>
  </si>
  <si>
    <t>764002414</t>
  </si>
  <si>
    <t>Montáž strukturované oddělovací rohože jakékoli rš</t>
  </si>
  <si>
    <t>50182988</t>
  </si>
  <si>
    <t>60</t>
  </si>
  <si>
    <t>28329043</t>
  </si>
  <si>
    <t>fólie difuzně propustné s nakašírovanou strukturovanou rohoží pod hladkou plechovou krytinu se samolepící páskou v podélném přesahu</t>
  </si>
  <si>
    <t>-1094845106</t>
  </si>
  <si>
    <t>64,77*1,15 'Přepočtené koeficientem množství</t>
  </si>
  <si>
    <t>61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</si>
  <si>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</si>
  <si>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</si>
  <si>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-1495571800</t>
  </si>
  <si>
    <t>62</t>
  </si>
  <si>
    <t>764212636</t>
  </si>
  <si>
    <t>Oplechování střešních prvků z pozinkovaného plechu s povrchovou úpravou štítu závětrnou lištou rš 500 mm</t>
  </si>
  <si>
    <t>891656382</t>
  </si>
  <si>
    <t>2*5,10+12,70</t>
  </si>
  <si>
    <t>63</t>
  </si>
  <si>
    <t>764212663</t>
  </si>
  <si>
    <t>Oplechování střešních prvků z pozinkovaného plechu s povrchovou úpravou okapu střechy rovné okapovým plechem rš 250 mm</t>
  </si>
  <si>
    <t>-2128571839</t>
  </si>
  <si>
    <t>764216601</t>
  </si>
  <si>
    <t>Oplechování parapetů z pozinkovaného plechu s povrchovou úpravou rovných mechanicky kotvené, bez rohů rš 160 mm</t>
  </si>
  <si>
    <t>-2063132384</t>
  </si>
  <si>
    <t>3*1,80+2*1,90</t>
  </si>
  <si>
    <t>65</t>
  </si>
  <si>
    <t>764511602</t>
  </si>
  <si>
    <t>Žlab podokapní z pozinkovaného plechu s povrchovou úpravou včetně háků a čel půlkruhový rš 330 mm</t>
  </si>
  <si>
    <t>-942817273</t>
  </si>
  <si>
    <t>66</t>
  </si>
  <si>
    <t>764511642</t>
  </si>
  <si>
    <t>Žlab podokapní z pozinkovaného plechu s povrchovou úpravou včetně háků a čel kotlík oválný (trychtýřový), rš žlabu/průměr svodu 330/100 mm</t>
  </si>
  <si>
    <t>-1091494328</t>
  </si>
  <si>
    <t>67</t>
  </si>
  <si>
    <t>764518622</t>
  </si>
  <si>
    <t>Svod z pozinkovaného plechu s upraveným povrchem včetně objímek, kolen a odskoků kruhový, průměru 100 mm</t>
  </si>
  <si>
    <t>-801133936</t>
  </si>
  <si>
    <t>68</t>
  </si>
  <si>
    <t>998764101</t>
  </si>
  <si>
    <t>Přesun hmot pro konstrukce klempířské stanovený z hmotnosti přesunovaného materiálu vodorovná dopravní vzdálenost do 50 m v objektech výšky do 6 m</t>
  </si>
  <si>
    <t>-1142724416</t>
  </si>
  <si>
    <t>766</t>
  </si>
  <si>
    <t>Konstrukce truhlářské</t>
  </si>
  <si>
    <t>69</t>
  </si>
  <si>
    <t>766412214</t>
  </si>
  <si>
    <t>Montáž obložení stěn palubkami na pero a drážku plochy přes 5 m2 z měkkého dřeva, šířky přes 100 mm</t>
  </si>
  <si>
    <t>1825227611</t>
  </si>
  <si>
    <t>2,90*12,30+3,60*12,30+2*(2,90+3,60)/2*4,05</t>
  </si>
  <si>
    <t>70</t>
  </si>
  <si>
    <t>61189995</t>
  </si>
  <si>
    <t>palubky podlahové smrk tl 24mm A/B</t>
  </si>
  <si>
    <t>-577522248</t>
  </si>
  <si>
    <t>106,275*1,1 'Přepočtené koeficientem množství</t>
  </si>
  <si>
    <t>71</t>
  </si>
  <si>
    <t>766417211</t>
  </si>
  <si>
    <t>Montáž obložení stěn rošt podkladový</t>
  </si>
  <si>
    <t>-358199063</t>
  </si>
  <si>
    <t>106,275/0,65</t>
  </si>
  <si>
    <t>72</t>
  </si>
  <si>
    <t>-221327696</t>
  </si>
  <si>
    <t>163,5*0,00325 'Přepočtené koeficientem množství</t>
  </si>
  <si>
    <t>73</t>
  </si>
  <si>
    <t>766621201</t>
  </si>
  <si>
    <t>Montáž oken dřevěných včetně montáže rámu plochy přes 1 m2 otevíravých do dřevěné konstrukce, výšky do 1,5 m včt.kování a doplňků</t>
  </si>
  <si>
    <t>1505483222</t>
  </si>
  <si>
    <t>1,80*0,60*3</t>
  </si>
  <si>
    <t>1,90*1,50*2</t>
  </si>
  <si>
    <t>74</t>
  </si>
  <si>
    <t>61110010</t>
  </si>
  <si>
    <t>okno dřevěné otevíravé/sklopné dvojsklo přes plochu 1m2 do v 1,5m včt.kování a doplňků</t>
  </si>
  <si>
    <t>-646580701</t>
  </si>
  <si>
    <t>75</t>
  </si>
  <si>
    <t>766660511</t>
  </si>
  <si>
    <t>Montáž dveřních křídel dřevěných nebo plastových vchodových dveří včetně rámu do dřevěných konstrukcí jednokřídlových bez nadsvětlíku</t>
  </si>
  <si>
    <t>332595774</t>
  </si>
  <si>
    <t>76</t>
  </si>
  <si>
    <t>61173202</t>
  </si>
  <si>
    <t>dveře jednokřídlé dřevěné plné max rozměru otvoru 2,42m2 bezpečnostní třídy RC2 včt.kování a zárubně</t>
  </si>
  <si>
    <t>-1762641888</t>
  </si>
  <si>
    <t>2*1,00*2,15</t>
  </si>
  <si>
    <t>4,3*1,8 'Přepočtené koeficientem množství</t>
  </si>
  <si>
    <t>77</t>
  </si>
  <si>
    <t>998766101</t>
  </si>
  <si>
    <t>Přesun hmot pro konstrukce truhlářské stanovený z hmotnosti přesunovaného materiálu vodorovná dopravní vzdálenost do 50 m v objektech výšky do 6 m</t>
  </si>
  <si>
    <t>863680800</t>
  </si>
  <si>
    <t>776</t>
  </si>
  <si>
    <t>Podlahy povlakové</t>
  </si>
  <si>
    <t>78</t>
  </si>
  <si>
    <t>776111311</t>
  </si>
  <si>
    <t>Příprava podkladu vysátí podlah</t>
  </si>
  <si>
    <t>-215847602</t>
  </si>
  <si>
    <t>79</t>
  </si>
  <si>
    <t>776121411</t>
  </si>
  <si>
    <t>Příprava podkladu penetrace dvousložková podlah na dřevo (špachtlováním)</t>
  </si>
  <si>
    <t>1207925848</t>
  </si>
  <si>
    <t>80</t>
  </si>
  <si>
    <t>776131111</t>
  </si>
  <si>
    <t>Příprava podkladu vyztužení podkladu armovacím pletivem ze skelných vláken</t>
  </si>
  <si>
    <t>-785455536</t>
  </si>
  <si>
    <t>81</t>
  </si>
  <si>
    <t>776141111</t>
  </si>
  <si>
    <t>Příprava podkladu vyrovnání samonivelační stěrkou podlah min.pevnosti 20 MPa, tloušťky do 3 mm</t>
  </si>
  <si>
    <t>1394772371</t>
  </si>
  <si>
    <t>82</t>
  </si>
  <si>
    <t>776222111</t>
  </si>
  <si>
    <t>Montáž podlahovin z PVC lepením 2-složkovým lepidlem (do vlhkých prostor) z pásů</t>
  </si>
  <si>
    <t>1164603432</t>
  </si>
  <si>
    <t>83</t>
  </si>
  <si>
    <t>28411016</t>
  </si>
  <si>
    <t>PVC vinyl heterogenní protiskluzná (třída B) tl 2,00mm, nášlapná vrstva 0,70mm, otlak do 0,05 mm, R10, hořlavost Bfl S1</t>
  </si>
  <si>
    <t>-1484700130</t>
  </si>
  <si>
    <t>39,5*1,1 'Přepočtené koeficientem množství</t>
  </si>
  <si>
    <t>84</t>
  </si>
  <si>
    <t>776411111</t>
  </si>
  <si>
    <t>Montáž soklíků lepením obvodových, výšky do 80 mm</t>
  </si>
  <si>
    <t>398987257</t>
  </si>
  <si>
    <t>2*(7,71+3,46)+2*(3,71+3,46)</t>
  </si>
  <si>
    <t>85</t>
  </si>
  <si>
    <t>28411006</t>
  </si>
  <si>
    <t>lišta soklová PVC samolepící 15x50mm</t>
  </si>
  <si>
    <t>641464816</t>
  </si>
  <si>
    <t>36,68*1,02 'Přepočtené koeficientem množství</t>
  </si>
  <si>
    <t>86</t>
  </si>
  <si>
    <t>998776101</t>
  </si>
  <si>
    <t>Přesun hmot pro podlahy povlakové stanovený z hmotnosti přesunovaného materiálu vodorovná dopravní vzdálenost do 50 m v objektech výšky do 6 m</t>
  </si>
  <si>
    <t>1763849637</t>
  </si>
  <si>
    <t>783</t>
  </si>
  <si>
    <t>Dokončovací práce - nátěry</t>
  </si>
  <si>
    <t>87</t>
  </si>
  <si>
    <t>783101203</t>
  </si>
  <si>
    <t>Příprava podkladu truhlářských konstrukcí před provedením nátěru broušení smirkovým papírem nebo plátnem jemné</t>
  </si>
  <si>
    <t>-1607917000</t>
  </si>
  <si>
    <t>163,50+7,176</t>
  </si>
  <si>
    <t>88</t>
  </si>
  <si>
    <t>783113101</t>
  </si>
  <si>
    <t>Napouštěcí nátěr truhlářských konstrukcí jednonásobný syntetický</t>
  </si>
  <si>
    <t>522537224</t>
  </si>
  <si>
    <t>89</t>
  </si>
  <si>
    <t>783114101</t>
  </si>
  <si>
    <t>Základní nátěr truhlářských konstrukcí jednonásobný syntetický</t>
  </si>
  <si>
    <t>-1481351761</t>
  </si>
  <si>
    <t>90</t>
  </si>
  <si>
    <t>783118101</t>
  </si>
  <si>
    <t>Lazurovací nátěr truhlářských konstrukcí jednonásobný syntetický</t>
  </si>
  <si>
    <t>-1060097115</t>
  </si>
  <si>
    <t>dvě vrstvy</t>
  </si>
  <si>
    <t>170,676*2</t>
  </si>
  <si>
    <t>91</t>
  </si>
  <si>
    <t>783214101</t>
  </si>
  <si>
    <t>Základní nátěr tesařských konstrukcí jednonásobný syntetický</t>
  </si>
  <si>
    <t>-1887305329</t>
  </si>
  <si>
    <t>podhled vnitřní</t>
  </si>
  <si>
    <t>stěny vnitřní</t>
  </si>
  <si>
    <t>100,595</t>
  </si>
  <si>
    <t>92</t>
  </si>
  <si>
    <t>783218111</t>
  </si>
  <si>
    <t>Lazurovací nátěr tesařských konstrukcí dvojnásobný syntetický</t>
  </si>
  <si>
    <t>-79956904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</si>
  <si>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</si>
  <si>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</si>
  <si>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</si>
  <si>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</si>
  <si>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</si>
  <si>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</si>
  <si>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</si>
  <si>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</si>
  <si>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</si>
  <si>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</si>
  <si>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</si>
  <si>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</si>
  <si>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</si>
  <si>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-195219704</t>
  </si>
  <si>
    <t>vytýčení inženýrských sítí</t>
  </si>
  <si>
    <t>012103000</t>
  </si>
  <si>
    <t>Geodetické práce před výstavbou</t>
  </si>
  <si>
    <t>-167874044</t>
  </si>
  <si>
    <t>vytyčení hranic pozemků,</t>
  </si>
  <si>
    <t>výšková měření,</t>
  </si>
  <si>
    <t>určení průběhu nadzemního nebo podzemního stávajícího i plánovaného vedení inženýrských sítí,</t>
  </si>
  <si>
    <t>zaměření stávajícího objektu,</t>
  </si>
  <si>
    <t>určení vytyčovací sítě,</t>
  </si>
  <si>
    <t>vytyčení staveniště a stavebního objektu, případně další</t>
  </si>
  <si>
    <t>012303000</t>
  </si>
  <si>
    <t>Geodetické práce po výstavbě</t>
  </si>
  <si>
    <t>-1031756828</t>
  </si>
  <si>
    <t>zaměření skutečného provedení stavby, včt. komunikací a inženýrských sítí</t>
  </si>
  <si>
    <t>012403000</t>
  </si>
  <si>
    <t>Kartografické práce</t>
  </si>
  <si>
    <t>-1663286187</t>
  </si>
  <si>
    <t>zdokumentování veškerých geodetických měření</t>
  </si>
  <si>
    <t>vyhotovení geometrického plánu - 4 paré</t>
  </si>
  <si>
    <t>VRN3</t>
  </si>
  <si>
    <t>Zařízení staveniště</t>
  </si>
  <si>
    <t>030001000</t>
  </si>
  <si>
    <t>-19501350</t>
  </si>
  <si>
    <t>Náklady na zařízení staveniště zahrnují:</t>
  </si>
  <si>
    <t>související (přípravné) práce,</t>
  </si>
  <si>
    <t>vybavení staveniště,</t>
  </si>
  <si>
    <t>připojení na inženýrské sítě včetně nákladů na energie,</t>
  </si>
  <si>
    <t>zabezpečení staveniště,</t>
  </si>
  <si>
    <t>zrušení zařízení staveniště.</t>
  </si>
  <si>
    <t>VRN4</t>
  </si>
  <si>
    <t>Inženýrská činnost</t>
  </si>
  <si>
    <t>049303000</t>
  </si>
  <si>
    <t>Náklady vzniklé v souvislosti s předáním stavby</t>
  </si>
  <si>
    <t>1023965672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</si>
</sst>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33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33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2023-02-05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Výstavba víceúčelového areálu pro sportovní a volnočasové aktivity v obci Volfířov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13. 2. 2023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Volfířov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f-plan spol. s 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Martin Lang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ROUND(SUM(AS95:AS101),0)</f>
        <v>0</v>
      </c>
      <c r="AT94" s="114">
        <f>ROUND(SUM(AV94:AW94),0)</f>
        <v>0</v>
      </c>
      <c r="AU94" s="115">
        <f>ROUND(SUM(AU95:AU101),5)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ROUND(SUM(AZ95:AZ101),0)</f>
        <v>0</v>
      </c>
      <c r="BA94" s="114">
        <f>ROUND(SUM(BA95:BA101),0)</f>
        <v>0</v>
      </c>
      <c r="BB94" s="114">
        <f>ROUND(SUM(BB95:BB101),0)</f>
        <v>0</v>
      </c>
      <c r="BC94" s="114">
        <f>ROUND(SUM(BC95:BC101),0)</f>
        <v>0</v>
      </c>
      <c r="BD94" s="116">
        <f>ROUND(SUM(BD95:BD101),0)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'SO01a - Hřiště'!J30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ROUND(SUM(AV95:AW95),0)</f>
        <v>0</v>
      </c>
      <c r="AU95" s="129">
        <f>'SO01a - Hřiště'!P124</f>
        <v>0</v>
      </c>
      <c r="AV95" s="128">
        <f>'SO01a - Hřiště'!J33</f>
        <v>0</v>
      </c>
      <c r="AW95" s="128">
        <f>'SO01a - Hřiště'!J34</f>
        <v>0</v>
      </c>
      <c r="AX95" s="128">
        <f>'SO01a - Hřiště'!J35</f>
        <v>0</v>
      </c>
      <c r="AY95" s="128">
        <f>'SO01a - Hřiště'!J36</f>
        <v>0</v>
      </c>
      <c r="AZ95" s="128">
        <f>'SO01a - Hřiště'!F33</f>
        <v>0</v>
      </c>
      <c r="BA95" s="128">
        <f>'SO01a - Hřiště'!F34</f>
        <v>0</v>
      </c>
      <c r="BB95" s="128">
        <f>'SO01a - Hřiště'!F35</f>
        <v>0</v>
      </c>
      <c r="BC95" s="128">
        <f>'SO01a - Hřiště'!F36</f>
        <v>0</v>
      </c>
      <c r="BD95" s="130">
        <f>'SO01a - Hřiště'!F37</f>
        <v>0</v>
      </c>
      <c r="BE95" s="7"/>
      <c r="BT95" s="131" t="s">
        <v>33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81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'SO01b - Chodník'!J30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ROUND(SUM(AV96:AW96),0)</f>
        <v>0</v>
      </c>
      <c r="AU96" s="129">
        <f>'SO01b - Chodník'!P121</f>
        <v>0</v>
      </c>
      <c r="AV96" s="128">
        <f>'SO01b - Chodník'!J33</f>
        <v>0</v>
      </c>
      <c r="AW96" s="128">
        <f>'SO01b - Chodník'!J34</f>
        <v>0</v>
      </c>
      <c r="AX96" s="128">
        <f>'SO01b - Chodník'!J35</f>
        <v>0</v>
      </c>
      <c r="AY96" s="128">
        <f>'SO01b - Chodník'!J36</f>
        <v>0</v>
      </c>
      <c r="AZ96" s="128">
        <f>'SO01b - Chodník'!F33</f>
        <v>0</v>
      </c>
      <c r="BA96" s="128">
        <f>'SO01b - Chodník'!F34</f>
        <v>0</v>
      </c>
      <c r="BB96" s="128">
        <f>'SO01b - Chodník'!F35</f>
        <v>0</v>
      </c>
      <c r="BC96" s="128">
        <f>'SO01b - Chodník'!F36</f>
        <v>0</v>
      </c>
      <c r="BD96" s="130">
        <f>'SO01b - Chodník'!F37</f>
        <v>0</v>
      </c>
      <c r="BE96" s="7"/>
      <c r="BT96" s="131" t="s">
        <v>33</v>
      </c>
      <c r="BV96" s="131" t="s">
        <v>79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81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'SO01d - Dešťová kanalizace'!J30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v>0</v>
      </c>
      <c r="AT97" s="128">
        <f>ROUND(SUM(AV97:AW97),0)</f>
        <v>0</v>
      </c>
      <c r="AU97" s="129">
        <f>'SO01d - Dešťová kanalizace'!P123</f>
        <v>0</v>
      </c>
      <c r="AV97" s="128">
        <f>'SO01d - Dešťová kanalizace'!J33</f>
        <v>0</v>
      </c>
      <c r="AW97" s="128">
        <f>'SO01d - Dešťová kanalizace'!J34</f>
        <v>0</v>
      </c>
      <c r="AX97" s="128">
        <f>'SO01d - Dešťová kanalizace'!J35</f>
        <v>0</v>
      </c>
      <c r="AY97" s="128">
        <f>'SO01d - Dešťová kanalizace'!J36</f>
        <v>0</v>
      </c>
      <c r="AZ97" s="128">
        <f>'SO01d - Dešťová kanalizace'!F33</f>
        <v>0</v>
      </c>
      <c r="BA97" s="128">
        <f>'SO01d - Dešťová kanalizace'!F34</f>
        <v>0</v>
      </c>
      <c r="BB97" s="128">
        <f>'SO01d - Dešťová kanalizace'!F35</f>
        <v>0</v>
      </c>
      <c r="BC97" s="128">
        <f>'SO01d - Dešťová kanalizace'!F36</f>
        <v>0</v>
      </c>
      <c r="BD97" s="130">
        <f>'SO01d - Dešťová kanalizace'!F37</f>
        <v>0</v>
      </c>
      <c r="BE97" s="7"/>
      <c r="BT97" s="131" t="s">
        <v>33</v>
      </c>
      <c r="BV97" s="131" t="s">
        <v>79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81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'SO01e - Přípojka vody'!J30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27">
        <v>0</v>
      </c>
      <c r="AT98" s="128">
        <f>ROUND(SUM(AV98:AW98),0)</f>
        <v>0</v>
      </c>
      <c r="AU98" s="129">
        <f>'SO01e - Přípojka vody'!P121</f>
        <v>0</v>
      </c>
      <c r="AV98" s="128">
        <f>'SO01e - Přípojka vody'!J33</f>
        <v>0</v>
      </c>
      <c r="AW98" s="128">
        <f>'SO01e - Přípojka vody'!J34</f>
        <v>0</v>
      </c>
      <c r="AX98" s="128">
        <f>'SO01e - Přípojka vody'!J35</f>
        <v>0</v>
      </c>
      <c r="AY98" s="128">
        <f>'SO01e - Přípojka vody'!J36</f>
        <v>0</v>
      </c>
      <c r="AZ98" s="128">
        <f>'SO01e - Přípojka vody'!F33</f>
        <v>0</v>
      </c>
      <c r="BA98" s="128">
        <f>'SO01e - Přípojka vody'!F34</f>
        <v>0</v>
      </c>
      <c r="BB98" s="128">
        <f>'SO01e - Přípojka vody'!F35</f>
        <v>0</v>
      </c>
      <c r="BC98" s="128">
        <f>'SO01e - Přípojka vody'!F36</f>
        <v>0</v>
      </c>
      <c r="BD98" s="130">
        <f>'SO01e - Přípojka vody'!F37</f>
        <v>0</v>
      </c>
      <c r="BE98" s="7"/>
      <c r="BT98" s="131" t="s">
        <v>33</v>
      </c>
      <c r="BV98" s="131" t="s">
        <v>79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7" customFormat="1" ht="16.5" customHeight="1">
      <c r="A99" s="119" t="s">
        <v>81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'SO01f - Přípojka elektro,...'!J30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84</v>
      </c>
      <c r="AR99" s="126"/>
      <c r="AS99" s="127">
        <v>0</v>
      </c>
      <c r="AT99" s="128">
        <f>ROUND(SUM(AV99:AW99),0)</f>
        <v>0</v>
      </c>
      <c r="AU99" s="129">
        <f>'SO01f - Přípojka elektro,...'!P123</f>
        <v>0</v>
      </c>
      <c r="AV99" s="128">
        <f>'SO01f - Přípojka elektro,...'!J33</f>
        <v>0</v>
      </c>
      <c r="AW99" s="128">
        <f>'SO01f - Přípojka elektro,...'!J34</f>
        <v>0</v>
      </c>
      <c r="AX99" s="128">
        <f>'SO01f - Přípojka elektro,...'!J35</f>
        <v>0</v>
      </c>
      <c r="AY99" s="128">
        <f>'SO01f - Přípojka elektro,...'!J36</f>
        <v>0</v>
      </c>
      <c r="AZ99" s="128">
        <f>'SO01f - Přípojka elektro,...'!F33</f>
        <v>0</v>
      </c>
      <c r="BA99" s="128">
        <f>'SO01f - Přípojka elektro,...'!F34</f>
        <v>0</v>
      </c>
      <c r="BB99" s="128">
        <f>'SO01f - Přípojka elektro,...'!F35</f>
        <v>0</v>
      </c>
      <c r="BC99" s="128">
        <f>'SO01f - Přípojka elektro,...'!F36</f>
        <v>0</v>
      </c>
      <c r="BD99" s="130">
        <f>'SO01f - Přípojka elektro,...'!F37</f>
        <v>0</v>
      </c>
      <c r="BE99" s="7"/>
      <c r="BT99" s="131" t="s">
        <v>33</v>
      </c>
      <c r="BV99" s="131" t="s">
        <v>79</v>
      </c>
      <c r="BW99" s="131" t="s">
        <v>98</v>
      </c>
      <c r="BX99" s="131" t="s">
        <v>5</v>
      </c>
      <c r="CL99" s="131" t="s">
        <v>1</v>
      </c>
      <c r="CM99" s="131" t="s">
        <v>86</v>
      </c>
    </row>
    <row r="100" spans="1:91" s="7" customFormat="1" ht="16.5" customHeight="1">
      <c r="A100" s="119" t="s">
        <v>81</v>
      </c>
      <c r="B100" s="120"/>
      <c r="C100" s="121"/>
      <c r="D100" s="122" t="s">
        <v>99</v>
      </c>
      <c r="E100" s="122"/>
      <c r="F100" s="122"/>
      <c r="G100" s="122"/>
      <c r="H100" s="122"/>
      <c r="I100" s="123"/>
      <c r="J100" s="122" t="s">
        <v>100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'SO02 - Šatna a sklad spor...'!J30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84</v>
      </c>
      <c r="AR100" s="126"/>
      <c r="AS100" s="127">
        <v>0</v>
      </c>
      <c r="AT100" s="128">
        <f>ROUND(SUM(AV100:AW100),0)</f>
        <v>0</v>
      </c>
      <c r="AU100" s="129">
        <f>'SO02 - Šatna a sklad spor...'!P128</f>
        <v>0</v>
      </c>
      <c r="AV100" s="128">
        <f>'SO02 - Šatna a sklad spor...'!J33</f>
        <v>0</v>
      </c>
      <c r="AW100" s="128">
        <f>'SO02 - Šatna a sklad spor...'!J34</f>
        <v>0</v>
      </c>
      <c r="AX100" s="128">
        <f>'SO02 - Šatna a sklad spor...'!J35</f>
        <v>0</v>
      </c>
      <c r="AY100" s="128">
        <f>'SO02 - Šatna a sklad spor...'!J36</f>
        <v>0</v>
      </c>
      <c r="AZ100" s="128">
        <f>'SO02 - Šatna a sklad spor...'!F33</f>
        <v>0</v>
      </c>
      <c r="BA100" s="128">
        <f>'SO02 - Šatna a sklad spor...'!F34</f>
        <v>0</v>
      </c>
      <c r="BB100" s="128">
        <f>'SO02 - Šatna a sklad spor...'!F35</f>
        <v>0</v>
      </c>
      <c r="BC100" s="128">
        <f>'SO02 - Šatna a sklad spor...'!F36</f>
        <v>0</v>
      </c>
      <c r="BD100" s="130">
        <f>'SO02 - Šatna a sklad spor...'!F37</f>
        <v>0</v>
      </c>
      <c r="BE100" s="7"/>
      <c r="BT100" s="131" t="s">
        <v>33</v>
      </c>
      <c r="BV100" s="131" t="s">
        <v>79</v>
      </c>
      <c r="BW100" s="131" t="s">
        <v>101</v>
      </c>
      <c r="BX100" s="131" t="s">
        <v>5</v>
      </c>
      <c r="CL100" s="131" t="s">
        <v>1</v>
      </c>
      <c r="CM100" s="131" t="s">
        <v>86</v>
      </c>
    </row>
    <row r="101" spans="1:91" s="7" customFormat="1" ht="16.5" customHeight="1">
      <c r="A101" s="119" t="s">
        <v>81</v>
      </c>
      <c r="B101" s="120"/>
      <c r="C101" s="121"/>
      <c r="D101" s="122" t="s">
        <v>102</v>
      </c>
      <c r="E101" s="122"/>
      <c r="F101" s="122"/>
      <c r="G101" s="122"/>
      <c r="H101" s="122"/>
      <c r="I101" s="123"/>
      <c r="J101" s="122" t="s">
        <v>103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'VON - Vedlejší a ostatní 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84</v>
      </c>
      <c r="AR101" s="126"/>
      <c r="AS101" s="132">
        <v>0</v>
      </c>
      <c r="AT101" s="133">
        <f>ROUND(SUM(AV101:AW101),0)</f>
        <v>0</v>
      </c>
      <c r="AU101" s="134">
        <f>'VON - Vedlejší a ostatní ...'!P120</f>
        <v>0</v>
      </c>
      <c r="AV101" s="133">
        <f>'VON - Vedlejší a ostatní ...'!J33</f>
        <v>0</v>
      </c>
      <c r="AW101" s="133">
        <f>'VON - Vedlejší a ostatní ...'!J34</f>
        <v>0</v>
      </c>
      <c r="AX101" s="133">
        <f>'VON - Vedlejší a ostatní ...'!J35</f>
        <v>0</v>
      </c>
      <c r="AY101" s="133">
        <f>'VON - Vedlejší a ostatní ...'!J36</f>
        <v>0</v>
      </c>
      <c r="AZ101" s="133">
        <f>'VON - Vedlejší a ostatní ...'!F33</f>
        <v>0</v>
      </c>
      <c r="BA101" s="133">
        <f>'VON - Vedlejší a ostatní ...'!F34</f>
        <v>0</v>
      </c>
      <c r="BB101" s="133">
        <f>'VON - Vedlejší a ostatní ...'!F35</f>
        <v>0</v>
      </c>
      <c r="BC101" s="133">
        <f>'VON - Vedlejší a ostatní ...'!F36</f>
        <v>0</v>
      </c>
      <c r="BD101" s="135">
        <f>'VON - Vedlejší a ostatní ...'!F37</f>
        <v>0</v>
      </c>
      <c r="BE101" s="7"/>
      <c r="BT101" s="131" t="s">
        <v>33</v>
      </c>
      <c r="BV101" s="131" t="s">
        <v>79</v>
      </c>
      <c r="BW101" s="131" t="s">
        <v>104</v>
      </c>
      <c r="BX101" s="131" t="s">
        <v>5</v>
      </c>
      <c r="CL101" s="131" t="s">
        <v>1</v>
      </c>
      <c r="CM101" s="131" t="s">
        <v>86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731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1a - Hřiště'!C2" display="/"/>
    <hyperlink ref="A96" location="'SO01b - Chodník'!C2" display="/"/>
    <hyperlink ref="A97" location="'SO01d - Dešťová kanalizace'!C2" display="/"/>
    <hyperlink ref="A98" location="'SO01e - Přípojka vody'!C2" display="/"/>
    <hyperlink ref="A99" location="'SO01f - Přípojka elektro,...'!C2" display="/"/>
    <hyperlink ref="A100" location="'SO02 - Šatna a sklad spor...'!C2" display="/"/>
    <hyperlink ref="A10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ROUND(J124,0)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ROUND((SUM(BE124:BE226)),0)</f>
        <v>0</v>
      </c>
      <c r="G33" s="38"/>
      <c r="H33" s="38"/>
      <c r="I33" s="155">
        <v>0.21</v>
      </c>
      <c r="J33" s="154">
        <f>ROUND(((SUM(BE124:BE226))*I33),0)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ROUND((SUM(BF124:BF226)),0)</f>
        <v>0</v>
      </c>
      <c r="G34" s="38"/>
      <c r="H34" s="38"/>
      <c r="I34" s="155">
        <v>0.15</v>
      </c>
      <c r="J34" s="154">
        <f>ROUND(((SUM(BF124:BF226))*I34),0)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ROUND((SUM(BG124:BG226)),0)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ROUND((SUM(BH124:BH226)),0)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ROUND((SUM(BI124:BI226)),0)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SO01a - Hřiště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115</v>
      </c>
      <c r="E99" s="188"/>
      <c r="F99" s="188"/>
      <c r="G99" s="188"/>
      <c r="H99" s="188"/>
      <c r="I99" s="188"/>
      <c r="J99" s="189">
        <f>J156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116</v>
      </c>
      <c r="E100" s="188"/>
      <c r="F100" s="188"/>
      <c r="G100" s="188"/>
      <c r="H100" s="188"/>
      <c r="I100" s="188"/>
      <c r="J100" s="189">
        <f>J172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117</v>
      </c>
      <c r="E101" s="188"/>
      <c r="F101" s="188"/>
      <c r="G101" s="188"/>
      <c r="H101" s="188"/>
      <c r="I101" s="188"/>
      <c r="J101" s="189">
        <f>J198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118</v>
      </c>
      <c r="E102" s="188"/>
      <c r="F102" s="188"/>
      <c r="G102" s="188"/>
      <c r="H102" s="188"/>
      <c r="I102" s="188"/>
      <c r="J102" s="189">
        <f>J209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119</v>
      </c>
      <c r="E103" s="188"/>
      <c r="F103" s="188"/>
      <c r="G103" s="188"/>
      <c r="H103" s="188"/>
      <c r="I103" s="188"/>
      <c r="J103" s="189">
        <f>J215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120</v>
      </c>
      <c r="E104" s="188"/>
      <c r="F104" s="188"/>
      <c r="G104" s="188"/>
      <c r="H104" s="188"/>
      <c r="I104" s="188"/>
      <c r="J104" s="189">
        <f>J225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74" t="str">
        <f>E7</f>
        <v>Výstavba víceúčelového areálu pro sportovní a volnočasové aktivity v obci Volfířov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SO01a - Hřiště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13. 2. 2023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Obec Volfířov</v>
      </c>
      <c r="G120" s="40"/>
      <c r="H120" s="40"/>
      <c r="I120" s="32" t="s">
        <v>30</v>
      </c>
      <c r="J120" s="36" t="str">
        <f>E21</f>
        <v>f-plan spol.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34</v>
      </c>
      <c r="J121" s="36" t="str">
        <f>E24</f>
        <v>Martin Lang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122</v>
      </c>
      <c r="D123" s="194" t="s">
        <v>62</v>
      </c>
      <c r="E123" s="194" t="s">
        <v>58</v>
      </c>
      <c r="F123" s="194" t="s">
        <v>59</v>
      </c>
      <c r="G123" s="194" t="s">
        <v>123</v>
      </c>
      <c r="H123" s="194" t="s">
        <v>124</v>
      </c>
      <c r="I123" s="194" t="s">
        <v>125</v>
      </c>
      <c r="J123" s="194" t="s">
        <v>110</v>
      </c>
      <c r="K123" s="195" t="s">
        <v>126</v>
      </c>
      <c r="L123" s="196"/>
      <c r="M123" s="100" t="s">
        <v>1</v>
      </c>
      <c r="N123" s="101" t="s">
        <v>41</v>
      </c>
      <c r="O123" s="101" t="s">
        <v>127</v>
      </c>
      <c r="P123" s="101" t="s">
        <v>128</v>
      </c>
      <c r="Q123" s="101" t="s">
        <v>129</v>
      </c>
      <c r="R123" s="101" t="s">
        <v>130</v>
      </c>
      <c r="S123" s="101" t="s">
        <v>131</v>
      </c>
      <c r="T123" s="102" t="s">
        <v>132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133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</f>
        <v>0</v>
      </c>
      <c r="Q124" s="104"/>
      <c r="R124" s="199">
        <f>R125</f>
        <v>121.16641899999999</v>
      </c>
      <c r="S124" s="104"/>
      <c r="T124" s="200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112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76</v>
      </c>
      <c r="E125" s="205" t="s">
        <v>134</v>
      </c>
      <c r="F125" s="205" t="s">
        <v>135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P126+P156+P172+P198+P209+P215+P225</f>
        <v>0</v>
      </c>
      <c r="Q125" s="210"/>
      <c r="R125" s="211">
        <f>R126+R156+R172+R198+R209+R215+R225</f>
        <v>121.16641899999999</v>
      </c>
      <c r="S125" s="210"/>
      <c r="T125" s="212">
        <f>T126+T156+T172+T198+T209+T215+T225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33</v>
      </c>
      <c r="AT125" s="214" t="s">
        <v>76</v>
      </c>
      <c r="AU125" s="214" t="s">
        <v>77</v>
      </c>
      <c r="AY125" s="213" t="s">
        <v>136</v>
      </c>
      <c r="BK125" s="215">
        <f>BK126+BK156+BK172+BK198+BK209+BK215+BK225</f>
        <v>0</v>
      </c>
    </row>
    <row r="126" spans="1:63" s="12" customFormat="1" ht="22.8" customHeight="1">
      <c r="A126" s="12"/>
      <c r="B126" s="202"/>
      <c r="C126" s="203"/>
      <c r="D126" s="204" t="s">
        <v>76</v>
      </c>
      <c r="E126" s="216" t="s">
        <v>33</v>
      </c>
      <c r="F126" s="216" t="s">
        <v>137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SUM(P127:P155)</f>
        <v>0</v>
      </c>
      <c r="Q126" s="210"/>
      <c r="R126" s="211">
        <f>SUM(R127:R155)</f>
        <v>0.032</v>
      </c>
      <c r="S126" s="210"/>
      <c r="T126" s="212">
        <f>SUM(T127:T155)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33</v>
      </c>
      <c r="AT126" s="214" t="s">
        <v>76</v>
      </c>
      <c r="AU126" s="214" t="s">
        <v>33</v>
      </c>
      <c r="AY126" s="213" t="s">
        <v>136</v>
      </c>
      <c r="BK126" s="215">
        <f>SUM(BK127:BK155)</f>
        <v>0</v>
      </c>
    </row>
    <row r="127" spans="1:65" s="2" customFormat="1" ht="24.15" customHeight="1">
      <c r="A127" s="38"/>
      <c r="B127" s="39"/>
      <c r="C127" s="218" t="s">
        <v>33</v>
      </c>
      <c r="D127" s="218" t="s">
        <v>138</v>
      </c>
      <c r="E127" s="219" t="s">
        <v>139</v>
      </c>
      <c r="F127" s="220" t="s">
        <v>140</v>
      </c>
      <c r="G127" s="221" t="s">
        <v>141</v>
      </c>
      <c r="H127" s="222">
        <v>1600</v>
      </c>
      <c r="I127" s="223"/>
      <c r="J127" s="224">
        <f>ROUND(I127*H127,2)</f>
        <v>0</v>
      </c>
      <c r="K127" s="220" t="s">
        <v>142</v>
      </c>
      <c r="L127" s="44"/>
      <c r="M127" s="225" t="s">
        <v>1</v>
      </c>
      <c r="N127" s="226" t="s">
        <v>42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143</v>
      </c>
      <c r="AT127" s="229" t="s">
        <v>138</v>
      </c>
      <c r="AU127" s="229" t="s">
        <v>86</v>
      </c>
      <c r="AY127" s="17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33</v>
      </c>
      <c r="BK127" s="230">
        <f>ROUND(I127*H127,2)</f>
        <v>0</v>
      </c>
      <c r="BL127" s="17" t="s">
        <v>143</v>
      </c>
      <c r="BM127" s="229" t="s">
        <v>144</v>
      </c>
    </row>
    <row r="128" spans="1:51" s="13" customFormat="1" ht="12">
      <c r="A128" s="13"/>
      <c r="B128" s="231"/>
      <c r="C128" s="232"/>
      <c r="D128" s="233" t="s">
        <v>145</v>
      </c>
      <c r="E128" s="234" t="s">
        <v>1</v>
      </c>
      <c r="F128" s="235" t="s">
        <v>146</v>
      </c>
      <c r="G128" s="232"/>
      <c r="H128" s="236">
        <v>1600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145</v>
      </c>
      <c r="AU128" s="242" t="s">
        <v>86</v>
      </c>
      <c r="AV128" s="13" t="s">
        <v>86</v>
      </c>
      <c r="AW128" s="13" t="s">
        <v>32</v>
      </c>
      <c r="AX128" s="13" t="s">
        <v>77</v>
      </c>
      <c r="AY128" s="242" t="s">
        <v>136</v>
      </c>
    </row>
    <row r="129" spans="1:51" s="14" customFormat="1" ht="12">
      <c r="A129" s="14"/>
      <c r="B129" s="243"/>
      <c r="C129" s="244"/>
      <c r="D129" s="233" t="s">
        <v>145</v>
      </c>
      <c r="E129" s="245" t="s">
        <v>1</v>
      </c>
      <c r="F129" s="246" t="s">
        <v>147</v>
      </c>
      <c r="G129" s="244"/>
      <c r="H129" s="247">
        <v>1600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145</v>
      </c>
      <c r="AU129" s="253" t="s">
        <v>86</v>
      </c>
      <c r="AV129" s="14" t="s">
        <v>143</v>
      </c>
      <c r="AW129" s="14" t="s">
        <v>32</v>
      </c>
      <c r="AX129" s="14" t="s">
        <v>33</v>
      </c>
      <c r="AY129" s="253" t="s">
        <v>136</v>
      </c>
    </row>
    <row r="130" spans="1:65" s="2" customFormat="1" ht="33" customHeight="1">
      <c r="A130" s="38"/>
      <c r="B130" s="39"/>
      <c r="C130" s="218" t="s">
        <v>86</v>
      </c>
      <c r="D130" s="218" t="s">
        <v>138</v>
      </c>
      <c r="E130" s="219" t="s">
        <v>148</v>
      </c>
      <c r="F130" s="220" t="s">
        <v>149</v>
      </c>
      <c r="G130" s="221" t="s">
        <v>150</v>
      </c>
      <c r="H130" s="222">
        <v>320</v>
      </c>
      <c r="I130" s="223"/>
      <c r="J130" s="224">
        <f>ROUND(I130*H130,2)</f>
        <v>0</v>
      </c>
      <c r="K130" s="220" t="s">
        <v>142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143</v>
      </c>
      <c r="AT130" s="229" t="s">
        <v>138</v>
      </c>
      <c r="AU130" s="229" t="s">
        <v>86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33</v>
      </c>
      <c r="BK130" s="230">
        <f>ROUND(I130*H130,2)</f>
        <v>0</v>
      </c>
      <c r="BL130" s="17" t="s">
        <v>143</v>
      </c>
      <c r="BM130" s="229" t="s">
        <v>151</v>
      </c>
    </row>
    <row r="131" spans="1:51" s="13" customFormat="1" ht="12">
      <c r="A131" s="13"/>
      <c r="B131" s="231"/>
      <c r="C131" s="232"/>
      <c r="D131" s="233" t="s">
        <v>145</v>
      </c>
      <c r="E131" s="234" t="s">
        <v>1</v>
      </c>
      <c r="F131" s="235" t="s">
        <v>152</v>
      </c>
      <c r="G131" s="232"/>
      <c r="H131" s="236">
        <v>320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145</v>
      </c>
      <c r="AU131" s="242" t="s">
        <v>86</v>
      </c>
      <c r="AV131" s="13" t="s">
        <v>86</v>
      </c>
      <c r="AW131" s="13" t="s">
        <v>32</v>
      </c>
      <c r="AX131" s="13" t="s">
        <v>77</v>
      </c>
      <c r="AY131" s="242" t="s">
        <v>136</v>
      </c>
    </row>
    <row r="132" spans="1:51" s="14" customFormat="1" ht="12">
      <c r="A132" s="14"/>
      <c r="B132" s="243"/>
      <c r="C132" s="244"/>
      <c r="D132" s="233" t="s">
        <v>145</v>
      </c>
      <c r="E132" s="245" t="s">
        <v>1</v>
      </c>
      <c r="F132" s="246" t="s">
        <v>147</v>
      </c>
      <c r="G132" s="244"/>
      <c r="H132" s="247">
        <v>320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145</v>
      </c>
      <c r="AU132" s="253" t="s">
        <v>86</v>
      </c>
      <c r="AV132" s="14" t="s">
        <v>143</v>
      </c>
      <c r="AW132" s="14" t="s">
        <v>32</v>
      </c>
      <c r="AX132" s="14" t="s">
        <v>33</v>
      </c>
      <c r="AY132" s="253" t="s">
        <v>136</v>
      </c>
    </row>
    <row r="133" spans="1:65" s="2" customFormat="1" ht="24.15" customHeight="1">
      <c r="A133" s="38"/>
      <c r="B133" s="39"/>
      <c r="C133" s="218" t="s">
        <v>153</v>
      </c>
      <c r="D133" s="218" t="s">
        <v>138</v>
      </c>
      <c r="E133" s="219" t="s">
        <v>154</v>
      </c>
      <c r="F133" s="220" t="s">
        <v>155</v>
      </c>
      <c r="G133" s="221" t="s">
        <v>156</v>
      </c>
      <c r="H133" s="222">
        <v>64.8</v>
      </c>
      <c r="I133" s="223"/>
      <c r="J133" s="224">
        <f>ROUND(I133*H133,2)</f>
        <v>0</v>
      </c>
      <c r="K133" s="220" t="s">
        <v>142</v>
      </c>
      <c r="L133" s="44"/>
      <c r="M133" s="225" t="s">
        <v>1</v>
      </c>
      <c r="N133" s="226" t="s">
        <v>42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143</v>
      </c>
      <c r="AT133" s="229" t="s">
        <v>138</v>
      </c>
      <c r="AU133" s="229" t="s">
        <v>86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33</v>
      </c>
      <c r="BK133" s="230">
        <f>ROUND(I133*H133,2)</f>
        <v>0</v>
      </c>
      <c r="BL133" s="17" t="s">
        <v>143</v>
      </c>
      <c r="BM133" s="229" t="s">
        <v>157</v>
      </c>
    </row>
    <row r="134" spans="1:51" s="13" customFormat="1" ht="12">
      <c r="A134" s="13"/>
      <c r="B134" s="231"/>
      <c r="C134" s="232"/>
      <c r="D134" s="233" t="s">
        <v>145</v>
      </c>
      <c r="E134" s="234" t="s">
        <v>1</v>
      </c>
      <c r="F134" s="235" t="s">
        <v>158</v>
      </c>
      <c r="G134" s="232"/>
      <c r="H134" s="236">
        <v>64.8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145</v>
      </c>
      <c r="AU134" s="242" t="s">
        <v>86</v>
      </c>
      <c r="AV134" s="13" t="s">
        <v>86</v>
      </c>
      <c r="AW134" s="13" t="s">
        <v>32</v>
      </c>
      <c r="AX134" s="13" t="s">
        <v>77</v>
      </c>
      <c r="AY134" s="242" t="s">
        <v>136</v>
      </c>
    </row>
    <row r="135" spans="1:51" s="14" customFormat="1" ht="12">
      <c r="A135" s="14"/>
      <c r="B135" s="243"/>
      <c r="C135" s="244"/>
      <c r="D135" s="233" t="s">
        <v>145</v>
      </c>
      <c r="E135" s="245" t="s">
        <v>1</v>
      </c>
      <c r="F135" s="246" t="s">
        <v>147</v>
      </c>
      <c r="G135" s="244"/>
      <c r="H135" s="247">
        <v>64.8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145</v>
      </c>
      <c r="AU135" s="253" t="s">
        <v>86</v>
      </c>
      <c r="AV135" s="14" t="s">
        <v>143</v>
      </c>
      <c r="AW135" s="14" t="s">
        <v>32</v>
      </c>
      <c r="AX135" s="14" t="s">
        <v>33</v>
      </c>
      <c r="AY135" s="253" t="s">
        <v>136</v>
      </c>
    </row>
    <row r="136" spans="1:65" s="2" customFormat="1" ht="44.25" customHeight="1">
      <c r="A136" s="38"/>
      <c r="B136" s="39"/>
      <c r="C136" s="218" t="s">
        <v>143</v>
      </c>
      <c r="D136" s="218" t="s">
        <v>138</v>
      </c>
      <c r="E136" s="219" t="s">
        <v>159</v>
      </c>
      <c r="F136" s="220" t="s">
        <v>160</v>
      </c>
      <c r="G136" s="221" t="s">
        <v>150</v>
      </c>
      <c r="H136" s="222">
        <v>92.508</v>
      </c>
      <c r="I136" s="223"/>
      <c r="J136" s="224">
        <f>ROUND(I136*H136,2)</f>
        <v>0</v>
      </c>
      <c r="K136" s="220" t="s">
        <v>142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143</v>
      </c>
      <c r="AT136" s="229" t="s">
        <v>138</v>
      </c>
      <c r="AU136" s="229" t="s">
        <v>86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33</v>
      </c>
      <c r="BK136" s="230">
        <f>ROUND(I136*H136,2)</f>
        <v>0</v>
      </c>
      <c r="BL136" s="17" t="s">
        <v>143</v>
      </c>
      <c r="BM136" s="229" t="s">
        <v>161</v>
      </c>
    </row>
    <row r="137" spans="1:51" s="15" customFormat="1" ht="12">
      <c r="A137" s="15"/>
      <c r="B137" s="254"/>
      <c r="C137" s="255"/>
      <c r="D137" s="233" t="s">
        <v>145</v>
      </c>
      <c r="E137" s="256" t="s">
        <v>1</v>
      </c>
      <c r="F137" s="257" t="s">
        <v>162</v>
      </c>
      <c r="G137" s="255"/>
      <c r="H137" s="256" t="s">
        <v>1</v>
      </c>
      <c r="I137" s="258"/>
      <c r="J137" s="255"/>
      <c r="K137" s="255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145</v>
      </c>
      <c r="AU137" s="263" t="s">
        <v>86</v>
      </c>
      <c r="AV137" s="15" t="s">
        <v>33</v>
      </c>
      <c r="AW137" s="15" t="s">
        <v>32</v>
      </c>
      <c r="AX137" s="15" t="s">
        <v>77</v>
      </c>
      <c r="AY137" s="263" t="s">
        <v>136</v>
      </c>
    </row>
    <row r="138" spans="1:51" s="13" customFormat="1" ht="12">
      <c r="A138" s="13"/>
      <c r="B138" s="231"/>
      <c r="C138" s="232"/>
      <c r="D138" s="233" t="s">
        <v>145</v>
      </c>
      <c r="E138" s="234" t="s">
        <v>1</v>
      </c>
      <c r="F138" s="235" t="s">
        <v>163</v>
      </c>
      <c r="G138" s="232"/>
      <c r="H138" s="236">
        <v>92.508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145</v>
      </c>
      <c r="AU138" s="242" t="s">
        <v>86</v>
      </c>
      <c r="AV138" s="13" t="s">
        <v>86</v>
      </c>
      <c r="AW138" s="13" t="s">
        <v>32</v>
      </c>
      <c r="AX138" s="13" t="s">
        <v>77</v>
      </c>
      <c r="AY138" s="242" t="s">
        <v>136</v>
      </c>
    </row>
    <row r="139" spans="1:51" s="14" customFormat="1" ht="12">
      <c r="A139" s="14"/>
      <c r="B139" s="243"/>
      <c r="C139" s="244"/>
      <c r="D139" s="233" t="s">
        <v>145</v>
      </c>
      <c r="E139" s="245" t="s">
        <v>1</v>
      </c>
      <c r="F139" s="246" t="s">
        <v>147</v>
      </c>
      <c r="G139" s="244"/>
      <c r="H139" s="247">
        <v>92.508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145</v>
      </c>
      <c r="AU139" s="253" t="s">
        <v>86</v>
      </c>
      <c r="AV139" s="14" t="s">
        <v>143</v>
      </c>
      <c r="AW139" s="14" t="s">
        <v>32</v>
      </c>
      <c r="AX139" s="14" t="s">
        <v>33</v>
      </c>
      <c r="AY139" s="253" t="s">
        <v>136</v>
      </c>
    </row>
    <row r="140" spans="1:65" s="2" customFormat="1" ht="62.7" customHeight="1">
      <c r="A140" s="38"/>
      <c r="B140" s="39"/>
      <c r="C140" s="218" t="s">
        <v>164</v>
      </c>
      <c r="D140" s="218" t="s">
        <v>138</v>
      </c>
      <c r="E140" s="219" t="s">
        <v>165</v>
      </c>
      <c r="F140" s="220" t="s">
        <v>166</v>
      </c>
      <c r="G140" s="221" t="s">
        <v>150</v>
      </c>
      <c r="H140" s="222">
        <v>412.508</v>
      </c>
      <c r="I140" s="223"/>
      <c r="J140" s="224">
        <f>ROUND(I140*H140,2)</f>
        <v>0</v>
      </c>
      <c r="K140" s="220" t="s">
        <v>142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143</v>
      </c>
      <c r="AT140" s="229" t="s">
        <v>138</v>
      </c>
      <c r="AU140" s="229" t="s">
        <v>86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33</v>
      </c>
      <c r="BK140" s="230">
        <f>ROUND(I140*H140,2)</f>
        <v>0</v>
      </c>
      <c r="BL140" s="17" t="s">
        <v>143</v>
      </c>
      <c r="BM140" s="229" t="s">
        <v>167</v>
      </c>
    </row>
    <row r="141" spans="1:51" s="13" customFormat="1" ht="12">
      <c r="A141" s="13"/>
      <c r="B141" s="231"/>
      <c r="C141" s="232"/>
      <c r="D141" s="233" t="s">
        <v>145</v>
      </c>
      <c r="E141" s="234" t="s">
        <v>1</v>
      </c>
      <c r="F141" s="235" t="s">
        <v>168</v>
      </c>
      <c r="G141" s="232"/>
      <c r="H141" s="236">
        <v>412.508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145</v>
      </c>
      <c r="AU141" s="242" t="s">
        <v>86</v>
      </c>
      <c r="AV141" s="13" t="s">
        <v>86</v>
      </c>
      <c r="AW141" s="13" t="s">
        <v>32</v>
      </c>
      <c r="AX141" s="13" t="s">
        <v>77</v>
      </c>
      <c r="AY141" s="242" t="s">
        <v>136</v>
      </c>
    </row>
    <row r="142" spans="1:51" s="14" customFormat="1" ht="12">
      <c r="A142" s="14"/>
      <c r="B142" s="243"/>
      <c r="C142" s="244"/>
      <c r="D142" s="233" t="s">
        <v>145</v>
      </c>
      <c r="E142" s="245" t="s">
        <v>1</v>
      </c>
      <c r="F142" s="246" t="s">
        <v>147</v>
      </c>
      <c r="G142" s="244"/>
      <c r="H142" s="247">
        <v>412.508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145</v>
      </c>
      <c r="AU142" s="253" t="s">
        <v>86</v>
      </c>
      <c r="AV142" s="14" t="s">
        <v>143</v>
      </c>
      <c r="AW142" s="14" t="s">
        <v>32</v>
      </c>
      <c r="AX142" s="14" t="s">
        <v>33</v>
      </c>
      <c r="AY142" s="253" t="s">
        <v>136</v>
      </c>
    </row>
    <row r="143" spans="1:65" s="2" customFormat="1" ht="44.25" customHeight="1">
      <c r="A143" s="38"/>
      <c r="B143" s="39"/>
      <c r="C143" s="218" t="s">
        <v>169</v>
      </c>
      <c r="D143" s="218" t="s">
        <v>138</v>
      </c>
      <c r="E143" s="219" t="s">
        <v>170</v>
      </c>
      <c r="F143" s="220" t="s">
        <v>171</v>
      </c>
      <c r="G143" s="221" t="s">
        <v>150</v>
      </c>
      <c r="H143" s="222">
        <v>387.908</v>
      </c>
      <c r="I143" s="223"/>
      <c r="J143" s="224">
        <f>ROUND(I143*H143,2)</f>
        <v>0</v>
      </c>
      <c r="K143" s="220" t="s">
        <v>142</v>
      </c>
      <c r="L143" s="44"/>
      <c r="M143" s="225" t="s">
        <v>1</v>
      </c>
      <c r="N143" s="226" t="s">
        <v>42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143</v>
      </c>
      <c r="AT143" s="229" t="s">
        <v>138</v>
      </c>
      <c r="AU143" s="229" t="s">
        <v>86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33</v>
      </c>
      <c r="BK143" s="230">
        <f>ROUND(I143*H143,2)</f>
        <v>0</v>
      </c>
      <c r="BL143" s="17" t="s">
        <v>143</v>
      </c>
      <c r="BM143" s="229" t="s">
        <v>172</v>
      </c>
    </row>
    <row r="144" spans="1:51" s="13" customFormat="1" ht="12">
      <c r="A144" s="13"/>
      <c r="B144" s="231"/>
      <c r="C144" s="232"/>
      <c r="D144" s="233" t="s">
        <v>145</v>
      </c>
      <c r="E144" s="234" t="s">
        <v>1</v>
      </c>
      <c r="F144" s="235" t="s">
        <v>173</v>
      </c>
      <c r="G144" s="232"/>
      <c r="H144" s="236">
        <v>387.908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145</v>
      </c>
      <c r="AU144" s="242" t="s">
        <v>86</v>
      </c>
      <c r="AV144" s="13" t="s">
        <v>86</v>
      </c>
      <c r="AW144" s="13" t="s">
        <v>32</v>
      </c>
      <c r="AX144" s="13" t="s">
        <v>77</v>
      </c>
      <c r="AY144" s="242" t="s">
        <v>136</v>
      </c>
    </row>
    <row r="145" spans="1:51" s="14" customFormat="1" ht="12">
      <c r="A145" s="14"/>
      <c r="B145" s="243"/>
      <c r="C145" s="244"/>
      <c r="D145" s="233" t="s">
        <v>145</v>
      </c>
      <c r="E145" s="245" t="s">
        <v>1</v>
      </c>
      <c r="F145" s="246" t="s">
        <v>147</v>
      </c>
      <c r="G145" s="244"/>
      <c r="H145" s="247">
        <v>387.908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145</v>
      </c>
      <c r="AU145" s="253" t="s">
        <v>86</v>
      </c>
      <c r="AV145" s="14" t="s">
        <v>143</v>
      </c>
      <c r="AW145" s="14" t="s">
        <v>32</v>
      </c>
      <c r="AX145" s="14" t="s">
        <v>33</v>
      </c>
      <c r="AY145" s="253" t="s">
        <v>136</v>
      </c>
    </row>
    <row r="146" spans="1:65" s="2" customFormat="1" ht="44.25" customHeight="1">
      <c r="A146" s="38"/>
      <c r="B146" s="39"/>
      <c r="C146" s="218" t="s">
        <v>174</v>
      </c>
      <c r="D146" s="218" t="s">
        <v>138</v>
      </c>
      <c r="E146" s="219" t="s">
        <v>175</v>
      </c>
      <c r="F146" s="220" t="s">
        <v>176</v>
      </c>
      <c r="G146" s="221" t="s">
        <v>150</v>
      </c>
      <c r="H146" s="222">
        <v>24.6</v>
      </c>
      <c r="I146" s="223"/>
      <c r="J146" s="224">
        <f>ROUND(I146*H146,2)</f>
        <v>0</v>
      </c>
      <c r="K146" s="220" t="s">
        <v>142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143</v>
      </c>
      <c r="AT146" s="229" t="s">
        <v>138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33</v>
      </c>
      <c r="BK146" s="230">
        <f>ROUND(I146*H146,2)</f>
        <v>0</v>
      </c>
      <c r="BL146" s="17" t="s">
        <v>143</v>
      </c>
      <c r="BM146" s="229" t="s">
        <v>177</v>
      </c>
    </row>
    <row r="147" spans="1:51" s="13" customFormat="1" ht="12">
      <c r="A147" s="13"/>
      <c r="B147" s="231"/>
      <c r="C147" s="232"/>
      <c r="D147" s="233" t="s">
        <v>145</v>
      </c>
      <c r="E147" s="234" t="s">
        <v>1</v>
      </c>
      <c r="F147" s="235" t="s">
        <v>178</v>
      </c>
      <c r="G147" s="232"/>
      <c r="H147" s="236">
        <v>24.6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145</v>
      </c>
      <c r="AU147" s="242" t="s">
        <v>86</v>
      </c>
      <c r="AV147" s="13" t="s">
        <v>86</v>
      </c>
      <c r="AW147" s="13" t="s">
        <v>32</v>
      </c>
      <c r="AX147" s="13" t="s">
        <v>77</v>
      </c>
      <c r="AY147" s="242" t="s">
        <v>136</v>
      </c>
    </row>
    <row r="148" spans="1:51" s="14" customFormat="1" ht="12">
      <c r="A148" s="14"/>
      <c r="B148" s="243"/>
      <c r="C148" s="244"/>
      <c r="D148" s="233" t="s">
        <v>145</v>
      </c>
      <c r="E148" s="245" t="s">
        <v>1</v>
      </c>
      <c r="F148" s="246" t="s">
        <v>147</v>
      </c>
      <c r="G148" s="244"/>
      <c r="H148" s="247">
        <v>24.6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145</v>
      </c>
      <c r="AU148" s="253" t="s">
        <v>86</v>
      </c>
      <c r="AV148" s="14" t="s">
        <v>143</v>
      </c>
      <c r="AW148" s="14" t="s">
        <v>32</v>
      </c>
      <c r="AX148" s="14" t="s">
        <v>33</v>
      </c>
      <c r="AY148" s="253" t="s">
        <v>136</v>
      </c>
    </row>
    <row r="149" spans="1:65" s="2" customFormat="1" ht="55.5" customHeight="1">
      <c r="A149" s="38"/>
      <c r="B149" s="39"/>
      <c r="C149" s="218" t="s">
        <v>179</v>
      </c>
      <c r="D149" s="218" t="s">
        <v>138</v>
      </c>
      <c r="E149" s="219" t="s">
        <v>180</v>
      </c>
      <c r="F149" s="220" t="s">
        <v>181</v>
      </c>
      <c r="G149" s="221" t="s">
        <v>141</v>
      </c>
      <c r="H149" s="222">
        <v>1600</v>
      </c>
      <c r="I149" s="223"/>
      <c r="J149" s="224">
        <f>ROUND(I149*H149,2)</f>
        <v>0</v>
      </c>
      <c r="K149" s="220" t="s">
        <v>142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143</v>
      </c>
      <c r="AT149" s="229" t="s">
        <v>138</v>
      </c>
      <c r="AU149" s="229" t="s">
        <v>86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33</v>
      </c>
      <c r="BK149" s="230">
        <f>ROUND(I149*H149,2)</f>
        <v>0</v>
      </c>
      <c r="BL149" s="17" t="s">
        <v>143</v>
      </c>
      <c r="BM149" s="229" t="s">
        <v>182</v>
      </c>
    </row>
    <row r="150" spans="1:65" s="2" customFormat="1" ht="37.8" customHeight="1">
      <c r="A150" s="38"/>
      <c r="B150" s="39"/>
      <c r="C150" s="218" t="s">
        <v>183</v>
      </c>
      <c r="D150" s="218" t="s">
        <v>138</v>
      </c>
      <c r="E150" s="219" t="s">
        <v>184</v>
      </c>
      <c r="F150" s="220" t="s">
        <v>185</v>
      </c>
      <c r="G150" s="221" t="s">
        <v>141</v>
      </c>
      <c r="H150" s="222">
        <v>1600</v>
      </c>
      <c r="I150" s="223"/>
      <c r="J150" s="224">
        <f>ROUND(I150*H150,2)</f>
        <v>0</v>
      </c>
      <c r="K150" s="220" t="s">
        <v>142</v>
      </c>
      <c r="L150" s="44"/>
      <c r="M150" s="225" t="s">
        <v>1</v>
      </c>
      <c r="N150" s="226" t="s">
        <v>42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143</v>
      </c>
      <c r="AT150" s="229" t="s">
        <v>138</v>
      </c>
      <c r="AU150" s="229" t="s">
        <v>86</v>
      </c>
      <c r="AY150" s="17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33</v>
      </c>
      <c r="BK150" s="230">
        <f>ROUND(I150*H150,2)</f>
        <v>0</v>
      </c>
      <c r="BL150" s="17" t="s">
        <v>143</v>
      </c>
      <c r="BM150" s="229" t="s">
        <v>186</v>
      </c>
    </row>
    <row r="151" spans="1:65" s="2" customFormat="1" ht="37.8" customHeight="1">
      <c r="A151" s="38"/>
      <c r="B151" s="39"/>
      <c r="C151" s="218" t="s">
        <v>187</v>
      </c>
      <c r="D151" s="218" t="s">
        <v>138</v>
      </c>
      <c r="E151" s="219" t="s">
        <v>188</v>
      </c>
      <c r="F151" s="220" t="s">
        <v>189</v>
      </c>
      <c r="G151" s="221" t="s">
        <v>141</v>
      </c>
      <c r="H151" s="222">
        <v>1600</v>
      </c>
      <c r="I151" s="223"/>
      <c r="J151" s="224">
        <f>ROUND(I151*H151,2)</f>
        <v>0</v>
      </c>
      <c r="K151" s="220" t="s">
        <v>142</v>
      </c>
      <c r="L151" s="44"/>
      <c r="M151" s="225" t="s">
        <v>1</v>
      </c>
      <c r="N151" s="226" t="s">
        <v>42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143</v>
      </c>
      <c r="AT151" s="229" t="s">
        <v>138</v>
      </c>
      <c r="AU151" s="229" t="s">
        <v>86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33</v>
      </c>
      <c r="BK151" s="230">
        <f>ROUND(I151*H151,2)</f>
        <v>0</v>
      </c>
      <c r="BL151" s="17" t="s">
        <v>143</v>
      </c>
      <c r="BM151" s="229" t="s">
        <v>190</v>
      </c>
    </row>
    <row r="152" spans="1:65" s="2" customFormat="1" ht="16.5" customHeight="1">
      <c r="A152" s="38"/>
      <c r="B152" s="39"/>
      <c r="C152" s="264" t="s">
        <v>191</v>
      </c>
      <c r="D152" s="264" t="s">
        <v>192</v>
      </c>
      <c r="E152" s="265" t="s">
        <v>193</v>
      </c>
      <c r="F152" s="266" t="s">
        <v>194</v>
      </c>
      <c r="G152" s="267" t="s">
        <v>195</v>
      </c>
      <c r="H152" s="268">
        <v>32</v>
      </c>
      <c r="I152" s="269"/>
      <c r="J152" s="270">
        <f>ROUND(I152*H152,2)</f>
        <v>0</v>
      </c>
      <c r="K152" s="266" t="s">
        <v>142</v>
      </c>
      <c r="L152" s="271"/>
      <c r="M152" s="272" t="s">
        <v>1</v>
      </c>
      <c r="N152" s="273" t="s">
        <v>42</v>
      </c>
      <c r="O152" s="91"/>
      <c r="P152" s="227">
        <f>O152*H152</f>
        <v>0</v>
      </c>
      <c r="Q152" s="227">
        <v>0.001</v>
      </c>
      <c r="R152" s="227">
        <f>Q152*H152</f>
        <v>0.032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179</v>
      </c>
      <c r="AT152" s="229" t="s">
        <v>192</v>
      </c>
      <c r="AU152" s="229" t="s">
        <v>86</v>
      </c>
      <c r="AY152" s="17" t="s">
        <v>136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33</v>
      </c>
      <c r="BK152" s="230">
        <f>ROUND(I152*H152,2)</f>
        <v>0</v>
      </c>
      <c r="BL152" s="17" t="s">
        <v>143</v>
      </c>
      <c r="BM152" s="229" t="s">
        <v>196</v>
      </c>
    </row>
    <row r="153" spans="1:51" s="13" customFormat="1" ht="12">
      <c r="A153" s="13"/>
      <c r="B153" s="231"/>
      <c r="C153" s="232"/>
      <c r="D153" s="233" t="s">
        <v>145</v>
      </c>
      <c r="E153" s="232"/>
      <c r="F153" s="235" t="s">
        <v>197</v>
      </c>
      <c r="G153" s="232"/>
      <c r="H153" s="236">
        <v>32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145</v>
      </c>
      <c r="AU153" s="242" t="s">
        <v>86</v>
      </c>
      <c r="AV153" s="13" t="s">
        <v>86</v>
      </c>
      <c r="AW153" s="13" t="s">
        <v>4</v>
      </c>
      <c r="AX153" s="13" t="s">
        <v>33</v>
      </c>
      <c r="AY153" s="242" t="s">
        <v>136</v>
      </c>
    </row>
    <row r="154" spans="1:65" s="2" customFormat="1" ht="33" customHeight="1">
      <c r="A154" s="38"/>
      <c r="B154" s="39"/>
      <c r="C154" s="218" t="s">
        <v>198</v>
      </c>
      <c r="D154" s="218" t="s">
        <v>138</v>
      </c>
      <c r="E154" s="219" t="s">
        <v>199</v>
      </c>
      <c r="F154" s="220" t="s">
        <v>200</v>
      </c>
      <c r="G154" s="221" t="s">
        <v>141</v>
      </c>
      <c r="H154" s="222">
        <v>1600</v>
      </c>
      <c r="I154" s="223"/>
      <c r="J154" s="224">
        <f>ROUND(I154*H154,2)</f>
        <v>0</v>
      </c>
      <c r="K154" s="220" t="s">
        <v>142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143</v>
      </c>
      <c r="AT154" s="229" t="s">
        <v>138</v>
      </c>
      <c r="AU154" s="229" t="s">
        <v>86</v>
      </c>
      <c r="AY154" s="17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33</v>
      </c>
      <c r="BK154" s="230">
        <f>ROUND(I154*H154,2)</f>
        <v>0</v>
      </c>
      <c r="BL154" s="17" t="s">
        <v>143</v>
      </c>
      <c r="BM154" s="229" t="s">
        <v>201</v>
      </c>
    </row>
    <row r="155" spans="1:65" s="2" customFormat="1" ht="21.75" customHeight="1">
      <c r="A155" s="38"/>
      <c r="B155" s="39"/>
      <c r="C155" s="218" t="s">
        <v>202</v>
      </c>
      <c r="D155" s="218" t="s">
        <v>138</v>
      </c>
      <c r="E155" s="219" t="s">
        <v>203</v>
      </c>
      <c r="F155" s="220" t="s">
        <v>204</v>
      </c>
      <c r="G155" s="221" t="s">
        <v>141</v>
      </c>
      <c r="H155" s="222">
        <v>1600</v>
      </c>
      <c r="I155" s="223"/>
      <c r="J155" s="224">
        <f>ROUND(I155*H155,2)</f>
        <v>0</v>
      </c>
      <c r="K155" s="220" t="s">
        <v>142</v>
      </c>
      <c r="L155" s="44"/>
      <c r="M155" s="225" t="s">
        <v>1</v>
      </c>
      <c r="N155" s="226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143</v>
      </c>
      <c r="AT155" s="229" t="s">
        <v>138</v>
      </c>
      <c r="AU155" s="229" t="s">
        <v>86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33</v>
      </c>
      <c r="BK155" s="230">
        <f>ROUND(I155*H155,2)</f>
        <v>0</v>
      </c>
      <c r="BL155" s="17" t="s">
        <v>143</v>
      </c>
      <c r="BM155" s="229" t="s">
        <v>205</v>
      </c>
    </row>
    <row r="156" spans="1:63" s="12" customFormat="1" ht="22.8" customHeight="1">
      <c r="A156" s="12"/>
      <c r="B156" s="202"/>
      <c r="C156" s="203"/>
      <c r="D156" s="204" t="s">
        <v>76</v>
      </c>
      <c r="E156" s="216" t="s">
        <v>86</v>
      </c>
      <c r="F156" s="216" t="s">
        <v>206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SUM(P157:P171)</f>
        <v>0</v>
      </c>
      <c r="Q156" s="210"/>
      <c r="R156" s="211">
        <f>SUM(R157:R171)</f>
        <v>29.041776999999996</v>
      </c>
      <c r="S156" s="210"/>
      <c r="T156" s="212">
        <f>SUM(T157:T171)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33</v>
      </c>
      <c r="AT156" s="214" t="s">
        <v>76</v>
      </c>
      <c r="AU156" s="214" t="s">
        <v>33</v>
      </c>
      <c r="AY156" s="213" t="s">
        <v>136</v>
      </c>
      <c r="BK156" s="215">
        <f>SUM(BK157:BK171)</f>
        <v>0</v>
      </c>
    </row>
    <row r="157" spans="1:65" s="2" customFormat="1" ht="44.25" customHeight="1">
      <c r="A157" s="38"/>
      <c r="B157" s="39"/>
      <c r="C157" s="218" t="s">
        <v>207</v>
      </c>
      <c r="D157" s="218" t="s">
        <v>138</v>
      </c>
      <c r="E157" s="219" t="s">
        <v>208</v>
      </c>
      <c r="F157" s="220" t="s">
        <v>209</v>
      </c>
      <c r="G157" s="221" t="s">
        <v>150</v>
      </c>
      <c r="H157" s="222">
        <v>92.508</v>
      </c>
      <c r="I157" s="223"/>
      <c r="J157" s="224">
        <f>ROUND(I157*H157,2)</f>
        <v>0</v>
      </c>
      <c r="K157" s="220" t="s">
        <v>142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143</v>
      </c>
      <c r="AT157" s="229" t="s">
        <v>138</v>
      </c>
      <c r="AU157" s="229" t="s">
        <v>86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33</v>
      </c>
      <c r="BK157" s="230">
        <f>ROUND(I157*H157,2)</f>
        <v>0</v>
      </c>
      <c r="BL157" s="17" t="s">
        <v>143</v>
      </c>
      <c r="BM157" s="229" t="s">
        <v>210</v>
      </c>
    </row>
    <row r="158" spans="1:51" s="13" customFormat="1" ht="12">
      <c r="A158" s="13"/>
      <c r="B158" s="231"/>
      <c r="C158" s="232"/>
      <c r="D158" s="233" t="s">
        <v>145</v>
      </c>
      <c r="E158" s="234" t="s">
        <v>1</v>
      </c>
      <c r="F158" s="235" t="s">
        <v>163</v>
      </c>
      <c r="G158" s="232"/>
      <c r="H158" s="236">
        <v>92.508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145</v>
      </c>
      <c r="AU158" s="242" t="s">
        <v>86</v>
      </c>
      <c r="AV158" s="13" t="s">
        <v>86</v>
      </c>
      <c r="AW158" s="13" t="s">
        <v>32</v>
      </c>
      <c r="AX158" s="13" t="s">
        <v>77</v>
      </c>
      <c r="AY158" s="242" t="s">
        <v>136</v>
      </c>
    </row>
    <row r="159" spans="1:51" s="14" customFormat="1" ht="12">
      <c r="A159" s="14"/>
      <c r="B159" s="243"/>
      <c r="C159" s="244"/>
      <c r="D159" s="233" t="s">
        <v>145</v>
      </c>
      <c r="E159" s="245" t="s">
        <v>1</v>
      </c>
      <c r="F159" s="246" t="s">
        <v>147</v>
      </c>
      <c r="G159" s="244"/>
      <c r="H159" s="247">
        <v>92.508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145</v>
      </c>
      <c r="AU159" s="253" t="s">
        <v>86</v>
      </c>
      <c r="AV159" s="14" t="s">
        <v>143</v>
      </c>
      <c r="AW159" s="14" t="s">
        <v>32</v>
      </c>
      <c r="AX159" s="14" t="s">
        <v>33</v>
      </c>
      <c r="AY159" s="253" t="s">
        <v>136</v>
      </c>
    </row>
    <row r="160" spans="1:65" s="2" customFormat="1" ht="21.75" customHeight="1">
      <c r="A160" s="38"/>
      <c r="B160" s="39"/>
      <c r="C160" s="218" t="s">
        <v>8</v>
      </c>
      <c r="D160" s="218" t="s">
        <v>138</v>
      </c>
      <c r="E160" s="219" t="s">
        <v>211</v>
      </c>
      <c r="F160" s="220" t="s">
        <v>212</v>
      </c>
      <c r="G160" s="221" t="s">
        <v>150</v>
      </c>
      <c r="H160" s="222">
        <v>9.251</v>
      </c>
      <c r="I160" s="223"/>
      <c r="J160" s="224">
        <f>ROUND(I160*H160,2)</f>
        <v>0</v>
      </c>
      <c r="K160" s="220" t="s">
        <v>142</v>
      </c>
      <c r="L160" s="44"/>
      <c r="M160" s="225" t="s">
        <v>1</v>
      </c>
      <c r="N160" s="226" t="s">
        <v>42</v>
      </c>
      <c r="O160" s="91"/>
      <c r="P160" s="227">
        <f>O160*H160</f>
        <v>0</v>
      </c>
      <c r="Q160" s="227">
        <v>1.92</v>
      </c>
      <c r="R160" s="227">
        <f>Q160*H160</f>
        <v>17.76192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143</v>
      </c>
      <c r="AT160" s="229" t="s">
        <v>138</v>
      </c>
      <c r="AU160" s="229" t="s">
        <v>86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33</v>
      </c>
      <c r="BK160" s="230">
        <f>ROUND(I160*H160,2)</f>
        <v>0</v>
      </c>
      <c r="BL160" s="17" t="s">
        <v>143</v>
      </c>
      <c r="BM160" s="229" t="s">
        <v>213</v>
      </c>
    </row>
    <row r="161" spans="1:51" s="13" customFormat="1" ht="12">
      <c r="A161" s="13"/>
      <c r="B161" s="231"/>
      <c r="C161" s="232"/>
      <c r="D161" s="233" t="s">
        <v>145</v>
      </c>
      <c r="E161" s="234" t="s">
        <v>1</v>
      </c>
      <c r="F161" s="235" t="s">
        <v>214</v>
      </c>
      <c r="G161" s="232"/>
      <c r="H161" s="236">
        <v>9.251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145</v>
      </c>
      <c r="AU161" s="242" t="s">
        <v>86</v>
      </c>
      <c r="AV161" s="13" t="s">
        <v>86</v>
      </c>
      <c r="AW161" s="13" t="s">
        <v>32</v>
      </c>
      <c r="AX161" s="13" t="s">
        <v>77</v>
      </c>
      <c r="AY161" s="242" t="s">
        <v>136</v>
      </c>
    </row>
    <row r="162" spans="1:51" s="14" customFormat="1" ht="12">
      <c r="A162" s="14"/>
      <c r="B162" s="243"/>
      <c r="C162" s="244"/>
      <c r="D162" s="233" t="s">
        <v>145</v>
      </c>
      <c r="E162" s="245" t="s">
        <v>1</v>
      </c>
      <c r="F162" s="246" t="s">
        <v>147</v>
      </c>
      <c r="G162" s="244"/>
      <c r="H162" s="247">
        <v>9.251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145</v>
      </c>
      <c r="AU162" s="253" t="s">
        <v>86</v>
      </c>
      <c r="AV162" s="14" t="s">
        <v>143</v>
      </c>
      <c r="AW162" s="14" t="s">
        <v>32</v>
      </c>
      <c r="AX162" s="14" t="s">
        <v>33</v>
      </c>
      <c r="AY162" s="253" t="s">
        <v>136</v>
      </c>
    </row>
    <row r="163" spans="1:65" s="2" customFormat="1" ht="24.15" customHeight="1">
      <c r="A163" s="38"/>
      <c r="B163" s="39"/>
      <c r="C163" s="218" t="s">
        <v>215</v>
      </c>
      <c r="D163" s="218" t="s">
        <v>138</v>
      </c>
      <c r="E163" s="219" t="s">
        <v>216</v>
      </c>
      <c r="F163" s="220" t="s">
        <v>217</v>
      </c>
      <c r="G163" s="221" t="s">
        <v>156</v>
      </c>
      <c r="H163" s="222">
        <v>154.18</v>
      </c>
      <c r="I163" s="223"/>
      <c r="J163" s="224">
        <f>ROUND(I163*H163,2)</f>
        <v>0</v>
      </c>
      <c r="K163" s="220" t="s">
        <v>142</v>
      </c>
      <c r="L163" s="44"/>
      <c r="M163" s="225" t="s">
        <v>1</v>
      </c>
      <c r="N163" s="226" t="s">
        <v>42</v>
      </c>
      <c r="O163" s="91"/>
      <c r="P163" s="227">
        <f>O163*H163</f>
        <v>0</v>
      </c>
      <c r="Q163" s="227">
        <v>0.00033</v>
      </c>
      <c r="R163" s="227">
        <f>Q163*H163</f>
        <v>0.050879400000000005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143</v>
      </c>
      <c r="AT163" s="229" t="s">
        <v>138</v>
      </c>
      <c r="AU163" s="229" t="s">
        <v>86</v>
      </c>
      <c r="AY163" s="17" t="s">
        <v>136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33</v>
      </c>
      <c r="BK163" s="230">
        <f>ROUND(I163*H163,2)</f>
        <v>0</v>
      </c>
      <c r="BL163" s="17" t="s">
        <v>143</v>
      </c>
      <c r="BM163" s="229" t="s">
        <v>218</v>
      </c>
    </row>
    <row r="164" spans="1:51" s="13" customFormat="1" ht="12">
      <c r="A164" s="13"/>
      <c r="B164" s="231"/>
      <c r="C164" s="232"/>
      <c r="D164" s="233" t="s">
        <v>145</v>
      </c>
      <c r="E164" s="234" t="s">
        <v>1</v>
      </c>
      <c r="F164" s="235" t="s">
        <v>219</v>
      </c>
      <c r="G164" s="232"/>
      <c r="H164" s="236">
        <v>154.18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145</v>
      </c>
      <c r="AU164" s="242" t="s">
        <v>86</v>
      </c>
      <c r="AV164" s="13" t="s">
        <v>86</v>
      </c>
      <c r="AW164" s="13" t="s">
        <v>32</v>
      </c>
      <c r="AX164" s="13" t="s">
        <v>77</v>
      </c>
      <c r="AY164" s="242" t="s">
        <v>136</v>
      </c>
    </row>
    <row r="165" spans="1:51" s="14" customFormat="1" ht="12">
      <c r="A165" s="14"/>
      <c r="B165" s="243"/>
      <c r="C165" s="244"/>
      <c r="D165" s="233" t="s">
        <v>145</v>
      </c>
      <c r="E165" s="245" t="s">
        <v>1</v>
      </c>
      <c r="F165" s="246" t="s">
        <v>147</v>
      </c>
      <c r="G165" s="244"/>
      <c r="H165" s="247">
        <v>154.18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145</v>
      </c>
      <c r="AU165" s="253" t="s">
        <v>86</v>
      </c>
      <c r="AV165" s="14" t="s">
        <v>143</v>
      </c>
      <c r="AW165" s="14" t="s">
        <v>32</v>
      </c>
      <c r="AX165" s="14" t="s">
        <v>33</v>
      </c>
      <c r="AY165" s="253" t="s">
        <v>136</v>
      </c>
    </row>
    <row r="166" spans="1:65" s="2" customFormat="1" ht="33" customHeight="1">
      <c r="A166" s="38"/>
      <c r="B166" s="39"/>
      <c r="C166" s="218" t="s">
        <v>220</v>
      </c>
      <c r="D166" s="218" t="s">
        <v>138</v>
      </c>
      <c r="E166" s="219" t="s">
        <v>221</v>
      </c>
      <c r="F166" s="220" t="s">
        <v>222</v>
      </c>
      <c r="G166" s="221" t="s">
        <v>150</v>
      </c>
      <c r="H166" s="222">
        <v>4.88</v>
      </c>
      <c r="I166" s="223"/>
      <c r="J166" s="224">
        <f>ROUND(I166*H166,2)</f>
        <v>0</v>
      </c>
      <c r="K166" s="220" t="s">
        <v>142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2.30102</v>
      </c>
      <c r="R166" s="227">
        <f>Q166*H166</f>
        <v>11.228977599999999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143</v>
      </c>
      <c r="AT166" s="229" t="s">
        <v>138</v>
      </c>
      <c r="AU166" s="229" t="s">
        <v>86</v>
      </c>
      <c r="AY166" s="17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33</v>
      </c>
      <c r="BK166" s="230">
        <f>ROUND(I166*H166,2)</f>
        <v>0</v>
      </c>
      <c r="BL166" s="17" t="s">
        <v>143</v>
      </c>
      <c r="BM166" s="229" t="s">
        <v>223</v>
      </c>
    </row>
    <row r="167" spans="1:51" s="15" customFormat="1" ht="12">
      <c r="A167" s="15"/>
      <c r="B167" s="254"/>
      <c r="C167" s="255"/>
      <c r="D167" s="233" t="s">
        <v>145</v>
      </c>
      <c r="E167" s="256" t="s">
        <v>1</v>
      </c>
      <c r="F167" s="257" t="s">
        <v>224</v>
      </c>
      <c r="G167" s="255"/>
      <c r="H167" s="256" t="s">
        <v>1</v>
      </c>
      <c r="I167" s="258"/>
      <c r="J167" s="255"/>
      <c r="K167" s="255"/>
      <c r="L167" s="259"/>
      <c r="M167" s="260"/>
      <c r="N167" s="261"/>
      <c r="O167" s="261"/>
      <c r="P167" s="261"/>
      <c r="Q167" s="261"/>
      <c r="R167" s="261"/>
      <c r="S167" s="261"/>
      <c r="T167" s="26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3" t="s">
        <v>145</v>
      </c>
      <c r="AU167" s="263" t="s">
        <v>86</v>
      </c>
      <c r="AV167" s="15" t="s">
        <v>33</v>
      </c>
      <c r="AW167" s="15" t="s">
        <v>32</v>
      </c>
      <c r="AX167" s="15" t="s">
        <v>77</v>
      </c>
      <c r="AY167" s="263" t="s">
        <v>136</v>
      </c>
    </row>
    <row r="168" spans="1:51" s="13" customFormat="1" ht="12">
      <c r="A168" s="13"/>
      <c r="B168" s="231"/>
      <c r="C168" s="232"/>
      <c r="D168" s="233" t="s">
        <v>145</v>
      </c>
      <c r="E168" s="234" t="s">
        <v>1</v>
      </c>
      <c r="F168" s="235" t="s">
        <v>225</v>
      </c>
      <c r="G168" s="232"/>
      <c r="H168" s="236">
        <v>4.58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145</v>
      </c>
      <c r="AU168" s="242" t="s">
        <v>86</v>
      </c>
      <c r="AV168" s="13" t="s">
        <v>86</v>
      </c>
      <c r="AW168" s="13" t="s">
        <v>32</v>
      </c>
      <c r="AX168" s="13" t="s">
        <v>77</v>
      </c>
      <c r="AY168" s="242" t="s">
        <v>136</v>
      </c>
    </row>
    <row r="169" spans="1:51" s="15" customFormat="1" ht="12">
      <c r="A169" s="15"/>
      <c r="B169" s="254"/>
      <c r="C169" s="255"/>
      <c r="D169" s="233" t="s">
        <v>145</v>
      </c>
      <c r="E169" s="256" t="s">
        <v>1</v>
      </c>
      <c r="F169" s="257" t="s">
        <v>226</v>
      </c>
      <c r="G169" s="255"/>
      <c r="H169" s="256" t="s">
        <v>1</v>
      </c>
      <c r="I169" s="258"/>
      <c r="J169" s="255"/>
      <c r="K169" s="255"/>
      <c r="L169" s="259"/>
      <c r="M169" s="260"/>
      <c r="N169" s="261"/>
      <c r="O169" s="261"/>
      <c r="P169" s="261"/>
      <c r="Q169" s="261"/>
      <c r="R169" s="261"/>
      <c r="S169" s="261"/>
      <c r="T169" s="262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3" t="s">
        <v>145</v>
      </c>
      <c r="AU169" s="263" t="s">
        <v>86</v>
      </c>
      <c r="AV169" s="15" t="s">
        <v>33</v>
      </c>
      <c r="AW169" s="15" t="s">
        <v>32</v>
      </c>
      <c r="AX169" s="15" t="s">
        <v>77</v>
      </c>
      <c r="AY169" s="263" t="s">
        <v>136</v>
      </c>
    </row>
    <row r="170" spans="1:51" s="13" customFormat="1" ht="12">
      <c r="A170" s="13"/>
      <c r="B170" s="231"/>
      <c r="C170" s="232"/>
      <c r="D170" s="233" t="s">
        <v>145</v>
      </c>
      <c r="E170" s="234" t="s">
        <v>1</v>
      </c>
      <c r="F170" s="235" t="s">
        <v>227</v>
      </c>
      <c r="G170" s="232"/>
      <c r="H170" s="236">
        <v>0.3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145</v>
      </c>
      <c r="AU170" s="242" t="s">
        <v>86</v>
      </c>
      <c r="AV170" s="13" t="s">
        <v>86</v>
      </c>
      <c r="AW170" s="13" t="s">
        <v>32</v>
      </c>
      <c r="AX170" s="13" t="s">
        <v>77</v>
      </c>
      <c r="AY170" s="242" t="s">
        <v>136</v>
      </c>
    </row>
    <row r="171" spans="1:51" s="14" customFormat="1" ht="12">
      <c r="A171" s="14"/>
      <c r="B171" s="243"/>
      <c r="C171" s="244"/>
      <c r="D171" s="233" t="s">
        <v>145</v>
      </c>
      <c r="E171" s="245" t="s">
        <v>1</v>
      </c>
      <c r="F171" s="246" t="s">
        <v>147</v>
      </c>
      <c r="G171" s="244"/>
      <c r="H171" s="247">
        <v>4.88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145</v>
      </c>
      <c r="AU171" s="253" t="s">
        <v>86</v>
      </c>
      <c r="AV171" s="14" t="s">
        <v>143</v>
      </c>
      <c r="AW171" s="14" t="s">
        <v>32</v>
      </c>
      <c r="AX171" s="14" t="s">
        <v>33</v>
      </c>
      <c r="AY171" s="253" t="s">
        <v>136</v>
      </c>
    </row>
    <row r="172" spans="1:63" s="12" customFormat="1" ht="22.8" customHeight="1">
      <c r="A172" s="12"/>
      <c r="B172" s="202"/>
      <c r="C172" s="203"/>
      <c r="D172" s="204" t="s">
        <v>76</v>
      </c>
      <c r="E172" s="216" t="s">
        <v>153</v>
      </c>
      <c r="F172" s="216" t="s">
        <v>228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SUM(P173:P197)</f>
        <v>0</v>
      </c>
      <c r="Q172" s="210"/>
      <c r="R172" s="211">
        <f>SUM(R173:R197)</f>
        <v>14.723679999999998</v>
      </c>
      <c r="S172" s="210"/>
      <c r="T172" s="212">
        <f>SUM(T173:T197)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33</v>
      </c>
      <c r="AT172" s="214" t="s">
        <v>76</v>
      </c>
      <c r="AU172" s="214" t="s">
        <v>33</v>
      </c>
      <c r="AY172" s="213" t="s">
        <v>136</v>
      </c>
      <c r="BK172" s="215">
        <f>SUM(BK173:BK197)</f>
        <v>0</v>
      </c>
    </row>
    <row r="173" spans="1:65" s="2" customFormat="1" ht="44.25" customHeight="1">
      <c r="A173" s="38"/>
      <c r="B173" s="39"/>
      <c r="C173" s="218" t="s">
        <v>229</v>
      </c>
      <c r="D173" s="218" t="s">
        <v>138</v>
      </c>
      <c r="E173" s="219" t="s">
        <v>230</v>
      </c>
      <c r="F173" s="220" t="s">
        <v>231</v>
      </c>
      <c r="G173" s="221" t="s">
        <v>232</v>
      </c>
      <c r="H173" s="222">
        <v>72</v>
      </c>
      <c r="I173" s="223"/>
      <c r="J173" s="224">
        <f>ROUND(I173*H173,2)</f>
        <v>0</v>
      </c>
      <c r="K173" s="220" t="s">
        <v>142</v>
      </c>
      <c r="L173" s="44"/>
      <c r="M173" s="225" t="s">
        <v>1</v>
      </c>
      <c r="N173" s="226" t="s">
        <v>42</v>
      </c>
      <c r="O173" s="91"/>
      <c r="P173" s="227">
        <f>O173*H173</f>
        <v>0</v>
      </c>
      <c r="Q173" s="227">
        <v>0.17489</v>
      </c>
      <c r="R173" s="227">
        <f>Q173*H173</f>
        <v>12.59208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143</v>
      </c>
      <c r="AT173" s="229" t="s">
        <v>138</v>
      </c>
      <c r="AU173" s="229" t="s">
        <v>86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33</v>
      </c>
      <c r="BK173" s="230">
        <f>ROUND(I173*H173,2)</f>
        <v>0</v>
      </c>
      <c r="BL173" s="17" t="s">
        <v>143</v>
      </c>
      <c r="BM173" s="229" t="s">
        <v>233</v>
      </c>
    </row>
    <row r="174" spans="1:51" s="13" customFormat="1" ht="12">
      <c r="A174" s="13"/>
      <c r="B174" s="231"/>
      <c r="C174" s="232"/>
      <c r="D174" s="233" t="s">
        <v>145</v>
      </c>
      <c r="E174" s="234" t="s">
        <v>1</v>
      </c>
      <c r="F174" s="235" t="s">
        <v>234</v>
      </c>
      <c r="G174" s="232"/>
      <c r="H174" s="236">
        <v>50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145</v>
      </c>
      <c r="AU174" s="242" t="s">
        <v>86</v>
      </c>
      <c r="AV174" s="13" t="s">
        <v>86</v>
      </c>
      <c r="AW174" s="13" t="s">
        <v>32</v>
      </c>
      <c r="AX174" s="13" t="s">
        <v>77</v>
      </c>
      <c r="AY174" s="242" t="s">
        <v>136</v>
      </c>
    </row>
    <row r="175" spans="1:51" s="13" customFormat="1" ht="12">
      <c r="A175" s="13"/>
      <c r="B175" s="231"/>
      <c r="C175" s="232"/>
      <c r="D175" s="233" t="s">
        <v>145</v>
      </c>
      <c r="E175" s="234" t="s">
        <v>1</v>
      </c>
      <c r="F175" s="235" t="s">
        <v>235</v>
      </c>
      <c r="G175" s="232"/>
      <c r="H175" s="236">
        <v>22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145</v>
      </c>
      <c r="AU175" s="242" t="s">
        <v>86</v>
      </c>
      <c r="AV175" s="13" t="s">
        <v>86</v>
      </c>
      <c r="AW175" s="13" t="s">
        <v>32</v>
      </c>
      <c r="AX175" s="13" t="s">
        <v>77</v>
      </c>
      <c r="AY175" s="242" t="s">
        <v>136</v>
      </c>
    </row>
    <row r="176" spans="1:51" s="14" customFormat="1" ht="12">
      <c r="A176" s="14"/>
      <c r="B176" s="243"/>
      <c r="C176" s="244"/>
      <c r="D176" s="233" t="s">
        <v>145</v>
      </c>
      <c r="E176" s="245" t="s">
        <v>1</v>
      </c>
      <c r="F176" s="246" t="s">
        <v>147</v>
      </c>
      <c r="G176" s="244"/>
      <c r="H176" s="247">
        <v>72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145</v>
      </c>
      <c r="AU176" s="253" t="s">
        <v>86</v>
      </c>
      <c r="AV176" s="14" t="s">
        <v>143</v>
      </c>
      <c r="AW176" s="14" t="s">
        <v>32</v>
      </c>
      <c r="AX176" s="14" t="s">
        <v>33</v>
      </c>
      <c r="AY176" s="253" t="s">
        <v>136</v>
      </c>
    </row>
    <row r="177" spans="1:65" s="2" customFormat="1" ht="16.5" customHeight="1">
      <c r="A177" s="38"/>
      <c r="B177" s="39"/>
      <c r="C177" s="264" t="s">
        <v>236</v>
      </c>
      <c r="D177" s="264" t="s">
        <v>192</v>
      </c>
      <c r="E177" s="265" t="s">
        <v>237</v>
      </c>
      <c r="F177" s="266" t="s">
        <v>238</v>
      </c>
      <c r="G177" s="267" t="s">
        <v>232</v>
      </c>
      <c r="H177" s="268">
        <v>44</v>
      </c>
      <c r="I177" s="269"/>
      <c r="J177" s="270">
        <f>ROUND(I177*H177,2)</f>
        <v>0</v>
      </c>
      <c r="K177" s="266" t="s">
        <v>1</v>
      </c>
      <c r="L177" s="271"/>
      <c r="M177" s="272" t="s">
        <v>1</v>
      </c>
      <c r="N177" s="273" t="s">
        <v>42</v>
      </c>
      <c r="O177" s="91"/>
      <c r="P177" s="227">
        <f>O177*H177</f>
        <v>0</v>
      </c>
      <c r="Q177" s="227">
        <v>0.014</v>
      </c>
      <c r="R177" s="227">
        <f>Q177*H177</f>
        <v>0.616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179</v>
      </c>
      <c r="AT177" s="229" t="s">
        <v>192</v>
      </c>
      <c r="AU177" s="229" t="s">
        <v>86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33</v>
      </c>
      <c r="BK177" s="230">
        <f>ROUND(I177*H177,2)</f>
        <v>0</v>
      </c>
      <c r="BL177" s="17" t="s">
        <v>143</v>
      </c>
      <c r="BM177" s="229" t="s">
        <v>239</v>
      </c>
    </row>
    <row r="178" spans="1:65" s="2" customFormat="1" ht="16.5" customHeight="1">
      <c r="A178" s="38"/>
      <c r="B178" s="39"/>
      <c r="C178" s="264" t="s">
        <v>240</v>
      </c>
      <c r="D178" s="264" t="s">
        <v>192</v>
      </c>
      <c r="E178" s="265" t="s">
        <v>241</v>
      </c>
      <c r="F178" s="266" t="s">
        <v>242</v>
      </c>
      <c r="G178" s="267" t="s">
        <v>232</v>
      </c>
      <c r="H178" s="268">
        <v>6</v>
      </c>
      <c r="I178" s="269"/>
      <c r="J178" s="270">
        <f>ROUND(I178*H178,2)</f>
        <v>0</v>
      </c>
      <c r="K178" s="266" t="s">
        <v>1</v>
      </c>
      <c r="L178" s="271"/>
      <c r="M178" s="272" t="s">
        <v>1</v>
      </c>
      <c r="N178" s="273" t="s">
        <v>42</v>
      </c>
      <c r="O178" s="91"/>
      <c r="P178" s="227">
        <f>O178*H178</f>
        <v>0</v>
      </c>
      <c r="Q178" s="227">
        <v>0.037</v>
      </c>
      <c r="R178" s="227">
        <f>Q178*H178</f>
        <v>0.22199999999999998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179</v>
      </c>
      <c r="AT178" s="229" t="s">
        <v>192</v>
      </c>
      <c r="AU178" s="229" t="s">
        <v>86</v>
      </c>
      <c r="AY178" s="17" t="s">
        <v>136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33</v>
      </c>
      <c r="BK178" s="230">
        <f>ROUND(I178*H178,2)</f>
        <v>0</v>
      </c>
      <c r="BL178" s="17" t="s">
        <v>143</v>
      </c>
      <c r="BM178" s="229" t="s">
        <v>243</v>
      </c>
    </row>
    <row r="179" spans="1:65" s="2" customFormat="1" ht="16.5" customHeight="1">
      <c r="A179" s="38"/>
      <c r="B179" s="39"/>
      <c r="C179" s="264" t="s">
        <v>7</v>
      </c>
      <c r="D179" s="264" t="s">
        <v>192</v>
      </c>
      <c r="E179" s="265" t="s">
        <v>244</v>
      </c>
      <c r="F179" s="266" t="s">
        <v>242</v>
      </c>
      <c r="G179" s="267" t="s">
        <v>232</v>
      </c>
      <c r="H179" s="268">
        <v>22</v>
      </c>
      <c r="I179" s="269"/>
      <c r="J179" s="270">
        <f>ROUND(I179*H179,2)</f>
        <v>0</v>
      </c>
      <c r="K179" s="266" t="s">
        <v>1</v>
      </c>
      <c r="L179" s="271"/>
      <c r="M179" s="272" t="s">
        <v>1</v>
      </c>
      <c r="N179" s="273" t="s">
        <v>42</v>
      </c>
      <c r="O179" s="91"/>
      <c r="P179" s="227">
        <f>O179*H179</f>
        <v>0</v>
      </c>
      <c r="Q179" s="227">
        <v>0.014</v>
      </c>
      <c r="R179" s="227">
        <f>Q179*H179</f>
        <v>0.308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179</v>
      </c>
      <c r="AT179" s="229" t="s">
        <v>192</v>
      </c>
      <c r="AU179" s="229" t="s">
        <v>86</v>
      </c>
      <c r="AY179" s="17" t="s">
        <v>136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33</v>
      </c>
      <c r="BK179" s="230">
        <f>ROUND(I179*H179,2)</f>
        <v>0</v>
      </c>
      <c r="BL179" s="17" t="s">
        <v>143</v>
      </c>
      <c r="BM179" s="229" t="s">
        <v>245</v>
      </c>
    </row>
    <row r="180" spans="1:65" s="2" customFormat="1" ht="16.5" customHeight="1">
      <c r="A180" s="38"/>
      <c r="B180" s="39"/>
      <c r="C180" s="218" t="s">
        <v>246</v>
      </c>
      <c r="D180" s="218" t="s">
        <v>138</v>
      </c>
      <c r="E180" s="219" t="s">
        <v>247</v>
      </c>
      <c r="F180" s="220" t="s">
        <v>248</v>
      </c>
      <c r="G180" s="221" t="s">
        <v>232</v>
      </c>
      <c r="H180" s="222">
        <v>2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42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143</v>
      </c>
      <c r="AT180" s="229" t="s">
        <v>138</v>
      </c>
      <c r="AU180" s="229" t="s">
        <v>86</v>
      </c>
      <c r="AY180" s="17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33</v>
      </c>
      <c r="BK180" s="230">
        <f>ROUND(I180*H180,2)</f>
        <v>0</v>
      </c>
      <c r="BL180" s="17" t="s">
        <v>143</v>
      </c>
      <c r="BM180" s="229" t="s">
        <v>249</v>
      </c>
    </row>
    <row r="181" spans="1:65" s="2" customFormat="1" ht="16.5" customHeight="1">
      <c r="A181" s="38"/>
      <c r="B181" s="39"/>
      <c r="C181" s="264" t="s">
        <v>250</v>
      </c>
      <c r="D181" s="264" t="s">
        <v>192</v>
      </c>
      <c r="E181" s="265" t="s">
        <v>251</v>
      </c>
      <c r="F181" s="266" t="s">
        <v>252</v>
      </c>
      <c r="G181" s="267" t="s">
        <v>232</v>
      </c>
      <c r="H181" s="268">
        <v>1</v>
      </c>
      <c r="I181" s="269"/>
      <c r="J181" s="270">
        <f>ROUND(I181*H181,2)</f>
        <v>0</v>
      </c>
      <c r="K181" s="266" t="s">
        <v>1</v>
      </c>
      <c r="L181" s="271"/>
      <c r="M181" s="272" t="s">
        <v>1</v>
      </c>
      <c r="N181" s="273" t="s">
        <v>42</v>
      </c>
      <c r="O181" s="91"/>
      <c r="P181" s="227">
        <f>O181*H181</f>
        <v>0</v>
      </c>
      <c r="Q181" s="227">
        <v>0.019</v>
      </c>
      <c r="R181" s="227">
        <f>Q181*H181</f>
        <v>0.019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179</v>
      </c>
      <c r="AT181" s="229" t="s">
        <v>192</v>
      </c>
      <c r="AU181" s="229" t="s">
        <v>86</v>
      </c>
      <c r="AY181" s="17" t="s">
        <v>136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33</v>
      </c>
      <c r="BK181" s="230">
        <f>ROUND(I181*H181,2)</f>
        <v>0</v>
      </c>
      <c r="BL181" s="17" t="s">
        <v>143</v>
      </c>
      <c r="BM181" s="229" t="s">
        <v>253</v>
      </c>
    </row>
    <row r="182" spans="1:65" s="2" customFormat="1" ht="16.5" customHeight="1">
      <c r="A182" s="38"/>
      <c r="B182" s="39"/>
      <c r="C182" s="264" t="s">
        <v>254</v>
      </c>
      <c r="D182" s="264" t="s">
        <v>192</v>
      </c>
      <c r="E182" s="265" t="s">
        <v>255</v>
      </c>
      <c r="F182" s="266" t="s">
        <v>256</v>
      </c>
      <c r="G182" s="267" t="s">
        <v>232</v>
      </c>
      <c r="H182" s="268">
        <v>1</v>
      </c>
      <c r="I182" s="269"/>
      <c r="J182" s="270">
        <f>ROUND(I182*H182,2)</f>
        <v>0</v>
      </c>
      <c r="K182" s="266" t="s">
        <v>1</v>
      </c>
      <c r="L182" s="271"/>
      <c r="M182" s="272" t="s">
        <v>1</v>
      </c>
      <c r="N182" s="273" t="s">
        <v>42</v>
      </c>
      <c r="O182" s="91"/>
      <c r="P182" s="227">
        <f>O182*H182</f>
        <v>0</v>
      </c>
      <c r="Q182" s="227">
        <v>0.019</v>
      </c>
      <c r="R182" s="227">
        <f>Q182*H182</f>
        <v>0.019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179</v>
      </c>
      <c r="AT182" s="229" t="s">
        <v>192</v>
      </c>
      <c r="AU182" s="229" t="s">
        <v>86</v>
      </c>
      <c r="AY182" s="17" t="s">
        <v>136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33</v>
      </c>
      <c r="BK182" s="230">
        <f>ROUND(I182*H182,2)</f>
        <v>0</v>
      </c>
      <c r="BL182" s="17" t="s">
        <v>143</v>
      </c>
      <c r="BM182" s="229" t="s">
        <v>257</v>
      </c>
    </row>
    <row r="183" spans="1:65" s="2" customFormat="1" ht="24.15" customHeight="1">
      <c r="A183" s="38"/>
      <c r="B183" s="39"/>
      <c r="C183" s="218" t="s">
        <v>258</v>
      </c>
      <c r="D183" s="218" t="s">
        <v>138</v>
      </c>
      <c r="E183" s="219" t="s">
        <v>259</v>
      </c>
      <c r="F183" s="220" t="s">
        <v>260</v>
      </c>
      <c r="G183" s="221" t="s">
        <v>232</v>
      </c>
      <c r="H183" s="222">
        <v>1</v>
      </c>
      <c r="I183" s="223"/>
      <c r="J183" s="224">
        <f>ROUND(I183*H183,2)</f>
        <v>0</v>
      </c>
      <c r="K183" s="220" t="s">
        <v>142</v>
      </c>
      <c r="L183" s="44"/>
      <c r="M183" s="225" t="s">
        <v>1</v>
      </c>
      <c r="N183" s="226" t="s">
        <v>42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143</v>
      </c>
      <c r="AT183" s="229" t="s">
        <v>138</v>
      </c>
      <c r="AU183" s="229" t="s">
        <v>86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33</v>
      </c>
      <c r="BK183" s="230">
        <f>ROUND(I183*H183,2)</f>
        <v>0</v>
      </c>
      <c r="BL183" s="17" t="s">
        <v>143</v>
      </c>
      <c r="BM183" s="229" t="s">
        <v>261</v>
      </c>
    </row>
    <row r="184" spans="1:65" s="2" customFormat="1" ht="24.15" customHeight="1">
      <c r="A184" s="38"/>
      <c r="B184" s="39"/>
      <c r="C184" s="264" t="s">
        <v>262</v>
      </c>
      <c r="D184" s="264" t="s">
        <v>192</v>
      </c>
      <c r="E184" s="265" t="s">
        <v>263</v>
      </c>
      <c r="F184" s="266" t="s">
        <v>264</v>
      </c>
      <c r="G184" s="267" t="s">
        <v>232</v>
      </c>
      <c r="H184" s="268">
        <v>1</v>
      </c>
      <c r="I184" s="269"/>
      <c r="J184" s="270">
        <f>ROUND(I184*H184,2)</f>
        <v>0</v>
      </c>
      <c r="K184" s="266" t="s">
        <v>1</v>
      </c>
      <c r="L184" s="271"/>
      <c r="M184" s="272" t="s">
        <v>1</v>
      </c>
      <c r="N184" s="273" t="s">
        <v>42</v>
      </c>
      <c r="O184" s="91"/>
      <c r="P184" s="227">
        <f>O184*H184</f>
        <v>0</v>
      </c>
      <c r="Q184" s="227">
        <v>0.06</v>
      </c>
      <c r="R184" s="227">
        <f>Q184*H184</f>
        <v>0.06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179</v>
      </c>
      <c r="AT184" s="229" t="s">
        <v>192</v>
      </c>
      <c r="AU184" s="229" t="s">
        <v>86</v>
      </c>
      <c r="AY184" s="17" t="s">
        <v>136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33</v>
      </c>
      <c r="BK184" s="230">
        <f>ROUND(I184*H184,2)</f>
        <v>0</v>
      </c>
      <c r="BL184" s="17" t="s">
        <v>143</v>
      </c>
      <c r="BM184" s="229" t="s">
        <v>265</v>
      </c>
    </row>
    <row r="185" spans="1:65" s="2" customFormat="1" ht="24.15" customHeight="1">
      <c r="A185" s="38"/>
      <c r="B185" s="39"/>
      <c r="C185" s="218" t="s">
        <v>266</v>
      </c>
      <c r="D185" s="218" t="s">
        <v>138</v>
      </c>
      <c r="E185" s="219" t="s">
        <v>267</v>
      </c>
      <c r="F185" s="220" t="s">
        <v>268</v>
      </c>
      <c r="G185" s="221" t="s">
        <v>232</v>
      </c>
      <c r="H185" s="222">
        <v>1</v>
      </c>
      <c r="I185" s="223"/>
      <c r="J185" s="224">
        <f>ROUND(I185*H185,2)</f>
        <v>0</v>
      </c>
      <c r="K185" s="220" t="s">
        <v>142</v>
      </c>
      <c r="L185" s="44"/>
      <c r="M185" s="225" t="s">
        <v>1</v>
      </c>
      <c r="N185" s="226" t="s">
        <v>42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143</v>
      </c>
      <c r="AT185" s="229" t="s">
        <v>138</v>
      </c>
      <c r="AU185" s="229" t="s">
        <v>86</v>
      </c>
      <c r="AY185" s="17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33</v>
      </c>
      <c r="BK185" s="230">
        <f>ROUND(I185*H185,2)</f>
        <v>0</v>
      </c>
      <c r="BL185" s="17" t="s">
        <v>143</v>
      </c>
      <c r="BM185" s="229" t="s">
        <v>269</v>
      </c>
    </row>
    <row r="186" spans="1:65" s="2" customFormat="1" ht="24.15" customHeight="1">
      <c r="A186" s="38"/>
      <c r="B186" s="39"/>
      <c r="C186" s="264" t="s">
        <v>270</v>
      </c>
      <c r="D186" s="264" t="s">
        <v>192</v>
      </c>
      <c r="E186" s="265" t="s">
        <v>271</v>
      </c>
      <c r="F186" s="266" t="s">
        <v>272</v>
      </c>
      <c r="G186" s="267" t="s">
        <v>232</v>
      </c>
      <c r="H186" s="268">
        <v>1</v>
      </c>
      <c r="I186" s="269"/>
      <c r="J186" s="270">
        <f>ROUND(I186*H186,2)</f>
        <v>0</v>
      </c>
      <c r="K186" s="266" t="s">
        <v>1</v>
      </c>
      <c r="L186" s="271"/>
      <c r="M186" s="272" t="s">
        <v>1</v>
      </c>
      <c r="N186" s="273" t="s">
        <v>42</v>
      </c>
      <c r="O186" s="91"/>
      <c r="P186" s="227">
        <f>O186*H186</f>
        <v>0</v>
      </c>
      <c r="Q186" s="227">
        <v>0.1</v>
      </c>
      <c r="R186" s="227">
        <f>Q186*H186</f>
        <v>0.1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179</v>
      </c>
      <c r="AT186" s="229" t="s">
        <v>192</v>
      </c>
      <c r="AU186" s="229" t="s">
        <v>86</v>
      </c>
      <c r="AY186" s="17" t="s">
        <v>136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33</v>
      </c>
      <c r="BK186" s="230">
        <f>ROUND(I186*H186,2)</f>
        <v>0</v>
      </c>
      <c r="BL186" s="17" t="s">
        <v>143</v>
      </c>
      <c r="BM186" s="229" t="s">
        <v>273</v>
      </c>
    </row>
    <row r="187" spans="1:65" s="2" customFormat="1" ht="24.15" customHeight="1">
      <c r="A187" s="38"/>
      <c r="B187" s="39"/>
      <c r="C187" s="218" t="s">
        <v>274</v>
      </c>
      <c r="D187" s="218" t="s">
        <v>138</v>
      </c>
      <c r="E187" s="219" t="s">
        <v>275</v>
      </c>
      <c r="F187" s="220" t="s">
        <v>276</v>
      </c>
      <c r="G187" s="221" t="s">
        <v>232</v>
      </c>
      <c r="H187" s="222">
        <v>1</v>
      </c>
      <c r="I187" s="223"/>
      <c r="J187" s="224">
        <f>ROUND(I187*H187,2)</f>
        <v>0</v>
      </c>
      <c r="K187" s="220" t="s">
        <v>142</v>
      </c>
      <c r="L187" s="44"/>
      <c r="M187" s="225" t="s">
        <v>1</v>
      </c>
      <c r="N187" s="226" t="s">
        <v>42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143</v>
      </c>
      <c r="AT187" s="229" t="s">
        <v>138</v>
      </c>
      <c r="AU187" s="229" t="s">
        <v>86</v>
      </c>
      <c r="AY187" s="17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33</v>
      </c>
      <c r="BK187" s="230">
        <f>ROUND(I187*H187,2)</f>
        <v>0</v>
      </c>
      <c r="BL187" s="17" t="s">
        <v>143</v>
      </c>
      <c r="BM187" s="229" t="s">
        <v>277</v>
      </c>
    </row>
    <row r="188" spans="1:65" s="2" customFormat="1" ht="24.15" customHeight="1">
      <c r="A188" s="38"/>
      <c r="B188" s="39"/>
      <c r="C188" s="264" t="s">
        <v>278</v>
      </c>
      <c r="D188" s="264" t="s">
        <v>192</v>
      </c>
      <c r="E188" s="265" t="s">
        <v>279</v>
      </c>
      <c r="F188" s="266" t="s">
        <v>280</v>
      </c>
      <c r="G188" s="267" t="s">
        <v>232</v>
      </c>
      <c r="H188" s="268">
        <v>1</v>
      </c>
      <c r="I188" s="269"/>
      <c r="J188" s="270">
        <f>ROUND(I188*H188,2)</f>
        <v>0</v>
      </c>
      <c r="K188" s="266" t="s">
        <v>1</v>
      </c>
      <c r="L188" s="271"/>
      <c r="M188" s="272" t="s">
        <v>1</v>
      </c>
      <c r="N188" s="273" t="s">
        <v>42</v>
      </c>
      <c r="O188" s="91"/>
      <c r="P188" s="227">
        <f>O188*H188</f>
        <v>0</v>
      </c>
      <c r="Q188" s="227">
        <v>0.19</v>
      </c>
      <c r="R188" s="227">
        <f>Q188*H188</f>
        <v>0.19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179</v>
      </c>
      <c r="AT188" s="229" t="s">
        <v>192</v>
      </c>
      <c r="AU188" s="229" t="s">
        <v>86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33</v>
      </c>
      <c r="BK188" s="230">
        <f>ROUND(I188*H188,2)</f>
        <v>0</v>
      </c>
      <c r="BL188" s="17" t="s">
        <v>143</v>
      </c>
      <c r="BM188" s="229" t="s">
        <v>281</v>
      </c>
    </row>
    <row r="189" spans="1:65" s="2" customFormat="1" ht="24.15" customHeight="1">
      <c r="A189" s="38"/>
      <c r="B189" s="39"/>
      <c r="C189" s="218" t="s">
        <v>282</v>
      </c>
      <c r="D189" s="218" t="s">
        <v>138</v>
      </c>
      <c r="E189" s="219" t="s">
        <v>283</v>
      </c>
      <c r="F189" s="220" t="s">
        <v>284</v>
      </c>
      <c r="G189" s="221" t="s">
        <v>156</v>
      </c>
      <c r="H189" s="222">
        <v>160</v>
      </c>
      <c r="I189" s="223"/>
      <c r="J189" s="224">
        <f>ROUND(I189*H189,2)</f>
        <v>0</v>
      </c>
      <c r="K189" s="220" t="s">
        <v>142</v>
      </c>
      <c r="L189" s="44"/>
      <c r="M189" s="225" t="s">
        <v>1</v>
      </c>
      <c r="N189" s="226" t="s">
        <v>42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143</v>
      </c>
      <c r="AT189" s="229" t="s">
        <v>138</v>
      </c>
      <c r="AU189" s="229" t="s">
        <v>86</v>
      </c>
      <c r="AY189" s="17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33</v>
      </c>
      <c r="BK189" s="230">
        <f>ROUND(I189*H189,2)</f>
        <v>0</v>
      </c>
      <c r="BL189" s="17" t="s">
        <v>143</v>
      </c>
      <c r="BM189" s="229" t="s">
        <v>285</v>
      </c>
    </row>
    <row r="190" spans="1:65" s="2" customFormat="1" ht="24.15" customHeight="1">
      <c r="A190" s="38"/>
      <c r="B190" s="39"/>
      <c r="C190" s="264" t="s">
        <v>286</v>
      </c>
      <c r="D190" s="264" t="s">
        <v>192</v>
      </c>
      <c r="E190" s="265" t="s">
        <v>287</v>
      </c>
      <c r="F190" s="266" t="s">
        <v>288</v>
      </c>
      <c r="G190" s="267" t="s">
        <v>156</v>
      </c>
      <c r="H190" s="268">
        <v>160</v>
      </c>
      <c r="I190" s="269"/>
      <c r="J190" s="270">
        <f>ROUND(I190*H190,2)</f>
        <v>0</v>
      </c>
      <c r="K190" s="266" t="s">
        <v>1</v>
      </c>
      <c r="L190" s="271"/>
      <c r="M190" s="272" t="s">
        <v>1</v>
      </c>
      <c r="N190" s="273" t="s">
        <v>42</v>
      </c>
      <c r="O190" s="91"/>
      <c r="P190" s="227">
        <f>O190*H190</f>
        <v>0</v>
      </c>
      <c r="Q190" s="227">
        <v>0.0035</v>
      </c>
      <c r="R190" s="227">
        <f>Q190*H190</f>
        <v>0.56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179</v>
      </c>
      <c r="AT190" s="229" t="s">
        <v>192</v>
      </c>
      <c r="AU190" s="229" t="s">
        <v>86</v>
      </c>
      <c r="AY190" s="17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33</v>
      </c>
      <c r="BK190" s="230">
        <f>ROUND(I190*H190,2)</f>
        <v>0</v>
      </c>
      <c r="BL190" s="17" t="s">
        <v>143</v>
      </c>
      <c r="BM190" s="229" t="s">
        <v>289</v>
      </c>
    </row>
    <row r="191" spans="1:65" s="2" customFormat="1" ht="24.15" customHeight="1">
      <c r="A191" s="38"/>
      <c r="B191" s="39"/>
      <c r="C191" s="218" t="s">
        <v>290</v>
      </c>
      <c r="D191" s="218" t="s">
        <v>138</v>
      </c>
      <c r="E191" s="219" t="s">
        <v>291</v>
      </c>
      <c r="F191" s="220" t="s">
        <v>292</v>
      </c>
      <c r="G191" s="221" t="s">
        <v>156</v>
      </c>
      <c r="H191" s="222">
        <v>800</v>
      </c>
      <c r="I191" s="223"/>
      <c r="J191" s="224">
        <f>ROUND(I191*H191,2)</f>
        <v>0</v>
      </c>
      <c r="K191" s="220" t="s">
        <v>142</v>
      </c>
      <c r="L191" s="44"/>
      <c r="M191" s="225" t="s">
        <v>1</v>
      </c>
      <c r="N191" s="226" t="s">
        <v>42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143</v>
      </c>
      <c r="AT191" s="229" t="s">
        <v>138</v>
      </c>
      <c r="AU191" s="229" t="s">
        <v>86</v>
      </c>
      <c r="AY191" s="17" t="s">
        <v>136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33</v>
      </c>
      <c r="BK191" s="230">
        <f>ROUND(I191*H191,2)</f>
        <v>0</v>
      </c>
      <c r="BL191" s="17" t="s">
        <v>143</v>
      </c>
      <c r="BM191" s="229" t="s">
        <v>293</v>
      </c>
    </row>
    <row r="192" spans="1:51" s="13" customFormat="1" ht="12">
      <c r="A192" s="13"/>
      <c r="B192" s="231"/>
      <c r="C192" s="232"/>
      <c r="D192" s="233" t="s">
        <v>145</v>
      </c>
      <c r="E192" s="234" t="s">
        <v>1</v>
      </c>
      <c r="F192" s="235" t="s">
        <v>294</v>
      </c>
      <c r="G192" s="232"/>
      <c r="H192" s="236">
        <v>800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145</v>
      </c>
      <c r="AU192" s="242" t="s">
        <v>86</v>
      </c>
      <c r="AV192" s="13" t="s">
        <v>86</v>
      </c>
      <c r="AW192" s="13" t="s">
        <v>32</v>
      </c>
      <c r="AX192" s="13" t="s">
        <v>77</v>
      </c>
      <c r="AY192" s="242" t="s">
        <v>136</v>
      </c>
    </row>
    <row r="193" spans="1:51" s="14" customFormat="1" ht="12">
      <c r="A193" s="14"/>
      <c r="B193" s="243"/>
      <c r="C193" s="244"/>
      <c r="D193" s="233" t="s">
        <v>145</v>
      </c>
      <c r="E193" s="245" t="s">
        <v>1</v>
      </c>
      <c r="F193" s="246" t="s">
        <v>147</v>
      </c>
      <c r="G193" s="244"/>
      <c r="H193" s="247">
        <v>800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145</v>
      </c>
      <c r="AU193" s="253" t="s">
        <v>86</v>
      </c>
      <c r="AV193" s="14" t="s">
        <v>143</v>
      </c>
      <c r="AW193" s="14" t="s">
        <v>32</v>
      </c>
      <c r="AX193" s="14" t="s">
        <v>33</v>
      </c>
      <c r="AY193" s="253" t="s">
        <v>136</v>
      </c>
    </row>
    <row r="194" spans="1:65" s="2" customFormat="1" ht="16.5" customHeight="1">
      <c r="A194" s="38"/>
      <c r="B194" s="39"/>
      <c r="C194" s="264" t="s">
        <v>295</v>
      </c>
      <c r="D194" s="264" t="s">
        <v>192</v>
      </c>
      <c r="E194" s="265" t="s">
        <v>296</v>
      </c>
      <c r="F194" s="266" t="s">
        <v>297</v>
      </c>
      <c r="G194" s="267" t="s">
        <v>156</v>
      </c>
      <c r="H194" s="268">
        <v>840</v>
      </c>
      <c r="I194" s="269"/>
      <c r="J194" s="270">
        <f>ROUND(I194*H194,2)</f>
        <v>0</v>
      </c>
      <c r="K194" s="266" t="s">
        <v>142</v>
      </c>
      <c r="L194" s="271"/>
      <c r="M194" s="272" t="s">
        <v>1</v>
      </c>
      <c r="N194" s="273" t="s">
        <v>42</v>
      </c>
      <c r="O194" s="91"/>
      <c r="P194" s="227">
        <f>O194*H194</f>
        <v>0</v>
      </c>
      <c r="Q194" s="227">
        <v>4E-05</v>
      </c>
      <c r="R194" s="227">
        <f>Q194*H194</f>
        <v>0.033600000000000005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179</v>
      </c>
      <c r="AT194" s="229" t="s">
        <v>192</v>
      </c>
      <c r="AU194" s="229" t="s">
        <v>86</v>
      </c>
      <c r="AY194" s="17" t="s">
        <v>136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33</v>
      </c>
      <c r="BK194" s="230">
        <f>ROUND(I194*H194,2)</f>
        <v>0</v>
      </c>
      <c r="BL194" s="17" t="s">
        <v>143</v>
      </c>
      <c r="BM194" s="229" t="s">
        <v>298</v>
      </c>
    </row>
    <row r="195" spans="1:51" s="13" customFormat="1" ht="12">
      <c r="A195" s="13"/>
      <c r="B195" s="231"/>
      <c r="C195" s="232"/>
      <c r="D195" s="233" t="s">
        <v>145</v>
      </c>
      <c r="E195" s="232"/>
      <c r="F195" s="235" t="s">
        <v>299</v>
      </c>
      <c r="G195" s="232"/>
      <c r="H195" s="236">
        <v>840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145</v>
      </c>
      <c r="AU195" s="242" t="s">
        <v>86</v>
      </c>
      <c r="AV195" s="13" t="s">
        <v>86</v>
      </c>
      <c r="AW195" s="13" t="s">
        <v>4</v>
      </c>
      <c r="AX195" s="13" t="s">
        <v>33</v>
      </c>
      <c r="AY195" s="242" t="s">
        <v>136</v>
      </c>
    </row>
    <row r="196" spans="1:65" s="2" customFormat="1" ht="33" customHeight="1">
      <c r="A196" s="38"/>
      <c r="B196" s="39"/>
      <c r="C196" s="218" t="s">
        <v>300</v>
      </c>
      <c r="D196" s="218" t="s">
        <v>138</v>
      </c>
      <c r="E196" s="219" t="s">
        <v>301</v>
      </c>
      <c r="F196" s="220" t="s">
        <v>302</v>
      </c>
      <c r="G196" s="221" t="s">
        <v>156</v>
      </c>
      <c r="H196" s="222">
        <v>800</v>
      </c>
      <c r="I196" s="223"/>
      <c r="J196" s="224">
        <f>ROUND(I196*H196,2)</f>
        <v>0</v>
      </c>
      <c r="K196" s="220" t="s">
        <v>142</v>
      </c>
      <c r="L196" s="44"/>
      <c r="M196" s="225" t="s">
        <v>1</v>
      </c>
      <c r="N196" s="226" t="s">
        <v>42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143</v>
      </c>
      <c r="AT196" s="229" t="s">
        <v>138</v>
      </c>
      <c r="AU196" s="229" t="s">
        <v>86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33</v>
      </c>
      <c r="BK196" s="230">
        <f>ROUND(I196*H196,2)</f>
        <v>0</v>
      </c>
      <c r="BL196" s="17" t="s">
        <v>143</v>
      </c>
      <c r="BM196" s="229" t="s">
        <v>303</v>
      </c>
    </row>
    <row r="197" spans="1:65" s="2" customFormat="1" ht="16.5" customHeight="1">
      <c r="A197" s="38"/>
      <c r="B197" s="39"/>
      <c r="C197" s="264" t="s">
        <v>304</v>
      </c>
      <c r="D197" s="264" t="s">
        <v>192</v>
      </c>
      <c r="E197" s="265" t="s">
        <v>305</v>
      </c>
      <c r="F197" s="266" t="s">
        <v>306</v>
      </c>
      <c r="G197" s="267" t="s">
        <v>232</v>
      </c>
      <c r="H197" s="268">
        <v>40</v>
      </c>
      <c r="I197" s="269"/>
      <c r="J197" s="270">
        <f>ROUND(I197*H197,2)</f>
        <v>0</v>
      </c>
      <c r="K197" s="266" t="s">
        <v>1</v>
      </c>
      <c r="L197" s="271"/>
      <c r="M197" s="272" t="s">
        <v>1</v>
      </c>
      <c r="N197" s="273" t="s">
        <v>42</v>
      </c>
      <c r="O197" s="91"/>
      <c r="P197" s="227">
        <f>O197*H197</f>
        <v>0</v>
      </c>
      <c r="Q197" s="227">
        <v>0.0001</v>
      </c>
      <c r="R197" s="227">
        <f>Q197*H197</f>
        <v>0.004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179</v>
      </c>
      <c r="AT197" s="229" t="s">
        <v>192</v>
      </c>
      <c r="AU197" s="229" t="s">
        <v>86</v>
      </c>
      <c r="AY197" s="17" t="s">
        <v>136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33</v>
      </c>
      <c r="BK197" s="230">
        <f>ROUND(I197*H197,2)</f>
        <v>0</v>
      </c>
      <c r="BL197" s="17" t="s">
        <v>143</v>
      </c>
      <c r="BM197" s="229" t="s">
        <v>307</v>
      </c>
    </row>
    <row r="198" spans="1:63" s="12" customFormat="1" ht="22.8" customHeight="1">
      <c r="A198" s="12"/>
      <c r="B198" s="202"/>
      <c r="C198" s="203"/>
      <c r="D198" s="204" t="s">
        <v>76</v>
      </c>
      <c r="E198" s="216" t="s">
        <v>164</v>
      </c>
      <c r="F198" s="216" t="s">
        <v>308</v>
      </c>
      <c r="G198" s="203"/>
      <c r="H198" s="203"/>
      <c r="I198" s="206"/>
      <c r="J198" s="217">
        <f>BK198</f>
        <v>0</v>
      </c>
      <c r="K198" s="203"/>
      <c r="L198" s="208"/>
      <c r="M198" s="209"/>
      <c r="N198" s="210"/>
      <c r="O198" s="210"/>
      <c r="P198" s="211">
        <f>SUM(P199:P208)</f>
        <v>0</v>
      </c>
      <c r="Q198" s="210"/>
      <c r="R198" s="211">
        <f>SUM(R199:R208)</f>
        <v>40.83351</v>
      </c>
      <c r="S198" s="210"/>
      <c r="T198" s="212">
        <f>SUM(T199:T208)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3" t="s">
        <v>33</v>
      </c>
      <c r="AT198" s="214" t="s">
        <v>76</v>
      </c>
      <c r="AU198" s="214" t="s">
        <v>33</v>
      </c>
      <c r="AY198" s="213" t="s">
        <v>136</v>
      </c>
      <c r="BK198" s="215">
        <f>SUM(BK199:BK208)</f>
        <v>0</v>
      </c>
    </row>
    <row r="199" spans="1:65" s="2" customFormat="1" ht="44.25" customHeight="1">
      <c r="A199" s="38"/>
      <c r="B199" s="39"/>
      <c r="C199" s="218" t="s">
        <v>309</v>
      </c>
      <c r="D199" s="218" t="s">
        <v>138</v>
      </c>
      <c r="E199" s="219" t="s">
        <v>310</v>
      </c>
      <c r="F199" s="220" t="s">
        <v>311</v>
      </c>
      <c r="G199" s="221" t="s">
        <v>141</v>
      </c>
      <c r="H199" s="222">
        <v>1519</v>
      </c>
      <c r="I199" s="223"/>
      <c r="J199" s="224">
        <f>ROUND(I199*H199,2)</f>
        <v>0</v>
      </c>
      <c r="K199" s="220" t="s">
        <v>142</v>
      </c>
      <c r="L199" s="44"/>
      <c r="M199" s="225" t="s">
        <v>1</v>
      </c>
      <c r="N199" s="226" t="s">
        <v>42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143</v>
      </c>
      <c r="AT199" s="229" t="s">
        <v>138</v>
      </c>
      <c r="AU199" s="229" t="s">
        <v>86</v>
      </c>
      <c r="AY199" s="17" t="s">
        <v>136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33</v>
      </c>
      <c r="BK199" s="230">
        <f>ROUND(I199*H199,2)</f>
        <v>0</v>
      </c>
      <c r="BL199" s="17" t="s">
        <v>143</v>
      </c>
      <c r="BM199" s="229" t="s">
        <v>312</v>
      </c>
    </row>
    <row r="200" spans="1:65" s="2" customFormat="1" ht="44.25" customHeight="1">
      <c r="A200" s="38"/>
      <c r="B200" s="39"/>
      <c r="C200" s="218" t="s">
        <v>313</v>
      </c>
      <c r="D200" s="218" t="s">
        <v>138</v>
      </c>
      <c r="E200" s="219" t="s">
        <v>314</v>
      </c>
      <c r="F200" s="220" t="s">
        <v>315</v>
      </c>
      <c r="G200" s="221" t="s">
        <v>141</v>
      </c>
      <c r="H200" s="222">
        <v>1519</v>
      </c>
      <c r="I200" s="223"/>
      <c r="J200" s="224">
        <f>ROUND(I200*H200,2)</f>
        <v>0</v>
      </c>
      <c r="K200" s="220" t="s">
        <v>142</v>
      </c>
      <c r="L200" s="44"/>
      <c r="M200" s="225" t="s">
        <v>1</v>
      </c>
      <c r="N200" s="226" t="s">
        <v>42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143</v>
      </c>
      <c r="AT200" s="229" t="s">
        <v>138</v>
      </c>
      <c r="AU200" s="229" t="s">
        <v>86</v>
      </c>
      <c r="AY200" s="17" t="s">
        <v>136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33</v>
      </c>
      <c r="BK200" s="230">
        <f>ROUND(I200*H200,2)</f>
        <v>0</v>
      </c>
      <c r="BL200" s="17" t="s">
        <v>143</v>
      </c>
      <c r="BM200" s="229" t="s">
        <v>316</v>
      </c>
    </row>
    <row r="201" spans="1:65" s="2" customFormat="1" ht="33" customHeight="1">
      <c r="A201" s="38"/>
      <c r="B201" s="39"/>
      <c r="C201" s="218" t="s">
        <v>317</v>
      </c>
      <c r="D201" s="218" t="s">
        <v>138</v>
      </c>
      <c r="E201" s="219" t="s">
        <v>318</v>
      </c>
      <c r="F201" s="220" t="s">
        <v>319</v>
      </c>
      <c r="G201" s="221" t="s">
        <v>141</v>
      </c>
      <c r="H201" s="222">
        <v>3038</v>
      </c>
      <c r="I201" s="223"/>
      <c r="J201" s="224">
        <f>ROUND(I201*H201,2)</f>
        <v>0</v>
      </c>
      <c r="K201" s="220" t="s">
        <v>142</v>
      </c>
      <c r="L201" s="44"/>
      <c r="M201" s="225" t="s">
        <v>1</v>
      </c>
      <c r="N201" s="226" t="s">
        <v>42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143</v>
      </c>
      <c r="AT201" s="229" t="s">
        <v>138</v>
      </c>
      <c r="AU201" s="229" t="s">
        <v>86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33</v>
      </c>
      <c r="BK201" s="230">
        <f>ROUND(I201*H201,2)</f>
        <v>0</v>
      </c>
      <c r="BL201" s="17" t="s">
        <v>143</v>
      </c>
      <c r="BM201" s="229" t="s">
        <v>320</v>
      </c>
    </row>
    <row r="202" spans="1:51" s="15" customFormat="1" ht="12">
      <c r="A202" s="15"/>
      <c r="B202" s="254"/>
      <c r="C202" s="255"/>
      <c r="D202" s="233" t="s">
        <v>145</v>
      </c>
      <c r="E202" s="256" t="s">
        <v>1</v>
      </c>
      <c r="F202" s="257" t="s">
        <v>321</v>
      </c>
      <c r="G202" s="255"/>
      <c r="H202" s="256" t="s">
        <v>1</v>
      </c>
      <c r="I202" s="258"/>
      <c r="J202" s="255"/>
      <c r="K202" s="255"/>
      <c r="L202" s="259"/>
      <c r="M202" s="260"/>
      <c r="N202" s="261"/>
      <c r="O202" s="261"/>
      <c r="P202" s="261"/>
      <c r="Q202" s="261"/>
      <c r="R202" s="261"/>
      <c r="S202" s="261"/>
      <c r="T202" s="26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3" t="s">
        <v>145</v>
      </c>
      <c r="AU202" s="263" t="s">
        <v>86</v>
      </c>
      <c r="AV202" s="15" t="s">
        <v>33</v>
      </c>
      <c r="AW202" s="15" t="s">
        <v>32</v>
      </c>
      <c r="AX202" s="15" t="s">
        <v>77</v>
      </c>
      <c r="AY202" s="263" t="s">
        <v>136</v>
      </c>
    </row>
    <row r="203" spans="1:51" s="13" customFormat="1" ht="12">
      <c r="A203" s="13"/>
      <c r="B203" s="231"/>
      <c r="C203" s="232"/>
      <c r="D203" s="233" t="s">
        <v>145</v>
      </c>
      <c r="E203" s="234" t="s">
        <v>1</v>
      </c>
      <c r="F203" s="235" t="s">
        <v>322</v>
      </c>
      <c r="G203" s="232"/>
      <c r="H203" s="236">
        <v>1519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145</v>
      </c>
      <c r="AU203" s="242" t="s">
        <v>86</v>
      </c>
      <c r="AV203" s="13" t="s">
        <v>86</v>
      </c>
      <c r="AW203" s="13" t="s">
        <v>32</v>
      </c>
      <c r="AX203" s="13" t="s">
        <v>77</v>
      </c>
      <c r="AY203" s="242" t="s">
        <v>136</v>
      </c>
    </row>
    <row r="204" spans="1:51" s="15" customFormat="1" ht="12">
      <c r="A204" s="15"/>
      <c r="B204" s="254"/>
      <c r="C204" s="255"/>
      <c r="D204" s="233" t="s">
        <v>145</v>
      </c>
      <c r="E204" s="256" t="s">
        <v>1</v>
      </c>
      <c r="F204" s="257" t="s">
        <v>323</v>
      </c>
      <c r="G204" s="255"/>
      <c r="H204" s="256" t="s">
        <v>1</v>
      </c>
      <c r="I204" s="258"/>
      <c r="J204" s="255"/>
      <c r="K204" s="255"/>
      <c r="L204" s="259"/>
      <c r="M204" s="260"/>
      <c r="N204" s="261"/>
      <c r="O204" s="261"/>
      <c r="P204" s="261"/>
      <c r="Q204" s="261"/>
      <c r="R204" s="261"/>
      <c r="S204" s="261"/>
      <c r="T204" s="26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3" t="s">
        <v>145</v>
      </c>
      <c r="AU204" s="263" t="s">
        <v>86</v>
      </c>
      <c r="AV204" s="15" t="s">
        <v>33</v>
      </c>
      <c r="AW204" s="15" t="s">
        <v>32</v>
      </c>
      <c r="AX204" s="15" t="s">
        <v>77</v>
      </c>
      <c r="AY204" s="263" t="s">
        <v>136</v>
      </c>
    </row>
    <row r="205" spans="1:51" s="13" customFormat="1" ht="12">
      <c r="A205" s="13"/>
      <c r="B205" s="231"/>
      <c r="C205" s="232"/>
      <c r="D205" s="233" t="s">
        <v>145</v>
      </c>
      <c r="E205" s="234" t="s">
        <v>1</v>
      </c>
      <c r="F205" s="235" t="s">
        <v>322</v>
      </c>
      <c r="G205" s="232"/>
      <c r="H205" s="236">
        <v>1519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145</v>
      </c>
      <c r="AU205" s="242" t="s">
        <v>86</v>
      </c>
      <c r="AV205" s="13" t="s">
        <v>86</v>
      </c>
      <c r="AW205" s="13" t="s">
        <v>32</v>
      </c>
      <c r="AX205" s="13" t="s">
        <v>77</v>
      </c>
      <c r="AY205" s="242" t="s">
        <v>136</v>
      </c>
    </row>
    <row r="206" spans="1:51" s="14" customFormat="1" ht="12">
      <c r="A206" s="14"/>
      <c r="B206" s="243"/>
      <c r="C206" s="244"/>
      <c r="D206" s="233" t="s">
        <v>145</v>
      </c>
      <c r="E206" s="245" t="s">
        <v>1</v>
      </c>
      <c r="F206" s="246" t="s">
        <v>147</v>
      </c>
      <c r="G206" s="244"/>
      <c r="H206" s="247">
        <v>3038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145</v>
      </c>
      <c r="AU206" s="253" t="s">
        <v>86</v>
      </c>
      <c r="AV206" s="14" t="s">
        <v>143</v>
      </c>
      <c r="AW206" s="14" t="s">
        <v>32</v>
      </c>
      <c r="AX206" s="14" t="s">
        <v>33</v>
      </c>
      <c r="AY206" s="253" t="s">
        <v>136</v>
      </c>
    </row>
    <row r="207" spans="1:65" s="2" customFormat="1" ht="37.8" customHeight="1">
      <c r="A207" s="38"/>
      <c r="B207" s="39"/>
      <c r="C207" s="218" t="s">
        <v>324</v>
      </c>
      <c r="D207" s="218" t="s">
        <v>138</v>
      </c>
      <c r="E207" s="219" t="s">
        <v>325</v>
      </c>
      <c r="F207" s="220" t="s">
        <v>326</v>
      </c>
      <c r="G207" s="221" t="s">
        <v>141</v>
      </c>
      <c r="H207" s="222">
        <v>1519</v>
      </c>
      <c r="I207" s="223"/>
      <c r="J207" s="224">
        <f>ROUND(I207*H207,2)</f>
        <v>0</v>
      </c>
      <c r="K207" s="220" t="s">
        <v>142</v>
      </c>
      <c r="L207" s="44"/>
      <c r="M207" s="225" t="s">
        <v>1</v>
      </c>
      <c r="N207" s="226" t="s">
        <v>42</v>
      </c>
      <c r="O207" s="91"/>
      <c r="P207" s="227">
        <f>O207*H207</f>
        <v>0</v>
      </c>
      <c r="Q207" s="227">
        <v>0.02679</v>
      </c>
      <c r="R207" s="227">
        <f>Q207*H207</f>
        <v>40.69401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143</v>
      </c>
      <c r="AT207" s="229" t="s">
        <v>138</v>
      </c>
      <c r="AU207" s="229" t="s">
        <v>86</v>
      </c>
      <c r="AY207" s="17" t="s">
        <v>136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33</v>
      </c>
      <c r="BK207" s="230">
        <f>ROUND(I207*H207,2)</f>
        <v>0</v>
      </c>
      <c r="BL207" s="17" t="s">
        <v>143</v>
      </c>
      <c r="BM207" s="229" t="s">
        <v>327</v>
      </c>
    </row>
    <row r="208" spans="1:65" s="2" customFormat="1" ht="33" customHeight="1">
      <c r="A208" s="38"/>
      <c r="B208" s="39"/>
      <c r="C208" s="218" t="s">
        <v>328</v>
      </c>
      <c r="D208" s="218" t="s">
        <v>138</v>
      </c>
      <c r="E208" s="219" t="s">
        <v>329</v>
      </c>
      <c r="F208" s="220" t="s">
        <v>330</v>
      </c>
      <c r="G208" s="221" t="s">
        <v>156</v>
      </c>
      <c r="H208" s="222">
        <v>450</v>
      </c>
      <c r="I208" s="223"/>
      <c r="J208" s="224">
        <f>ROUND(I208*H208,2)</f>
        <v>0</v>
      </c>
      <c r="K208" s="220" t="s">
        <v>142</v>
      </c>
      <c r="L208" s="44"/>
      <c r="M208" s="225" t="s">
        <v>1</v>
      </c>
      <c r="N208" s="226" t="s">
        <v>42</v>
      </c>
      <c r="O208" s="91"/>
      <c r="P208" s="227">
        <f>O208*H208</f>
        <v>0</v>
      </c>
      <c r="Q208" s="227">
        <v>0.00031</v>
      </c>
      <c r="R208" s="227">
        <f>Q208*H208</f>
        <v>0.1395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143</v>
      </c>
      <c r="AT208" s="229" t="s">
        <v>138</v>
      </c>
      <c r="AU208" s="229" t="s">
        <v>86</v>
      </c>
      <c r="AY208" s="17" t="s">
        <v>136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33</v>
      </c>
      <c r="BK208" s="230">
        <f>ROUND(I208*H208,2)</f>
        <v>0</v>
      </c>
      <c r="BL208" s="17" t="s">
        <v>143</v>
      </c>
      <c r="BM208" s="229" t="s">
        <v>331</v>
      </c>
    </row>
    <row r="209" spans="1:63" s="12" customFormat="1" ht="22.8" customHeight="1">
      <c r="A209" s="12"/>
      <c r="B209" s="202"/>
      <c r="C209" s="203"/>
      <c r="D209" s="204" t="s">
        <v>76</v>
      </c>
      <c r="E209" s="216" t="s">
        <v>179</v>
      </c>
      <c r="F209" s="216" t="s">
        <v>332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SUM(P210:P214)</f>
        <v>0</v>
      </c>
      <c r="Q209" s="210"/>
      <c r="R209" s="211">
        <f>SUM(R210:R214)</f>
        <v>0.1906</v>
      </c>
      <c r="S209" s="210"/>
      <c r="T209" s="212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33</v>
      </c>
      <c r="AT209" s="214" t="s">
        <v>76</v>
      </c>
      <c r="AU209" s="214" t="s">
        <v>33</v>
      </c>
      <c r="AY209" s="213" t="s">
        <v>136</v>
      </c>
      <c r="BK209" s="215">
        <f>SUM(BK210:BK214)</f>
        <v>0</v>
      </c>
    </row>
    <row r="210" spans="1:65" s="2" customFormat="1" ht="37.8" customHeight="1">
      <c r="A210" s="38"/>
      <c r="B210" s="39"/>
      <c r="C210" s="218" t="s">
        <v>333</v>
      </c>
      <c r="D210" s="218" t="s">
        <v>138</v>
      </c>
      <c r="E210" s="219" t="s">
        <v>334</v>
      </c>
      <c r="F210" s="220" t="s">
        <v>335</v>
      </c>
      <c r="G210" s="221" t="s">
        <v>232</v>
      </c>
      <c r="H210" s="222">
        <v>6</v>
      </c>
      <c r="I210" s="223"/>
      <c r="J210" s="224">
        <f>ROUND(I210*H210,2)</f>
        <v>0</v>
      </c>
      <c r="K210" s="220" t="s">
        <v>142</v>
      </c>
      <c r="L210" s="44"/>
      <c r="M210" s="225" t="s">
        <v>1</v>
      </c>
      <c r="N210" s="226" t="s">
        <v>42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143</v>
      </c>
      <c r="AT210" s="229" t="s">
        <v>138</v>
      </c>
      <c r="AU210" s="229" t="s">
        <v>86</v>
      </c>
      <c r="AY210" s="17" t="s">
        <v>136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33</v>
      </c>
      <c r="BK210" s="230">
        <f>ROUND(I210*H210,2)</f>
        <v>0</v>
      </c>
      <c r="BL210" s="17" t="s">
        <v>143</v>
      </c>
      <c r="BM210" s="229" t="s">
        <v>336</v>
      </c>
    </row>
    <row r="211" spans="1:65" s="2" customFormat="1" ht="21.75" customHeight="1">
      <c r="A211" s="38"/>
      <c r="B211" s="39"/>
      <c r="C211" s="264" t="s">
        <v>337</v>
      </c>
      <c r="D211" s="264" t="s">
        <v>192</v>
      </c>
      <c r="E211" s="265" t="s">
        <v>338</v>
      </c>
      <c r="F211" s="266" t="s">
        <v>339</v>
      </c>
      <c r="G211" s="267" t="s">
        <v>232</v>
      </c>
      <c r="H211" s="268">
        <v>4</v>
      </c>
      <c r="I211" s="269"/>
      <c r="J211" s="270">
        <f>ROUND(I211*H211,2)</f>
        <v>0</v>
      </c>
      <c r="K211" s="266" t="s">
        <v>142</v>
      </c>
      <c r="L211" s="271"/>
      <c r="M211" s="272" t="s">
        <v>1</v>
      </c>
      <c r="N211" s="273" t="s">
        <v>42</v>
      </c>
      <c r="O211" s="91"/>
      <c r="P211" s="227">
        <f>O211*H211</f>
        <v>0</v>
      </c>
      <c r="Q211" s="227">
        <v>6E-05</v>
      </c>
      <c r="R211" s="227">
        <f>Q211*H211</f>
        <v>0.00024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179</v>
      </c>
      <c r="AT211" s="229" t="s">
        <v>192</v>
      </c>
      <c r="AU211" s="229" t="s">
        <v>86</v>
      </c>
      <c r="AY211" s="17" t="s">
        <v>136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33</v>
      </c>
      <c r="BK211" s="230">
        <f>ROUND(I211*H211,2)</f>
        <v>0</v>
      </c>
      <c r="BL211" s="17" t="s">
        <v>143</v>
      </c>
      <c r="BM211" s="229" t="s">
        <v>340</v>
      </c>
    </row>
    <row r="212" spans="1:65" s="2" customFormat="1" ht="21.75" customHeight="1">
      <c r="A212" s="38"/>
      <c r="B212" s="39"/>
      <c r="C212" s="264" t="s">
        <v>341</v>
      </c>
      <c r="D212" s="264" t="s">
        <v>192</v>
      </c>
      <c r="E212" s="265" t="s">
        <v>342</v>
      </c>
      <c r="F212" s="266" t="s">
        <v>343</v>
      </c>
      <c r="G212" s="267" t="s">
        <v>232</v>
      </c>
      <c r="H212" s="268">
        <v>2</v>
      </c>
      <c r="I212" s="269"/>
      <c r="J212" s="270">
        <f>ROUND(I212*H212,2)</f>
        <v>0</v>
      </c>
      <c r="K212" s="266" t="s">
        <v>142</v>
      </c>
      <c r="L212" s="271"/>
      <c r="M212" s="272" t="s">
        <v>1</v>
      </c>
      <c r="N212" s="273" t="s">
        <v>42</v>
      </c>
      <c r="O212" s="91"/>
      <c r="P212" s="227">
        <f>O212*H212</f>
        <v>0</v>
      </c>
      <c r="Q212" s="227">
        <v>0.00018</v>
      </c>
      <c r="R212" s="227">
        <f>Q212*H212</f>
        <v>0.00036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179</v>
      </c>
      <c r="AT212" s="229" t="s">
        <v>192</v>
      </c>
      <c r="AU212" s="229" t="s">
        <v>86</v>
      </c>
      <c r="AY212" s="17" t="s">
        <v>136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33</v>
      </c>
      <c r="BK212" s="230">
        <f>ROUND(I212*H212,2)</f>
        <v>0</v>
      </c>
      <c r="BL212" s="17" t="s">
        <v>143</v>
      </c>
      <c r="BM212" s="229" t="s">
        <v>344</v>
      </c>
    </row>
    <row r="213" spans="1:65" s="2" customFormat="1" ht="37.8" customHeight="1">
      <c r="A213" s="38"/>
      <c r="B213" s="39"/>
      <c r="C213" s="218" t="s">
        <v>345</v>
      </c>
      <c r="D213" s="218" t="s">
        <v>138</v>
      </c>
      <c r="E213" s="219" t="s">
        <v>346</v>
      </c>
      <c r="F213" s="220" t="s">
        <v>347</v>
      </c>
      <c r="G213" s="221" t="s">
        <v>232</v>
      </c>
      <c r="H213" s="222">
        <v>2</v>
      </c>
      <c r="I213" s="223"/>
      <c r="J213" s="224">
        <f>ROUND(I213*H213,2)</f>
        <v>0</v>
      </c>
      <c r="K213" s="220" t="s">
        <v>142</v>
      </c>
      <c r="L213" s="44"/>
      <c r="M213" s="225" t="s">
        <v>1</v>
      </c>
      <c r="N213" s="226" t="s">
        <v>42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143</v>
      </c>
      <c r="AT213" s="229" t="s">
        <v>138</v>
      </c>
      <c r="AU213" s="229" t="s">
        <v>86</v>
      </c>
      <c r="AY213" s="17" t="s">
        <v>136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33</v>
      </c>
      <c r="BK213" s="230">
        <f>ROUND(I213*H213,2)</f>
        <v>0</v>
      </c>
      <c r="BL213" s="17" t="s">
        <v>143</v>
      </c>
      <c r="BM213" s="229" t="s">
        <v>348</v>
      </c>
    </row>
    <row r="214" spans="1:65" s="2" customFormat="1" ht="21.75" customHeight="1">
      <c r="A214" s="38"/>
      <c r="B214" s="39"/>
      <c r="C214" s="264" t="s">
        <v>349</v>
      </c>
      <c r="D214" s="264" t="s">
        <v>192</v>
      </c>
      <c r="E214" s="265" t="s">
        <v>350</v>
      </c>
      <c r="F214" s="266" t="s">
        <v>351</v>
      </c>
      <c r="G214" s="267" t="s">
        <v>232</v>
      </c>
      <c r="H214" s="268">
        <v>2</v>
      </c>
      <c r="I214" s="269"/>
      <c r="J214" s="270">
        <f>ROUND(I214*H214,2)</f>
        <v>0</v>
      </c>
      <c r="K214" s="266" t="s">
        <v>142</v>
      </c>
      <c r="L214" s="271"/>
      <c r="M214" s="272" t="s">
        <v>1</v>
      </c>
      <c r="N214" s="273" t="s">
        <v>42</v>
      </c>
      <c r="O214" s="91"/>
      <c r="P214" s="227">
        <f>O214*H214</f>
        <v>0</v>
      </c>
      <c r="Q214" s="227">
        <v>0.095</v>
      </c>
      <c r="R214" s="227">
        <f>Q214*H214</f>
        <v>0.19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179</v>
      </c>
      <c r="AT214" s="229" t="s">
        <v>192</v>
      </c>
      <c r="AU214" s="229" t="s">
        <v>86</v>
      </c>
      <c r="AY214" s="17" t="s">
        <v>136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33</v>
      </c>
      <c r="BK214" s="230">
        <f>ROUND(I214*H214,2)</f>
        <v>0</v>
      </c>
      <c r="BL214" s="17" t="s">
        <v>143</v>
      </c>
      <c r="BM214" s="229" t="s">
        <v>352</v>
      </c>
    </row>
    <row r="215" spans="1:63" s="12" customFormat="1" ht="22.8" customHeight="1">
      <c r="A215" s="12"/>
      <c r="B215" s="202"/>
      <c r="C215" s="203"/>
      <c r="D215" s="204" t="s">
        <v>76</v>
      </c>
      <c r="E215" s="216" t="s">
        <v>183</v>
      </c>
      <c r="F215" s="216" t="s">
        <v>353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SUM(P216:P224)</f>
        <v>0</v>
      </c>
      <c r="Q215" s="210"/>
      <c r="R215" s="211">
        <f>SUM(R216:R224)</f>
        <v>36.344851999999996</v>
      </c>
      <c r="S215" s="210"/>
      <c r="T215" s="212">
        <f>SUM(T216:T224)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33</v>
      </c>
      <c r="AT215" s="214" t="s">
        <v>76</v>
      </c>
      <c r="AU215" s="214" t="s">
        <v>33</v>
      </c>
      <c r="AY215" s="213" t="s">
        <v>136</v>
      </c>
      <c r="BK215" s="215">
        <f>SUM(BK216:BK224)</f>
        <v>0</v>
      </c>
    </row>
    <row r="216" spans="1:65" s="2" customFormat="1" ht="24.15" customHeight="1">
      <c r="A216" s="38"/>
      <c r="B216" s="39"/>
      <c r="C216" s="218" t="s">
        <v>354</v>
      </c>
      <c r="D216" s="218" t="s">
        <v>138</v>
      </c>
      <c r="E216" s="219" t="s">
        <v>355</v>
      </c>
      <c r="F216" s="220" t="s">
        <v>356</v>
      </c>
      <c r="G216" s="221" t="s">
        <v>232</v>
      </c>
      <c r="H216" s="222">
        <v>2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42</v>
      </c>
      <c r="O216" s="91"/>
      <c r="P216" s="227">
        <f>O216*H216</f>
        <v>0</v>
      </c>
      <c r="Q216" s="227">
        <v>0.11241</v>
      </c>
      <c r="R216" s="227">
        <f>Q216*H216</f>
        <v>0.22482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143</v>
      </c>
      <c r="AT216" s="229" t="s">
        <v>138</v>
      </c>
      <c r="AU216" s="229" t="s">
        <v>86</v>
      </c>
      <c r="AY216" s="17" t="s">
        <v>136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33</v>
      </c>
      <c r="BK216" s="230">
        <f>ROUND(I216*H216,2)</f>
        <v>0</v>
      </c>
      <c r="BL216" s="17" t="s">
        <v>143</v>
      </c>
      <c r="BM216" s="229" t="s">
        <v>357</v>
      </c>
    </row>
    <row r="217" spans="1:65" s="2" customFormat="1" ht="49.05" customHeight="1">
      <c r="A217" s="38"/>
      <c r="B217" s="39"/>
      <c r="C217" s="218" t="s">
        <v>358</v>
      </c>
      <c r="D217" s="218" t="s">
        <v>138</v>
      </c>
      <c r="E217" s="219" t="s">
        <v>359</v>
      </c>
      <c r="F217" s="220" t="s">
        <v>360</v>
      </c>
      <c r="G217" s="221" t="s">
        <v>156</v>
      </c>
      <c r="H217" s="222">
        <v>160</v>
      </c>
      <c r="I217" s="223"/>
      <c r="J217" s="224">
        <f>ROUND(I217*H217,2)</f>
        <v>0</v>
      </c>
      <c r="K217" s="220" t="s">
        <v>142</v>
      </c>
      <c r="L217" s="44"/>
      <c r="M217" s="225" t="s">
        <v>1</v>
      </c>
      <c r="N217" s="226" t="s">
        <v>42</v>
      </c>
      <c r="O217" s="91"/>
      <c r="P217" s="227">
        <f>O217*H217</f>
        <v>0</v>
      </c>
      <c r="Q217" s="227">
        <v>0.1295</v>
      </c>
      <c r="R217" s="227">
        <f>Q217*H217</f>
        <v>20.72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143</v>
      </c>
      <c r="AT217" s="229" t="s">
        <v>138</v>
      </c>
      <c r="AU217" s="229" t="s">
        <v>86</v>
      </c>
      <c r="AY217" s="17" t="s">
        <v>136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33</v>
      </c>
      <c r="BK217" s="230">
        <f>ROUND(I217*H217,2)</f>
        <v>0</v>
      </c>
      <c r="BL217" s="17" t="s">
        <v>143</v>
      </c>
      <c r="BM217" s="229" t="s">
        <v>361</v>
      </c>
    </row>
    <row r="218" spans="1:51" s="13" customFormat="1" ht="12">
      <c r="A218" s="13"/>
      <c r="B218" s="231"/>
      <c r="C218" s="232"/>
      <c r="D218" s="233" t="s">
        <v>145</v>
      </c>
      <c r="E218" s="234" t="s">
        <v>1</v>
      </c>
      <c r="F218" s="235" t="s">
        <v>362</v>
      </c>
      <c r="G218" s="232"/>
      <c r="H218" s="236">
        <v>160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145</v>
      </c>
      <c r="AU218" s="242" t="s">
        <v>86</v>
      </c>
      <c r="AV218" s="13" t="s">
        <v>86</v>
      </c>
      <c r="AW218" s="13" t="s">
        <v>32</v>
      </c>
      <c r="AX218" s="13" t="s">
        <v>77</v>
      </c>
      <c r="AY218" s="242" t="s">
        <v>136</v>
      </c>
    </row>
    <row r="219" spans="1:51" s="14" customFormat="1" ht="12">
      <c r="A219" s="14"/>
      <c r="B219" s="243"/>
      <c r="C219" s="244"/>
      <c r="D219" s="233" t="s">
        <v>145</v>
      </c>
      <c r="E219" s="245" t="s">
        <v>1</v>
      </c>
      <c r="F219" s="246" t="s">
        <v>147</v>
      </c>
      <c r="G219" s="244"/>
      <c r="H219" s="247">
        <v>160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145</v>
      </c>
      <c r="AU219" s="253" t="s">
        <v>86</v>
      </c>
      <c r="AV219" s="14" t="s">
        <v>143</v>
      </c>
      <c r="AW219" s="14" t="s">
        <v>32</v>
      </c>
      <c r="AX219" s="14" t="s">
        <v>33</v>
      </c>
      <c r="AY219" s="253" t="s">
        <v>136</v>
      </c>
    </row>
    <row r="220" spans="1:65" s="2" customFormat="1" ht="16.5" customHeight="1">
      <c r="A220" s="38"/>
      <c r="B220" s="39"/>
      <c r="C220" s="264" t="s">
        <v>363</v>
      </c>
      <c r="D220" s="264" t="s">
        <v>192</v>
      </c>
      <c r="E220" s="265" t="s">
        <v>364</v>
      </c>
      <c r="F220" s="266" t="s">
        <v>365</v>
      </c>
      <c r="G220" s="267" t="s">
        <v>156</v>
      </c>
      <c r="H220" s="268">
        <v>163.2</v>
      </c>
      <c r="I220" s="269"/>
      <c r="J220" s="270">
        <f>ROUND(I220*H220,2)</f>
        <v>0</v>
      </c>
      <c r="K220" s="266" t="s">
        <v>142</v>
      </c>
      <c r="L220" s="271"/>
      <c r="M220" s="272" t="s">
        <v>1</v>
      </c>
      <c r="N220" s="273" t="s">
        <v>42</v>
      </c>
      <c r="O220" s="91"/>
      <c r="P220" s="227">
        <f>O220*H220</f>
        <v>0</v>
      </c>
      <c r="Q220" s="227">
        <v>0.028</v>
      </c>
      <c r="R220" s="227">
        <f>Q220*H220</f>
        <v>4.569599999999999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179</v>
      </c>
      <c r="AT220" s="229" t="s">
        <v>192</v>
      </c>
      <c r="AU220" s="229" t="s">
        <v>86</v>
      </c>
      <c r="AY220" s="17" t="s">
        <v>136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33</v>
      </c>
      <c r="BK220" s="230">
        <f>ROUND(I220*H220,2)</f>
        <v>0</v>
      </c>
      <c r="BL220" s="17" t="s">
        <v>143</v>
      </c>
      <c r="BM220" s="229" t="s">
        <v>366</v>
      </c>
    </row>
    <row r="221" spans="1:51" s="13" customFormat="1" ht="12">
      <c r="A221" s="13"/>
      <c r="B221" s="231"/>
      <c r="C221" s="232"/>
      <c r="D221" s="233" t="s">
        <v>145</v>
      </c>
      <c r="E221" s="232"/>
      <c r="F221" s="235" t="s">
        <v>367</v>
      </c>
      <c r="G221" s="232"/>
      <c r="H221" s="236">
        <v>163.2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145</v>
      </c>
      <c r="AU221" s="242" t="s">
        <v>86</v>
      </c>
      <c r="AV221" s="13" t="s">
        <v>86</v>
      </c>
      <c r="AW221" s="13" t="s">
        <v>4</v>
      </c>
      <c r="AX221" s="13" t="s">
        <v>33</v>
      </c>
      <c r="AY221" s="242" t="s">
        <v>136</v>
      </c>
    </row>
    <row r="222" spans="1:65" s="2" customFormat="1" ht="24.15" customHeight="1">
      <c r="A222" s="38"/>
      <c r="B222" s="39"/>
      <c r="C222" s="218" t="s">
        <v>368</v>
      </c>
      <c r="D222" s="218" t="s">
        <v>138</v>
      </c>
      <c r="E222" s="219" t="s">
        <v>369</v>
      </c>
      <c r="F222" s="220" t="s">
        <v>370</v>
      </c>
      <c r="G222" s="221" t="s">
        <v>150</v>
      </c>
      <c r="H222" s="222">
        <v>4.8</v>
      </c>
      <c r="I222" s="223"/>
      <c r="J222" s="224">
        <f>ROUND(I222*H222,2)</f>
        <v>0</v>
      </c>
      <c r="K222" s="220" t="s">
        <v>142</v>
      </c>
      <c r="L222" s="44"/>
      <c r="M222" s="225" t="s">
        <v>1</v>
      </c>
      <c r="N222" s="226" t="s">
        <v>42</v>
      </c>
      <c r="O222" s="91"/>
      <c r="P222" s="227">
        <f>O222*H222</f>
        <v>0</v>
      </c>
      <c r="Q222" s="227">
        <v>2.25634</v>
      </c>
      <c r="R222" s="227">
        <f>Q222*H222</f>
        <v>10.830431999999998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143</v>
      </c>
      <c r="AT222" s="229" t="s">
        <v>138</v>
      </c>
      <c r="AU222" s="229" t="s">
        <v>86</v>
      </c>
      <c r="AY222" s="17" t="s">
        <v>136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33</v>
      </c>
      <c r="BK222" s="230">
        <f>ROUND(I222*H222,2)</f>
        <v>0</v>
      </c>
      <c r="BL222" s="17" t="s">
        <v>143</v>
      </c>
      <c r="BM222" s="229" t="s">
        <v>371</v>
      </c>
    </row>
    <row r="223" spans="1:51" s="13" customFormat="1" ht="12">
      <c r="A223" s="13"/>
      <c r="B223" s="231"/>
      <c r="C223" s="232"/>
      <c r="D223" s="233" t="s">
        <v>145</v>
      </c>
      <c r="E223" s="234" t="s">
        <v>1</v>
      </c>
      <c r="F223" s="235" t="s">
        <v>372</v>
      </c>
      <c r="G223" s="232"/>
      <c r="H223" s="236">
        <v>4.8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145</v>
      </c>
      <c r="AU223" s="242" t="s">
        <v>86</v>
      </c>
      <c r="AV223" s="13" t="s">
        <v>86</v>
      </c>
      <c r="AW223" s="13" t="s">
        <v>32</v>
      </c>
      <c r="AX223" s="13" t="s">
        <v>77</v>
      </c>
      <c r="AY223" s="242" t="s">
        <v>136</v>
      </c>
    </row>
    <row r="224" spans="1:51" s="14" customFormat="1" ht="12">
      <c r="A224" s="14"/>
      <c r="B224" s="243"/>
      <c r="C224" s="244"/>
      <c r="D224" s="233" t="s">
        <v>145</v>
      </c>
      <c r="E224" s="245" t="s">
        <v>1</v>
      </c>
      <c r="F224" s="246" t="s">
        <v>147</v>
      </c>
      <c r="G224" s="244"/>
      <c r="H224" s="247">
        <v>4.8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145</v>
      </c>
      <c r="AU224" s="253" t="s">
        <v>86</v>
      </c>
      <c r="AV224" s="14" t="s">
        <v>143</v>
      </c>
      <c r="AW224" s="14" t="s">
        <v>32</v>
      </c>
      <c r="AX224" s="14" t="s">
        <v>33</v>
      </c>
      <c r="AY224" s="253" t="s">
        <v>136</v>
      </c>
    </row>
    <row r="225" spans="1:63" s="12" customFormat="1" ht="22.8" customHeight="1">
      <c r="A225" s="12"/>
      <c r="B225" s="202"/>
      <c r="C225" s="203"/>
      <c r="D225" s="204" t="s">
        <v>76</v>
      </c>
      <c r="E225" s="216" t="s">
        <v>373</v>
      </c>
      <c r="F225" s="216" t="s">
        <v>374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P226</f>
        <v>0</v>
      </c>
      <c r="Q225" s="210"/>
      <c r="R225" s="211">
        <f>R226</f>
        <v>0</v>
      </c>
      <c r="S225" s="210"/>
      <c r="T225" s="212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33</v>
      </c>
      <c r="AT225" s="214" t="s">
        <v>76</v>
      </c>
      <c r="AU225" s="214" t="s">
        <v>33</v>
      </c>
      <c r="AY225" s="213" t="s">
        <v>136</v>
      </c>
      <c r="BK225" s="215">
        <f>BK226</f>
        <v>0</v>
      </c>
    </row>
    <row r="226" spans="1:65" s="2" customFormat="1" ht="24.15" customHeight="1">
      <c r="A226" s="38"/>
      <c r="B226" s="39"/>
      <c r="C226" s="218" t="s">
        <v>375</v>
      </c>
      <c r="D226" s="218" t="s">
        <v>138</v>
      </c>
      <c r="E226" s="219" t="s">
        <v>376</v>
      </c>
      <c r="F226" s="220" t="s">
        <v>377</v>
      </c>
      <c r="G226" s="221" t="s">
        <v>378</v>
      </c>
      <c r="H226" s="222">
        <v>121.166</v>
      </c>
      <c r="I226" s="223"/>
      <c r="J226" s="224">
        <f>ROUND(I226*H226,2)</f>
        <v>0</v>
      </c>
      <c r="K226" s="220" t="s">
        <v>142</v>
      </c>
      <c r="L226" s="44"/>
      <c r="M226" s="274" t="s">
        <v>1</v>
      </c>
      <c r="N226" s="275" t="s">
        <v>42</v>
      </c>
      <c r="O226" s="276"/>
      <c r="P226" s="277">
        <f>O226*H226</f>
        <v>0</v>
      </c>
      <c r="Q226" s="277">
        <v>0</v>
      </c>
      <c r="R226" s="277">
        <f>Q226*H226</f>
        <v>0</v>
      </c>
      <c r="S226" s="277">
        <v>0</v>
      </c>
      <c r="T226" s="27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143</v>
      </c>
      <c r="AT226" s="229" t="s">
        <v>138</v>
      </c>
      <c r="AU226" s="229" t="s">
        <v>86</v>
      </c>
      <c r="AY226" s="17" t="s">
        <v>136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33</v>
      </c>
      <c r="BK226" s="230">
        <f>ROUND(I226*H226,2)</f>
        <v>0</v>
      </c>
      <c r="BL226" s="17" t="s">
        <v>143</v>
      </c>
      <c r="BM226" s="229" t="s">
        <v>379</v>
      </c>
    </row>
    <row r="227" spans="1:31" s="2" customFormat="1" ht="6.95" customHeight="1">
      <c r="A227" s="38"/>
      <c r="B227" s="66"/>
      <c r="C227" s="67"/>
      <c r="D227" s="67"/>
      <c r="E227" s="67"/>
      <c r="F227" s="67"/>
      <c r="G227" s="67"/>
      <c r="H227" s="67"/>
      <c r="I227" s="67"/>
      <c r="J227" s="67"/>
      <c r="K227" s="67"/>
      <c r="L227" s="44"/>
      <c r="M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</row>
  </sheetData>
  <sheetProtection password="C731" sheet="1" objects="1" scenarios="1" formatColumns="0" formatRows="0" autoFilter="0"/>
  <autoFilter ref="C123:K22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ROUND(J121,0)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ROUND((SUM(BE121:BE167)),0)</f>
        <v>0</v>
      </c>
      <c r="G33" s="38"/>
      <c r="H33" s="38"/>
      <c r="I33" s="155">
        <v>0.21</v>
      </c>
      <c r="J33" s="154">
        <f>ROUND(((SUM(BE121:BE167))*I33),0)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ROUND((SUM(BF121:BF167)),0)</f>
        <v>0</v>
      </c>
      <c r="G34" s="38"/>
      <c r="H34" s="38"/>
      <c r="I34" s="155">
        <v>0.15</v>
      </c>
      <c r="J34" s="154">
        <f>ROUND(((SUM(BF121:BF167))*I34),0)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ROUND((SUM(BG121:BG167)),0)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ROUND((SUM(BH121:BH167)),0)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ROUND((SUM(BI121:BI167)),0)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SO01b - Chodník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119</v>
      </c>
      <c r="E100" s="188"/>
      <c r="F100" s="188"/>
      <c r="G100" s="188"/>
      <c r="H100" s="188"/>
      <c r="I100" s="188"/>
      <c r="J100" s="189">
        <f>J157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120</v>
      </c>
      <c r="E101" s="188"/>
      <c r="F101" s="188"/>
      <c r="G101" s="188"/>
      <c r="H101" s="188"/>
      <c r="I101" s="188"/>
      <c r="J101" s="189">
        <f>J166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>Výstavba víceúčelového areálu pro sportovní a volnočasové aktivity v obci Volfířov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SO01b - Chodník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13. 2. 2023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Obec Volfířov</v>
      </c>
      <c r="G117" s="40"/>
      <c r="H117" s="40"/>
      <c r="I117" s="32" t="s">
        <v>30</v>
      </c>
      <c r="J117" s="36" t="str">
        <f>E21</f>
        <v>f-plan spol. s 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34</v>
      </c>
      <c r="J118" s="36" t="str">
        <f>E24</f>
        <v>Martin Lang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122</v>
      </c>
      <c r="D120" s="194" t="s">
        <v>62</v>
      </c>
      <c r="E120" s="194" t="s">
        <v>58</v>
      </c>
      <c r="F120" s="194" t="s">
        <v>59</v>
      </c>
      <c r="G120" s="194" t="s">
        <v>123</v>
      </c>
      <c r="H120" s="194" t="s">
        <v>124</v>
      </c>
      <c r="I120" s="194" t="s">
        <v>125</v>
      </c>
      <c r="J120" s="194" t="s">
        <v>110</v>
      </c>
      <c r="K120" s="195" t="s">
        <v>126</v>
      </c>
      <c r="L120" s="196"/>
      <c r="M120" s="100" t="s">
        <v>1</v>
      </c>
      <c r="N120" s="101" t="s">
        <v>41</v>
      </c>
      <c r="O120" s="101" t="s">
        <v>127</v>
      </c>
      <c r="P120" s="101" t="s">
        <v>128</v>
      </c>
      <c r="Q120" s="101" t="s">
        <v>129</v>
      </c>
      <c r="R120" s="101" t="s">
        <v>130</v>
      </c>
      <c r="S120" s="101" t="s">
        <v>131</v>
      </c>
      <c r="T120" s="102" t="s">
        <v>132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133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22.13060632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112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134</v>
      </c>
      <c r="F122" s="205" t="s">
        <v>135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P123+P146+P157+P166</f>
        <v>0</v>
      </c>
      <c r="Q122" s="210"/>
      <c r="R122" s="211">
        <f>R123+R146+R157+R166</f>
        <v>22.13060632</v>
      </c>
      <c r="S122" s="210"/>
      <c r="T122" s="212">
        <f>T123+T146+T157+T166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33</v>
      </c>
      <c r="AT122" s="214" t="s">
        <v>76</v>
      </c>
      <c r="AU122" s="214" t="s">
        <v>77</v>
      </c>
      <c r="AY122" s="213" t="s">
        <v>136</v>
      </c>
      <c r="BK122" s="215">
        <f>BK123+BK146+BK157+BK166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33</v>
      </c>
      <c r="F123" s="216" t="s">
        <v>137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SUM(P124:P145)</f>
        <v>0</v>
      </c>
      <c r="Q123" s="210"/>
      <c r="R123" s="211">
        <f>SUM(R124:R145)</f>
        <v>0.001463</v>
      </c>
      <c r="S123" s="210"/>
      <c r="T123" s="212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33</v>
      </c>
      <c r="AT123" s="214" t="s">
        <v>76</v>
      </c>
      <c r="AU123" s="214" t="s">
        <v>33</v>
      </c>
      <c r="AY123" s="213" t="s">
        <v>136</v>
      </c>
      <c r="BK123" s="215">
        <f>SUM(BK124:BK145)</f>
        <v>0</v>
      </c>
    </row>
    <row r="124" spans="1:65" s="2" customFormat="1" ht="24.15" customHeight="1">
      <c r="A124" s="38"/>
      <c r="B124" s="39"/>
      <c r="C124" s="218" t="s">
        <v>33</v>
      </c>
      <c r="D124" s="218" t="s">
        <v>138</v>
      </c>
      <c r="E124" s="219" t="s">
        <v>381</v>
      </c>
      <c r="F124" s="220" t="s">
        <v>382</v>
      </c>
      <c r="G124" s="221" t="s">
        <v>141</v>
      </c>
      <c r="H124" s="222">
        <v>73.16</v>
      </c>
      <c r="I124" s="223"/>
      <c r="J124" s="224">
        <f>ROUND(I124*H124,2)</f>
        <v>0</v>
      </c>
      <c r="K124" s="220" t="s">
        <v>142</v>
      </c>
      <c r="L124" s="44"/>
      <c r="M124" s="225" t="s">
        <v>1</v>
      </c>
      <c r="N124" s="226" t="s">
        <v>42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143</v>
      </c>
      <c r="AT124" s="229" t="s">
        <v>138</v>
      </c>
      <c r="AU124" s="229" t="s">
        <v>86</v>
      </c>
      <c r="AY124" s="17" t="s">
        <v>136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33</v>
      </c>
      <c r="BK124" s="230">
        <f>ROUND(I124*H124,2)</f>
        <v>0</v>
      </c>
      <c r="BL124" s="17" t="s">
        <v>143</v>
      </c>
      <c r="BM124" s="229" t="s">
        <v>383</v>
      </c>
    </row>
    <row r="125" spans="1:51" s="13" customFormat="1" ht="12">
      <c r="A125" s="13"/>
      <c r="B125" s="231"/>
      <c r="C125" s="232"/>
      <c r="D125" s="233" t="s">
        <v>145</v>
      </c>
      <c r="E125" s="234" t="s">
        <v>1</v>
      </c>
      <c r="F125" s="235" t="s">
        <v>384</v>
      </c>
      <c r="G125" s="232"/>
      <c r="H125" s="236">
        <v>73.16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145</v>
      </c>
      <c r="AU125" s="242" t="s">
        <v>86</v>
      </c>
      <c r="AV125" s="13" t="s">
        <v>86</v>
      </c>
      <c r="AW125" s="13" t="s">
        <v>32</v>
      </c>
      <c r="AX125" s="13" t="s">
        <v>77</v>
      </c>
      <c r="AY125" s="242" t="s">
        <v>136</v>
      </c>
    </row>
    <row r="126" spans="1:51" s="14" customFormat="1" ht="12">
      <c r="A126" s="14"/>
      <c r="B126" s="243"/>
      <c r="C126" s="244"/>
      <c r="D126" s="233" t="s">
        <v>145</v>
      </c>
      <c r="E126" s="245" t="s">
        <v>1</v>
      </c>
      <c r="F126" s="246" t="s">
        <v>147</v>
      </c>
      <c r="G126" s="244"/>
      <c r="H126" s="247">
        <v>73.16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145</v>
      </c>
      <c r="AU126" s="253" t="s">
        <v>86</v>
      </c>
      <c r="AV126" s="14" t="s">
        <v>143</v>
      </c>
      <c r="AW126" s="14" t="s">
        <v>32</v>
      </c>
      <c r="AX126" s="14" t="s">
        <v>33</v>
      </c>
      <c r="AY126" s="253" t="s">
        <v>136</v>
      </c>
    </row>
    <row r="127" spans="1:65" s="2" customFormat="1" ht="24.15" customHeight="1">
      <c r="A127" s="38"/>
      <c r="B127" s="39"/>
      <c r="C127" s="218" t="s">
        <v>86</v>
      </c>
      <c r="D127" s="218" t="s">
        <v>138</v>
      </c>
      <c r="E127" s="219" t="s">
        <v>385</v>
      </c>
      <c r="F127" s="220" t="s">
        <v>386</v>
      </c>
      <c r="G127" s="221" t="s">
        <v>150</v>
      </c>
      <c r="H127" s="222">
        <v>10.974</v>
      </c>
      <c r="I127" s="223"/>
      <c r="J127" s="224">
        <f>ROUND(I127*H127,2)</f>
        <v>0</v>
      </c>
      <c r="K127" s="220" t="s">
        <v>142</v>
      </c>
      <c r="L127" s="44"/>
      <c r="M127" s="225" t="s">
        <v>1</v>
      </c>
      <c r="N127" s="226" t="s">
        <v>42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143</v>
      </c>
      <c r="AT127" s="229" t="s">
        <v>138</v>
      </c>
      <c r="AU127" s="229" t="s">
        <v>86</v>
      </c>
      <c r="AY127" s="17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33</v>
      </c>
      <c r="BK127" s="230">
        <f>ROUND(I127*H127,2)</f>
        <v>0</v>
      </c>
      <c r="BL127" s="17" t="s">
        <v>143</v>
      </c>
      <c r="BM127" s="229" t="s">
        <v>387</v>
      </c>
    </row>
    <row r="128" spans="1:51" s="13" customFormat="1" ht="12">
      <c r="A128" s="13"/>
      <c r="B128" s="231"/>
      <c r="C128" s="232"/>
      <c r="D128" s="233" t="s">
        <v>145</v>
      </c>
      <c r="E128" s="234" t="s">
        <v>1</v>
      </c>
      <c r="F128" s="235" t="s">
        <v>388</v>
      </c>
      <c r="G128" s="232"/>
      <c r="H128" s="236">
        <v>10.974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145</v>
      </c>
      <c r="AU128" s="242" t="s">
        <v>86</v>
      </c>
      <c r="AV128" s="13" t="s">
        <v>86</v>
      </c>
      <c r="AW128" s="13" t="s">
        <v>32</v>
      </c>
      <c r="AX128" s="13" t="s">
        <v>77</v>
      </c>
      <c r="AY128" s="242" t="s">
        <v>136</v>
      </c>
    </row>
    <row r="129" spans="1:51" s="14" customFormat="1" ht="12">
      <c r="A129" s="14"/>
      <c r="B129" s="243"/>
      <c r="C129" s="244"/>
      <c r="D129" s="233" t="s">
        <v>145</v>
      </c>
      <c r="E129" s="245" t="s">
        <v>1</v>
      </c>
      <c r="F129" s="246" t="s">
        <v>147</v>
      </c>
      <c r="G129" s="244"/>
      <c r="H129" s="247">
        <v>10.974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145</v>
      </c>
      <c r="AU129" s="253" t="s">
        <v>86</v>
      </c>
      <c r="AV129" s="14" t="s">
        <v>143</v>
      </c>
      <c r="AW129" s="14" t="s">
        <v>32</v>
      </c>
      <c r="AX129" s="14" t="s">
        <v>33</v>
      </c>
      <c r="AY129" s="253" t="s">
        <v>136</v>
      </c>
    </row>
    <row r="130" spans="1:65" s="2" customFormat="1" ht="62.7" customHeight="1">
      <c r="A130" s="38"/>
      <c r="B130" s="39"/>
      <c r="C130" s="218" t="s">
        <v>153</v>
      </c>
      <c r="D130" s="218" t="s">
        <v>138</v>
      </c>
      <c r="E130" s="219" t="s">
        <v>165</v>
      </c>
      <c r="F130" s="220" t="s">
        <v>166</v>
      </c>
      <c r="G130" s="221" t="s">
        <v>150</v>
      </c>
      <c r="H130" s="222">
        <v>10.974</v>
      </c>
      <c r="I130" s="223"/>
      <c r="J130" s="224">
        <f>ROUND(I130*H130,2)</f>
        <v>0</v>
      </c>
      <c r="K130" s="220" t="s">
        <v>142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143</v>
      </c>
      <c r="AT130" s="229" t="s">
        <v>138</v>
      </c>
      <c r="AU130" s="229" t="s">
        <v>86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33</v>
      </c>
      <c r="BK130" s="230">
        <f>ROUND(I130*H130,2)</f>
        <v>0</v>
      </c>
      <c r="BL130" s="17" t="s">
        <v>143</v>
      </c>
      <c r="BM130" s="229" t="s">
        <v>389</v>
      </c>
    </row>
    <row r="131" spans="1:51" s="13" customFormat="1" ht="12">
      <c r="A131" s="13"/>
      <c r="B131" s="231"/>
      <c r="C131" s="232"/>
      <c r="D131" s="233" t="s">
        <v>145</v>
      </c>
      <c r="E131" s="234" t="s">
        <v>1</v>
      </c>
      <c r="F131" s="235" t="s">
        <v>390</v>
      </c>
      <c r="G131" s="232"/>
      <c r="H131" s="236">
        <v>10.974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145</v>
      </c>
      <c r="AU131" s="242" t="s">
        <v>86</v>
      </c>
      <c r="AV131" s="13" t="s">
        <v>86</v>
      </c>
      <c r="AW131" s="13" t="s">
        <v>32</v>
      </c>
      <c r="AX131" s="13" t="s">
        <v>77</v>
      </c>
      <c r="AY131" s="242" t="s">
        <v>136</v>
      </c>
    </row>
    <row r="132" spans="1:51" s="14" customFormat="1" ht="12">
      <c r="A132" s="14"/>
      <c r="B132" s="243"/>
      <c r="C132" s="244"/>
      <c r="D132" s="233" t="s">
        <v>145</v>
      </c>
      <c r="E132" s="245" t="s">
        <v>1</v>
      </c>
      <c r="F132" s="246" t="s">
        <v>147</v>
      </c>
      <c r="G132" s="244"/>
      <c r="H132" s="247">
        <v>10.974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145</v>
      </c>
      <c r="AU132" s="253" t="s">
        <v>86</v>
      </c>
      <c r="AV132" s="14" t="s">
        <v>143</v>
      </c>
      <c r="AW132" s="14" t="s">
        <v>32</v>
      </c>
      <c r="AX132" s="14" t="s">
        <v>33</v>
      </c>
      <c r="AY132" s="253" t="s">
        <v>136</v>
      </c>
    </row>
    <row r="133" spans="1:65" s="2" customFormat="1" ht="44.25" customHeight="1">
      <c r="A133" s="38"/>
      <c r="B133" s="39"/>
      <c r="C133" s="218" t="s">
        <v>143</v>
      </c>
      <c r="D133" s="218" t="s">
        <v>138</v>
      </c>
      <c r="E133" s="219" t="s">
        <v>170</v>
      </c>
      <c r="F133" s="220" t="s">
        <v>171</v>
      </c>
      <c r="G133" s="221" t="s">
        <v>150</v>
      </c>
      <c r="H133" s="222">
        <v>7.874</v>
      </c>
      <c r="I133" s="223"/>
      <c r="J133" s="224">
        <f>ROUND(I133*H133,2)</f>
        <v>0</v>
      </c>
      <c r="K133" s="220" t="s">
        <v>142</v>
      </c>
      <c r="L133" s="44"/>
      <c r="M133" s="225" t="s">
        <v>1</v>
      </c>
      <c r="N133" s="226" t="s">
        <v>42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143</v>
      </c>
      <c r="AT133" s="229" t="s">
        <v>138</v>
      </c>
      <c r="AU133" s="229" t="s">
        <v>86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33</v>
      </c>
      <c r="BK133" s="230">
        <f>ROUND(I133*H133,2)</f>
        <v>0</v>
      </c>
      <c r="BL133" s="17" t="s">
        <v>143</v>
      </c>
      <c r="BM133" s="229" t="s">
        <v>391</v>
      </c>
    </row>
    <row r="134" spans="1:51" s="13" customFormat="1" ht="12">
      <c r="A134" s="13"/>
      <c r="B134" s="231"/>
      <c r="C134" s="232"/>
      <c r="D134" s="233" t="s">
        <v>145</v>
      </c>
      <c r="E134" s="234" t="s">
        <v>1</v>
      </c>
      <c r="F134" s="235" t="s">
        <v>392</v>
      </c>
      <c r="G134" s="232"/>
      <c r="H134" s="236">
        <v>7.874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145</v>
      </c>
      <c r="AU134" s="242" t="s">
        <v>86</v>
      </c>
      <c r="AV134" s="13" t="s">
        <v>86</v>
      </c>
      <c r="AW134" s="13" t="s">
        <v>32</v>
      </c>
      <c r="AX134" s="13" t="s">
        <v>77</v>
      </c>
      <c r="AY134" s="242" t="s">
        <v>136</v>
      </c>
    </row>
    <row r="135" spans="1:51" s="14" customFormat="1" ht="12">
      <c r="A135" s="14"/>
      <c r="B135" s="243"/>
      <c r="C135" s="244"/>
      <c r="D135" s="233" t="s">
        <v>145</v>
      </c>
      <c r="E135" s="245" t="s">
        <v>1</v>
      </c>
      <c r="F135" s="246" t="s">
        <v>147</v>
      </c>
      <c r="G135" s="244"/>
      <c r="H135" s="247">
        <v>7.874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145</v>
      </c>
      <c r="AU135" s="253" t="s">
        <v>86</v>
      </c>
      <c r="AV135" s="14" t="s">
        <v>143</v>
      </c>
      <c r="AW135" s="14" t="s">
        <v>32</v>
      </c>
      <c r="AX135" s="14" t="s">
        <v>33</v>
      </c>
      <c r="AY135" s="253" t="s">
        <v>136</v>
      </c>
    </row>
    <row r="136" spans="1:65" s="2" customFormat="1" ht="44.25" customHeight="1">
      <c r="A136" s="38"/>
      <c r="B136" s="39"/>
      <c r="C136" s="218" t="s">
        <v>164</v>
      </c>
      <c r="D136" s="218" t="s">
        <v>138</v>
      </c>
      <c r="E136" s="219" t="s">
        <v>175</v>
      </c>
      <c r="F136" s="220" t="s">
        <v>176</v>
      </c>
      <c r="G136" s="221" t="s">
        <v>150</v>
      </c>
      <c r="H136" s="222">
        <v>3.1</v>
      </c>
      <c r="I136" s="223"/>
      <c r="J136" s="224">
        <f>ROUND(I136*H136,2)</f>
        <v>0</v>
      </c>
      <c r="K136" s="220" t="s">
        <v>142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143</v>
      </c>
      <c r="AT136" s="229" t="s">
        <v>138</v>
      </c>
      <c r="AU136" s="229" t="s">
        <v>86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33</v>
      </c>
      <c r="BK136" s="230">
        <f>ROUND(I136*H136,2)</f>
        <v>0</v>
      </c>
      <c r="BL136" s="17" t="s">
        <v>143</v>
      </c>
      <c r="BM136" s="229" t="s">
        <v>393</v>
      </c>
    </row>
    <row r="137" spans="1:51" s="13" customFormat="1" ht="12">
      <c r="A137" s="13"/>
      <c r="B137" s="231"/>
      <c r="C137" s="232"/>
      <c r="D137" s="233" t="s">
        <v>145</v>
      </c>
      <c r="E137" s="234" t="s">
        <v>1</v>
      </c>
      <c r="F137" s="235" t="s">
        <v>394</v>
      </c>
      <c r="G137" s="232"/>
      <c r="H137" s="236">
        <v>3.1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145</v>
      </c>
      <c r="AU137" s="242" t="s">
        <v>86</v>
      </c>
      <c r="AV137" s="13" t="s">
        <v>86</v>
      </c>
      <c r="AW137" s="13" t="s">
        <v>32</v>
      </c>
      <c r="AX137" s="13" t="s">
        <v>77</v>
      </c>
      <c r="AY137" s="242" t="s">
        <v>136</v>
      </c>
    </row>
    <row r="138" spans="1:51" s="14" customFormat="1" ht="12">
      <c r="A138" s="14"/>
      <c r="B138" s="243"/>
      <c r="C138" s="244"/>
      <c r="D138" s="233" t="s">
        <v>145</v>
      </c>
      <c r="E138" s="245" t="s">
        <v>1</v>
      </c>
      <c r="F138" s="246" t="s">
        <v>147</v>
      </c>
      <c r="G138" s="244"/>
      <c r="H138" s="247">
        <v>3.1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145</v>
      </c>
      <c r="AU138" s="253" t="s">
        <v>86</v>
      </c>
      <c r="AV138" s="14" t="s">
        <v>143</v>
      </c>
      <c r="AW138" s="14" t="s">
        <v>32</v>
      </c>
      <c r="AX138" s="14" t="s">
        <v>33</v>
      </c>
      <c r="AY138" s="253" t="s">
        <v>136</v>
      </c>
    </row>
    <row r="139" spans="1:65" s="2" customFormat="1" ht="55.5" customHeight="1">
      <c r="A139" s="38"/>
      <c r="B139" s="39"/>
      <c r="C139" s="218" t="s">
        <v>169</v>
      </c>
      <c r="D139" s="218" t="s">
        <v>138</v>
      </c>
      <c r="E139" s="219" t="s">
        <v>395</v>
      </c>
      <c r="F139" s="220" t="s">
        <v>396</v>
      </c>
      <c r="G139" s="221" t="s">
        <v>141</v>
      </c>
      <c r="H139" s="222">
        <v>73.16</v>
      </c>
      <c r="I139" s="223"/>
      <c r="J139" s="224">
        <f>ROUND(I139*H139,2)</f>
        <v>0</v>
      </c>
      <c r="K139" s="220" t="s">
        <v>142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143</v>
      </c>
      <c r="AT139" s="229" t="s">
        <v>138</v>
      </c>
      <c r="AU139" s="229" t="s">
        <v>86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33</v>
      </c>
      <c r="BK139" s="230">
        <f>ROUND(I139*H139,2)</f>
        <v>0</v>
      </c>
      <c r="BL139" s="17" t="s">
        <v>143</v>
      </c>
      <c r="BM139" s="229" t="s">
        <v>397</v>
      </c>
    </row>
    <row r="140" spans="1:65" s="2" customFormat="1" ht="37.8" customHeight="1">
      <c r="A140" s="38"/>
      <c r="B140" s="39"/>
      <c r="C140" s="218" t="s">
        <v>174</v>
      </c>
      <c r="D140" s="218" t="s">
        <v>138</v>
      </c>
      <c r="E140" s="219" t="s">
        <v>398</v>
      </c>
      <c r="F140" s="220" t="s">
        <v>399</v>
      </c>
      <c r="G140" s="221" t="s">
        <v>141</v>
      </c>
      <c r="H140" s="222">
        <v>73.16</v>
      </c>
      <c r="I140" s="223"/>
      <c r="J140" s="224">
        <f>ROUND(I140*H140,2)</f>
        <v>0</v>
      </c>
      <c r="K140" s="220" t="s">
        <v>142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143</v>
      </c>
      <c r="AT140" s="229" t="s">
        <v>138</v>
      </c>
      <c r="AU140" s="229" t="s">
        <v>86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33</v>
      </c>
      <c r="BK140" s="230">
        <f>ROUND(I140*H140,2)</f>
        <v>0</v>
      </c>
      <c r="BL140" s="17" t="s">
        <v>143</v>
      </c>
      <c r="BM140" s="229" t="s">
        <v>400</v>
      </c>
    </row>
    <row r="141" spans="1:65" s="2" customFormat="1" ht="37.8" customHeight="1">
      <c r="A141" s="38"/>
      <c r="B141" s="39"/>
      <c r="C141" s="218" t="s">
        <v>179</v>
      </c>
      <c r="D141" s="218" t="s">
        <v>138</v>
      </c>
      <c r="E141" s="219" t="s">
        <v>401</v>
      </c>
      <c r="F141" s="220" t="s">
        <v>402</v>
      </c>
      <c r="G141" s="221" t="s">
        <v>141</v>
      </c>
      <c r="H141" s="222">
        <v>73.16</v>
      </c>
      <c r="I141" s="223"/>
      <c r="J141" s="224">
        <f>ROUND(I141*H141,2)</f>
        <v>0</v>
      </c>
      <c r="K141" s="220" t="s">
        <v>142</v>
      </c>
      <c r="L141" s="44"/>
      <c r="M141" s="225" t="s">
        <v>1</v>
      </c>
      <c r="N141" s="226" t="s">
        <v>42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143</v>
      </c>
      <c r="AT141" s="229" t="s">
        <v>138</v>
      </c>
      <c r="AU141" s="229" t="s">
        <v>86</v>
      </c>
      <c r="AY141" s="17" t="s">
        <v>136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33</v>
      </c>
      <c r="BK141" s="230">
        <f>ROUND(I141*H141,2)</f>
        <v>0</v>
      </c>
      <c r="BL141" s="17" t="s">
        <v>143</v>
      </c>
      <c r="BM141" s="229" t="s">
        <v>403</v>
      </c>
    </row>
    <row r="142" spans="1:65" s="2" customFormat="1" ht="16.5" customHeight="1">
      <c r="A142" s="38"/>
      <c r="B142" s="39"/>
      <c r="C142" s="264" t="s">
        <v>183</v>
      </c>
      <c r="D142" s="264" t="s">
        <v>192</v>
      </c>
      <c r="E142" s="265" t="s">
        <v>193</v>
      </c>
      <c r="F142" s="266" t="s">
        <v>194</v>
      </c>
      <c r="G142" s="267" t="s">
        <v>195</v>
      </c>
      <c r="H142" s="268">
        <v>1.463</v>
      </c>
      <c r="I142" s="269"/>
      <c r="J142" s="270">
        <f>ROUND(I142*H142,2)</f>
        <v>0</v>
      </c>
      <c r="K142" s="266" t="s">
        <v>142</v>
      </c>
      <c r="L142" s="271"/>
      <c r="M142" s="272" t="s">
        <v>1</v>
      </c>
      <c r="N142" s="273" t="s">
        <v>42</v>
      </c>
      <c r="O142" s="91"/>
      <c r="P142" s="227">
        <f>O142*H142</f>
        <v>0</v>
      </c>
      <c r="Q142" s="227">
        <v>0.001</v>
      </c>
      <c r="R142" s="227">
        <f>Q142*H142</f>
        <v>0.001463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179</v>
      </c>
      <c r="AT142" s="229" t="s">
        <v>192</v>
      </c>
      <c r="AU142" s="229" t="s">
        <v>86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33</v>
      </c>
      <c r="BK142" s="230">
        <f>ROUND(I142*H142,2)</f>
        <v>0</v>
      </c>
      <c r="BL142" s="17" t="s">
        <v>143</v>
      </c>
      <c r="BM142" s="229" t="s">
        <v>404</v>
      </c>
    </row>
    <row r="143" spans="1:51" s="13" customFormat="1" ht="12">
      <c r="A143" s="13"/>
      <c r="B143" s="231"/>
      <c r="C143" s="232"/>
      <c r="D143" s="233" t="s">
        <v>145</v>
      </c>
      <c r="E143" s="232"/>
      <c r="F143" s="235" t="s">
        <v>405</v>
      </c>
      <c r="G143" s="232"/>
      <c r="H143" s="236">
        <v>1.463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145</v>
      </c>
      <c r="AU143" s="242" t="s">
        <v>86</v>
      </c>
      <c r="AV143" s="13" t="s">
        <v>86</v>
      </c>
      <c r="AW143" s="13" t="s">
        <v>4</v>
      </c>
      <c r="AX143" s="13" t="s">
        <v>33</v>
      </c>
      <c r="AY143" s="242" t="s">
        <v>136</v>
      </c>
    </row>
    <row r="144" spans="1:65" s="2" customFormat="1" ht="33" customHeight="1">
      <c r="A144" s="38"/>
      <c r="B144" s="39"/>
      <c r="C144" s="218" t="s">
        <v>187</v>
      </c>
      <c r="D144" s="218" t="s">
        <v>138</v>
      </c>
      <c r="E144" s="219" t="s">
        <v>199</v>
      </c>
      <c r="F144" s="220" t="s">
        <v>200</v>
      </c>
      <c r="G144" s="221" t="s">
        <v>141</v>
      </c>
      <c r="H144" s="222">
        <v>73.16</v>
      </c>
      <c r="I144" s="223"/>
      <c r="J144" s="224">
        <f>ROUND(I144*H144,2)</f>
        <v>0</v>
      </c>
      <c r="K144" s="220" t="s">
        <v>142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143</v>
      </c>
      <c r="AT144" s="229" t="s">
        <v>138</v>
      </c>
      <c r="AU144" s="229" t="s">
        <v>86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33</v>
      </c>
      <c r="BK144" s="230">
        <f>ROUND(I144*H144,2)</f>
        <v>0</v>
      </c>
      <c r="BL144" s="17" t="s">
        <v>143</v>
      </c>
      <c r="BM144" s="229" t="s">
        <v>406</v>
      </c>
    </row>
    <row r="145" spans="1:65" s="2" customFormat="1" ht="21.75" customHeight="1">
      <c r="A145" s="38"/>
      <c r="B145" s="39"/>
      <c r="C145" s="218" t="s">
        <v>191</v>
      </c>
      <c r="D145" s="218" t="s">
        <v>138</v>
      </c>
      <c r="E145" s="219" t="s">
        <v>203</v>
      </c>
      <c r="F145" s="220" t="s">
        <v>204</v>
      </c>
      <c r="G145" s="221" t="s">
        <v>141</v>
      </c>
      <c r="H145" s="222">
        <v>73.16</v>
      </c>
      <c r="I145" s="223"/>
      <c r="J145" s="224">
        <f>ROUND(I145*H145,2)</f>
        <v>0</v>
      </c>
      <c r="K145" s="220" t="s">
        <v>142</v>
      </c>
      <c r="L145" s="44"/>
      <c r="M145" s="225" t="s">
        <v>1</v>
      </c>
      <c r="N145" s="226" t="s">
        <v>42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</v>
      </c>
      <c r="AT145" s="229" t="s">
        <v>138</v>
      </c>
      <c r="AU145" s="229" t="s">
        <v>86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33</v>
      </c>
      <c r="BK145" s="230">
        <f>ROUND(I145*H145,2)</f>
        <v>0</v>
      </c>
      <c r="BL145" s="17" t="s">
        <v>143</v>
      </c>
      <c r="BM145" s="229" t="s">
        <v>407</v>
      </c>
    </row>
    <row r="146" spans="1:63" s="12" customFormat="1" ht="22.8" customHeight="1">
      <c r="A146" s="12"/>
      <c r="B146" s="202"/>
      <c r="C146" s="203"/>
      <c r="D146" s="204" t="s">
        <v>76</v>
      </c>
      <c r="E146" s="216" t="s">
        <v>164</v>
      </c>
      <c r="F146" s="216" t="s">
        <v>308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SUM(P147:P156)</f>
        <v>0</v>
      </c>
      <c r="Q146" s="210"/>
      <c r="R146" s="211">
        <f>SUM(R147:R156)</f>
        <v>11.8349342</v>
      </c>
      <c r="S146" s="210"/>
      <c r="T146" s="212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33</v>
      </c>
      <c r="AT146" s="214" t="s">
        <v>76</v>
      </c>
      <c r="AU146" s="214" t="s">
        <v>33</v>
      </c>
      <c r="AY146" s="213" t="s">
        <v>136</v>
      </c>
      <c r="BK146" s="215">
        <f>SUM(BK147:BK156)</f>
        <v>0</v>
      </c>
    </row>
    <row r="147" spans="1:65" s="2" customFormat="1" ht="44.25" customHeight="1">
      <c r="A147" s="38"/>
      <c r="B147" s="39"/>
      <c r="C147" s="218" t="s">
        <v>198</v>
      </c>
      <c r="D147" s="218" t="s">
        <v>138</v>
      </c>
      <c r="E147" s="219" t="s">
        <v>408</v>
      </c>
      <c r="F147" s="220" t="s">
        <v>409</v>
      </c>
      <c r="G147" s="221" t="s">
        <v>141</v>
      </c>
      <c r="H147" s="222">
        <v>57.56</v>
      </c>
      <c r="I147" s="223"/>
      <c r="J147" s="224">
        <f>ROUND(I147*H147,2)</f>
        <v>0</v>
      </c>
      <c r="K147" s="220" t="s">
        <v>142</v>
      </c>
      <c r="L147" s="44"/>
      <c r="M147" s="225" t="s">
        <v>1</v>
      </c>
      <c r="N147" s="226" t="s">
        <v>42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143</v>
      </c>
      <c r="AT147" s="229" t="s">
        <v>138</v>
      </c>
      <c r="AU147" s="229" t="s">
        <v>86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33</v>
      </c>
      <c r="BK147" s="230">
        <f>ROUND(I147*H147,2)</f>
        <v>0</v>
      </c>
      <c r="BL147" s="17" t="s">
        <v>143</v>
      </c>
      <c r="BM147" s="229" t="s">
        <v>410</v>
      </c>
    </row>
    <row r="148" spans="1:65" s="2" customFormat="1" ht="33" customHeight="1">
      <c r="A148" s="38"/>
      <c r="B148" s="39"/>
      <c r="C148" s="218" t="s">
        <v>202</v>
      </c>
      <c r="D148" s="218" t="s">
        <v>138</v>
      </c>
      <c r="E148" s="219" t="s">
        <v>411</v>
      </c>
      <c r="F148" s="220" t="s">
        <v>412</v>
      </c>
      <c r="G148" s="221" t="s">
        <v>141</v>
      </c>
      <c r="H148" s="222">
        <v>57.56</v>
      </c>
      <c r="I148" s="223"/>
      <c r="J148" s="224">
        <f>ROUND(I148*H148,2)</f>
        <v>0</v>
      </c>
      <c r="K148" s="220" t="s">
        <v>142</v>
      </c>
      <c r="L148" s="44"/>
      <c r="M148" s="225" t="s">
        <v>1</v>
      </c>
      <c r="N148" s="226" t="s">
        <v>42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143</v>
      </c>
      <c r="AT148" s="229" t="s">
        <v>138</v>
      </c>
      <c r="AU148" s="229" t="s">
        <v>86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33</v>
      </c>
      <c r="BK148" s="230">
        <f>ROUND(I148*H148,2)</f>
        <v>0</v>
      </c>
      <c r="BL148" s="17" t="s">
        <v>143</v>
      </c>
      <c r="BM148" s="229" t="s">
        <v>413</v>
      </c>
    </row>
    <row r="149" spans="1:51" s="15" customFormat="1" ht="12">
      <c r="A149" s="15"/>
      <c r="B149" s="254"/>
      <c r="C149" s="255"/>
      <c r="D149" s="233" t="s">
        <v>145</v>
      </c>
      <c r="E149" s="256" t="s">
        <v>1</v>
      </c>
      <c r="F149" s="257" t="s">
        <v>323</v>
      </c>
      <c r="G149" s="255"/>
      <c r="H149" s="256" t="s">
        <v>1</v>
      </c>
      <c r="I149" s="258"/>
      <c r="J149" s="255"/>
      <c r="K149" s="255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145</v>
      </c>
      <c r="AU149" s="263" t="s">
        <v>86</v>
      </c>
      <c r="AV149" s="15" t="s">
        <v>33</v>
      </c>
      <c r="AW149" s="15" t="s">
        <v>32</v>
      </c>
      <c r="AX149" s="15" t="s">
        <v>77</v>
      </c>
      <c r="AY149" s="263" t="s">
        <v>136</v>
      </c>
    </row>
    <row r="150" spans="1:51" s="13" customFormat="1" ht="12">
      <c r="A150" s="13"/>
      <c r="B150" s="231"/>
      <c r="C150" s="232"/>
      <c r="D150" s="233" t="s">
        <v>145</v>
      </c>
      <c r="E150" s="234" t="s">
        <v>1</v>
      </c>
      <c r="F150" s="235" t="s">
        <v>414</v>
      </c>
      <c r="G150" s="232"/>
      <c r="H150" s="236">
        <v>57.56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145</v>
      </c>
      <c r="AU150" s="242" t="s">
        <v>86</v>
      </c>
      <c r="AV150" s="13" t="s">
        <v>86</v>
      </c>
      <c r="AW150" s="13" t="s">
        <v>32</v>
      </c>
      <c r="AX150" s="13" t="s">
        <v>77</v>
      </c>
      <c r="AY150" s="242" t="s">
        <v>136</v>
      </c>
    </row>
    <row r="151" spans="1:51" s="14" customFormat="1" ht="12">
      <c r="A151" s="14"/>
      <c r="B151" s="243"/>
      <c r="C151" s="244"/>
      <c r="D151" s="233" t="s">
        <v>145</v>
      </c>
      <c r="E151" s="245" t="s">
        <v>1</v>
      </c>
      <c r="F151" s="246" t="s">
        <v>147</v>
      </c>
      <c r="G151" s="244"/>
      <c r="H151" s="247">
        <v>57.56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145</v>
      </c>
      <c r="AU151" s="253" t="s">
        <v>86</v>
      </c>
      <c r="AV151" s="14" t="s">
        <v>143</v>
      </c>
      <c r="AW151" s="14" t="s">
        <v>32</v>
      </c>
      <c r="AX151" s="14" t="s">
        <v>33</v>
      </c>
      <c r="AY151" s="253" t="s">
        <v>136</v>
      </c>
    </row>
    <row r="152" spans="1:65" s="2" customFormat="1" ht="78" customHeight="1">
      <c r="A152" s="38"/>
      <c r="B152" s="39"/>
      <c r="C152" s="218" t="s">
        <v>207</v>
      </c>
      <c r="D152" s="218" t="s">
        <v>138</v>
      </c>
      <c r="E152" s="219" t="s">
        <v>415</v>
      </c>
      <c r="F152" s="220" t="s">
        <v>416</v>
      </c>
      <c r="G152" s="221" t="s">
        <v>141</v>
      </c>
      <c r="H152" s="222">
        <v>57.56</v>
      </c>
      <c r="I152" s="223"/>
      <c r="J152" s="224">
        <f>ROUND(I152*H152,2)</f>
        <v>0</v>
      </c>
      <c r="K152" s="220" t="s">
        <v>142</v>
      </c>
      <c r="L152" s="44"/>
      <c r="M152" s="225" t="s">
        <v>1</v>
      </c>
      <c r="N152" s="226" t="s">
        <v>42</v>
      </c>
      <c r="O152" s="91"/>
      <c r="P152" s="227">
        <f>O152*H152</f>
        <v>0</v>
      </c>
      <c r="Q152" s="227">
        <v>0.08922</v>
      </c>
      <c r="R152" s="227">
        <f>Q152*H152</f>
        <v>5.1355032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143</v>
      </c>
      <c r="AT152" s="229" t="s">
        <v>138</v>
      </c>
      <c r="AU152" s="229" t="s">
        <v>86</v>
      </c>
      <c r="AY152" s="17" t="s">
        <v>136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33</v>
      </c>
      <c r="BK152" s="230">
        <f>ROUND(I152*H152,2)</f>
        <v>0</v>
      </c>
      <c r="BL152" s="17" t="s">
        <v>143</v>
      </c>
      <c r="BM152" s="229" t="s">
        <v>417</v>
      </c>
    </row>
    <row r="153" spans="1:51" s="13" customFormat="1" ht="12">
      <c r="A153" s="13"/>
      <c r="B153" s="231"/>
      <c r="C153" s="232"/>
      <c r="D153" s="233" t="s">
        <v>145</v>
      </c>
      <c r="E153" s="234" t="s">
        <v>1</v>
      </c>
      <c r="F153" s="235" t="s">
        <v>418</v>
      </c>
      <c r="G153" s="232"/>
      <c r="H153" s="236">
        <v>57.56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145</v>
      </c>
      <c r="AU153" s="242" t="s">
        <v>86</v>
      </c>
      <c r="AV153" s="13" t="s">
        <v>86</v>
      </c>
      <c r="AW153" s="13" t="s">
        <v>32</v>
      </c>
      <c r="AX153" s="13" t="s">
        <v>77</v>
      </c>
      <c r="AY153" s="242" t="s">
        <v>136</v>
      </c>
    </row>
    <row r="154" spans="1:51" s="14" customFormat="1" ht="12">
      <c r="A154" s="14"/>
      <c r="B154" s="243"/>
      <c r="C154" s="244"/>
      <c r="D154" s="233" t="s">
        <v>145</v>
      </c>
      <c r="E154" s="245" t="s">
        <v>1</v>
      </c>
      <c r="F154" s="246" t="s">
        <v>147</v>
      </c>
      <c r="G154" s="244"/>
      <c r="H154" s="247">
        <v>57.56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145</v>
      </c>
      <c r="AU154" s="253" t="s">
        <v>86</v>
      </c>
      <c r="AV154" s="14" t="s">
        <v>143</v>
      </c>
      <c r="AW154" s="14" t="s">
        <v>32</v>
      </c>
      <c r="AX154" s="14" t="s">
        <v>33</v>
      </c>
      <c r="AY154" s="253" t="s">
        <v>136</v>
      </c>
    </row>
    <row r="155" spans="1:65" s="2" customFormat="1" ht="16.5" customHeight="1">
      <c r="A155" s="38"/>
      <c r="B155" s="39"/>
      <c r="C155" s="264" t="s">
        <v>8</v>
      </c>
      <c r="D155" s="264" t="s">
        <v>192</v>
      </c>
      <c r="E155" s="265" t="s">
        <v>419</v>
      </c>
      <c r="F155" s="266" t="s">
        <v>420</v>
      </c>
      <c r="G155" s="267" t="s">
        <v>141</v>
      </c>
      <c r="H155" s="268">
        <v>59.287</v>
      </c>
      <c r="I155" s="269"/>
      <c r="J155" s="270">
        <f>ROUND(I155*H155,2)</f>
        <v>0</v>
      </c>
      <c r="K155" s="266" t="s">
        <v>142</v>
      </c>
      <c r="L155" s="271"/>
      <c r="M155" s="272" t="s">
        <v>1</v>
      </c>
      <c r="N155" s="273" t="s">
        <v>42</v>
      </c>
      <c r="O155" s="91"/>
      <c r="P155" s="227">
        <f>O155*H155</f>
        <v>0</v>
      </c>
      <c r="Q155" s="227">
        <v>0.113</v>
      </c>
      <c r="R155" s="227">
        <f>Q155*H155</f>
        <v>6.699431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179</v>
      </c>
      <c r="AT155" s="229" t="s">
        <v>192</v>
      </c>
      <c r="AU155" s="229" t="s">
        <v>86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33</v>
      </c>
      <c r="BK155" s="230">
        <f>ROUND(I155*H155,2)</f>
        <v>0</v>
      </c>
      <c r="BL155" s="17" t="s">
        <v>143</v>
      </c>
      <c r="BM155" s="229" t="s">
        <v>421</v>
      </c>
    </row>
    <row r="156" spans="1:51" s="13" customFormat="1" ht="12">
      <c r="A156" s="13"/>
      <c r="B156" s="231"/>
      <c r="C156" s="232"/>
      <c r="D156" s="233" t="s">
        <v>145</v>
      </c>
      <c r="E156" s="232"/>
      <c r="F156" s="235" t="s">
        <v>422</v>
      </c>
      <c r="G156" s="232"/>
      <c r="H156" s="236">
        <v>59.287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145</v>
      </c>
      <c r="AU156" s="242" t="s">
        <v>86</v>
      </c>
      <c r="AV156" s="13" t="s">
        <v>86</v>
      </c>
      <c r="AW156" s="13" t="s">
        <v>4</v>
      </c>
      <c r="AX156" s="13" t="s">
        <v>33</v>
      </c>
      <c r="AY156" s="242" t="s">
        <v>136</v>
      </c>
    </row>
    <row r="157" spans="1:63" s="12" customFormat="1" ht="22.8" customHeight="1">
      <c r="A157" s="12"/>
      <c r="B157" s="202"/>
      <c r="C157" s="203"/>
      <c r="D157" s="204" t="s">
        <v>76</v>
      </c>
      <c r="E157" s="216" t="s">
        <v>183</v>
      </c>
      <c r="F157" s="216" t="s">
        <v>353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SUM(P158:P165)</f>
        <v>0</v>
      </c>
      <c r="Q157" s="210"/>
      <c r="R157" s="211">
        <f>SUM(R158:R165)</f>
        <v>10.294209120000001</v>
      </c>
      <c r="S157" s="210"/>
      <c r="T157" s="212">
        <f>SUM(T158:T165)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33</v>
      </c>
      <c r="AT157" s="214" t="s">
        <v>76</v>
      </c>
      <c r="AU157" s="214" t="s">
        <v>33</v>
      </c>
      <c r="AY157" s="213" t="s">
        <v>136</v>
      </c>
      <c r="BK157" s="215">
        <f>SUM(BK158:BK165)</f>
        <v>0</v>
      </c>
    </row>
    <row r="158" spans="1:65" s="2" customFormat="1" ht="49.05" customHeight="1">
      <c r="A158" s="38"/>
      <c r="B158" s="39"/>
      <c r="C158" s="218" t="s">
        <v>215</v>
      </c>
      <c r="D158" s="218" t="s">
        <v>138</v>
      </c>
      <c r="E158" s="219" t="s">
        <v>359</v>
      </c>
      <c r="F158" s="220" t="s">
        <v>360</v>
      </c>
      <c r="G158" s="221" t="s">
        <v>156</v>
      </c>
      <c r="H158" s="222">
        <v>45.6</v>
      </c>
      <c r="I158" s="223"/>
      <c r="J158" s="224">
        <f>ROUND(I158*H158,2)</f>
        <v>0</v>
      </c>
      <c r="K158" s="220" t="s">
        <v>142</v>
      </c>
      <c r="L158" s="44"/>
      <c r="M158" s="225" t="s">
        <v>1</v>
      </c>
      <c r="N158" s="226" t="s">
        <v>42</v>
      </c>
      <c r="O158" s="91"/>
      <c r="P158" s="227">
        <f>O158*H158</f>
        <v>0</v>
      </c>
      <c r="Q158" s="227">
        <v>0.1295</v>
      </c>
      <c r="R158" s="227">
        <f>Q158*H158</f>
        <v>5.905200000000001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143</v>
      </c>
      <c r="AT158" s="229" t="s">
        <v>138</v>
      </c>
      <c r="AU158" s="229" t="s">
        <v>86</v>
      </c>
      <c r="AY158" s="17" t="s">
        <v>136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33</v>
      </c>
      <c r="BK158" s="230">
        <f>ROUND(I158*H158,2)</f>
        <v>0</v>
      </c>
      <c r="BL158" s="17" t="s">
        <v>143</v>
      </c>
      <c r="BM158" s="229" t="s">
        <v>423</v>
      </c>
    </row>
    <row r="159" spans="1:51" s="13" customFormat="1" ht="12">
      <c r="A159" s="13"/>
      <c r="B159" s="231"/>
      <c r="C159" s="232"/>
      <c r="D159" s="233" t="s">
        <v>145</v>
      </c>
      <c r="E159" s="234" t="s">
        <v>1</v>
      </c>
      <c r="F159" s="235" t="s">
        <v>424</v>
      </c>
      <c r="G159" s="232"/>
      <c r="H159" s="236">
        <v>45.6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145</v>
      </c>
      <c r="AU159" s="242" t="s">
        <v>86</v>
      </c>
      <c r="AV159" s="13" t="s">
        <v>86</v>
      </c>
      <c r="AW159" s="13" t="s">
        <v>32</v>
      </c>
      <c r="AX159" s="13" t="s">
        <v>77</v>
      </c>
      <c r="AY159" s="242" t="s">
        <v>136</v>
      </c>
    </row>
    <row r="160" spans="1:51" s="14" customFormat="1" ht="12">
      <c r="A160" s="14"/>
      <c r="B160" s="243"/>
      <c r="C160" s="244"/>
      <c r="D160" s="233" t="s">
        <v>145</v>
      </c>
      <c r="E160" s="245" t="s">
        <v>1</v>
      </c>
      <c r="F160" s="246" t="s">
        <v>147</v>
      </c>
      <c r="G160" s="244"/>
      <c r="H160" s="247">
        <v>45.6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145</v>
      </c>
      <c r="AU160" s="253" t="s">
        <v>86</v>
      </c>
      <c r="AV160" s="14" t="s">
        <v>143</v>
      </c>
      <c r="AW160" s="14" t="s">
        <v>32</v>
      </c>
      <c r="AX160" s="14" t="s">
        <v>33</v>
      </c>
      <c r="AY160" s="253" t="s">
        <v>136</v>
      </c>
    </row>
    <row r="161" spans="1:65" s="2" customFormat="1" ht="16.5" customHeight="1">
      <c r="A161" s="38"/>
      <c r="B161" s="39"/>
      <c r="C161" s="264" t="s">
        <v>220</v>
      </c>
      <c r="D161" s="264" t="s">
        <v>192</v>
      </c>
      <c r="E161" s="265" t="s">
        <v>364</v>
      </c>
      <c r="F161" s="266" t="s">
        <v>365</v>
      </c>
      <c r="G161" s="267" t="s">
        <v>156</v>
      </c>
      <c r="H161" s="268">
        <v>46.512</v>
      </c>
      <c r="I161" s="269"/>
      <c r="J161" s="270">
        <f>ROUND(I161*H161,2)</f>
        <v>0</v>
      </c>
      <c r="K161" s="266" t="s">
        <v>142</v>
      </c>
      <c r="L161" s="271"/>
      <c r="M161" s="272" t="s">
        <v>1</v>
      </c>
      <c r="N161" s="273" t="s">
        <v>42</v>
      </c>
      <c r="O161" s="91"/>
      <c r="P161" s="227">
        <f>O161*H161</f>
        <v>0</v>
      </c>
      <c r="Q161" s="227">
        <v>0.028</v>
      </c>
      <c r="R161" s="227">
        <f>Q161*H161</f>
        <v>1.302336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179</v>
      </c>
      <c r="AT161" s="229" t="s">
        <v>192</v>
      </c>
      <c r="AU161" s="229" t="s">
        <v>86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33</v>
      </c>
      <c r="BK161" s="230">
        <f>ROUND(I161*H161,2)</f>
        <v>0</v>
      </c>
      <c r="BL161" s="17" t="s">
        <v>143</v>
      </c>
      <c r="BM161" s="229" t="s">
        <v>425</v>
      </c>
    </row>
    <row r="162" spans="1:51" s="13" customFormat="1" ht="12">
      <c r="A162" s="13"/>
      <c r="B162" s="231"/>
      <c r="C162" s="232"/>
      <c r="D162" s="233" t="s">
        <v>145</v>
      </c>
      <c r="E162" s="232"/>
      <c r="F162" s="235" t="s">
        <v>426</v>
      </c>
      <c r="G162" s="232"/>
      <c r="H162" s="236">
        <v>46.512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145</v>
      </c>
      <c r="AU162" s="242" t="s">
        <v>86</v>
      </c>
      <c r="AV162" s="13" t="s">
        <v>86</v>
      </c>
      <c r="AW162" s="13" t="s">
        <v>4</v>
      </c>
      <c r="AX162" s="13" t="s">
        <v>33</v>
      </c>
      <c r="AY162" s="242" t="s">
        <v>136</v>
      </c>
    </row>
    <row r="163" spans="1:65" s="2" customFormat="1" ht="24.15" customHeight="1">
      <c r="A163" s="38"/>
      <c r="B163" s="39"/>
      <c r="C163" s="218" t="s">
        <v>229</v>
      </c>
      <c r="D163" s="218" t="s">
        <v>138</v>
      </c>
      <c r="E163" s="219" t="s">
        <v>369</v>
      </c>
      <c r="F163" s="220" t="s">
        <v>370</v>
      </c>
      <c r="G163" s="221" t="s">
        <v>150</v>
      </c>
      <c r="H163" s="222">
        <v>1.368</v>
      </c>
      <c r="I163" s="223"/>
      <c r="J163" s="224">
        <f>ROUND(I163*H163,2)</f>
        <v>0</v>
      </c>
      <c r="K163" s="220" t="s">
        <v>142</v>
      </c>
      <c r="L163" s="44"/>
      <c r="M163" s="225" t="s">
        <v>1</v>
      </c>
      <c r="N163" s="226" t="s">
        <v>42</v>
      </c>
      <c r="O163" s="91"/>
      <c r="P163" s="227">
        <f>O163*H163</f>
        <v>0</v>
      </c>
      <c r="Q163" s="227">
        <v>2.25634</v>
      </c>
      <c r="R163" s="227">
        <f>Q163*H163</f>
        <v>3.08667312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143</v>
      </c>
      <c r="AT163" s="229" t="s">
        <v>138</v>
      </c>
      <c r="AU163" s="229" t="s">
        <v>86</v>
      </c>
      <c r="AY163" s="17" t="s">
        <v>136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33</v>
      </c>
      <c r="BK163" s="230">
        <f>ROUND(I163*H163,2)</f>
        <v>0</v>
      </c>
      <c r="BL163" s="17" t="s">
        <v>143</v>
      </c>
      <c r="BM163" s="229" t="s">
        <v>427</v>
      </c>
    </row>
    <row r="164" spans="1:51" s="13" customFormat="1" ht="12">
      <c r="A164" s="13"/>
      <c r="B164" s="231"/>
      <c r="C164" s="232"/>
      <c r="D164" s="233" t="s">
        <v>145</v>
      </c>
      <c r="E164" s="234" t="s">
        <v>1</v>
      </c>
      <c r="F164" s="235" t="s">
        <v>428</v>
      </c>
      <c r="G164" s="232"/>
      <c r="H164" s="236">
        <v>1.368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145</v>
      </c>
      <c r="AU164" s="242" t="s">
        <v>86</v>
      </c>
      <c r="AV164" s="13" t="s">
        <v>86</v>
      </c>
      <c r="AW164" s="13" t="s">
        <v>32</v>
      </c>
      <c r="AX164" s="13" t="s">
        <v>77</v>
      </c>
      <c r="AY164" s="242" t="s">
        <v>136</v>
      </c>
    </row>
    <row r="165" spans="1:51" s="14" customFormat="1" ht="12">
      <c r="A165" s="14"/>
      <c r="B165" s="243"/>
      <c r="C165" s="244"/>
      <c r="D165" s="233" t="s">
        <v>145</v>
      </c>
      <c r="E165" s="245" t="s">
        <v>1</v>
      </c>
      <c r="F165" s="246" t="s">
        <v>147</v>
      </c>
      <c r="G165" s="244"/>
      <c r="H165" s="247">
        <v>1.368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145</v>
      </c>
      <c r="AU165" s="253" t="s">
        <v>86</v>
      </c>
      <c r="AV165" s="14" t="s">
        <v>143</v>
      </c>
      <c r="AW165" s="14" t="s">
        <v>32</v>
      </c>
      <c r="AX165" s="14" t="s">
        <v>33</v>
      </c>
      <c r="AY165" s="253" t="s">
        <v>136</v>
      </c>
    </row>
    <row r="166" spans="1:63" s="12" customFormat="1" ht="22.8" customHeight="1">
      <c r="A166" s="12"/>
      <c r="B166" s="202"/>
      <c r="C166" s="203"/>
      <c r="D166" s="204" t="s">
        <v>76</v>
      </c>
      <c r="E166" s="216" t="s">
        <v>373</v>
      </c>
      <c r="F166" s="216" t="s">
        <v>374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P167</f>
        <v>0</v>
      </c>
      <c r="Q166" s="210"/>
      <c r="R166" s="211">
        <f>R167</f>
        <v>0</v>
      </c>
      <c r="S166" s="210"/>
      <c r="T166" s="212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33</v>
      </c>
      <c r="AT166" s="214" t="s">
        <v>76</v>
      </c>
      <c r="AU166" s="214" t="s">
        <v>33</v>
      </c>
      <c r="AY166" s="213" t="s">
        <v>136</v>
      </c>
      <c r="BK166" s="215">
        <f>BK167</f>
        <v>0</v>
      </c>
    </row>
    <row r="167" spans="1:65" s="2" customFormat="1" ht="37.8" customHeight="1">
      <c r="A167" s="38"/>
      <c r="B167" s="39"/>
      <c r="C167" s="218" t="s">
        <v>236</v>
      </c>
      <c r="D167" s="218" t="s">
        <v>138</v>
      </c>
      <c r="E167" s="219" t="s">
        <v>429</v>
      </c>
      <c r="F167" s="220" t="s">
        <v>430</v>
      </c>
      <c r="G167" s="221" t="s">
        <v>378</v>
      </c>
      <c r="H167" s="222">
        <v>22.131</v>
      </c>
      <c r="I167" s="223"/>
      <c r="J167" s="224">
        <f>ROUND(I167*H167,2)</f>
        <v>0</v>
      </c>
      <c r="K167" s="220" t="s">
        <v>142</v>
      </c>
      <c r="L167" s="44"/>
      <c r="M167" s="274" t="s">
        <v>1</v>
      </c>
      <c r="N167" s="275" t="s">
        <v>42</v>
      </c>
      <c r="O167" s="276"/>
      <c r="P167" s="277">
        <f>O167*H167</f>
        <v>0</v>
      </c>
      <c r="Q167" s="277">
        <v>0</v>
      </c>
      <c r="R167" s="277">
        <f>Q167*H167</f>
        <v>0</v>
      </c>
      <c r="S167" s="277">
        <v>0</v>
      </c>
      <c r="T167" s="27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143</v>
      </c>
      <c r="AT167" s="229" t="s">
        <v>138</v>
      </c>
      <c r="AU167" s="229" t="s">
        <v>86</v>
      </c>
      <c r="AY167" s="17" t="s">
        <v>136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33</v>
      </c>
      <c r="BK167" s="230">
        <f>ROUND(I167*H167,2)</f>
        <v>0</v>
      </c>
      <c r="BL167" s="17" t="s">
        <v>143</v>
      </c>
      <c r="BM167" s="229" t="s">
        <v>431</v>
      </c>
    </row>
    <row r="168" spans="1:31" s="2" customFormat="1" ht="6.95" customHeight="1">
      <c r="A168" s="38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731" sheet="1" objects="1" scenarios="1" formatColumns="0" formatRows="0" autoFilter="0"/>
  <autoFilter ref="C120:K16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ROUND(J123,0)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ROUND((SUM(BE123:BE180)),0)</f>
        <v>0</v>
      </c>
      <c r="G33" s="38"/>
      <c r="H33" s="38"/>
      <c r="I33" s="155">
        <v>0.21</v>
      </c>
      <c r="J33" s="154">
        <f>ROUND(((SUM(BE123:BE180))*I33),0)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ROUND((SUM(BF123:BF180)),0)</f>
        <v>0</v>
      </c>
      <c r="G34" s="38"/>
      <c r="H34" s="38"/>
      <c r="I34" s="155">
        <v>0.15</v>
      </c>
      <c r="J34" s="154">
        <f>ROUND(((SUM(BF123:BF180))*I34),0)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ROUND((SUM(BG123:BG180)),0)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ROUND((SUM(BH123:BH180)),0)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ROUND((SUM(BI123:BI180)),0)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SO01d - Dešťová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116</v>
      </c>
      <c r="E99" s="188"/>
      <c r="F99" s="188"/>
      <c r="G99" s="188"/>
      <c r="H99" s="188"/>
      <c r="I99" s="188"/>
      <c r="J99" s="189">
        <f>J155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433</v>
      </c>
      <c r="E100" s="188"/>
      <c r="F100" s="188"/>
      <c r="G100" s="188"/>
      <c r="H100" s="188"/>
      <c r="I100" s="188"/>
      <c r="J100" s="189">
        <f>J161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118</v>
      </c>
      <c r="E101" s="188"/>
      <c r="F101" s="188"/>
      <c r="G101" s="188"/>
      <c r="H101" s="188"/>
      <c r="I101" s="188"/>
      <c r="J101" s="189">
        <f>J165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119</v>
      </c>
      <c r="E102" s="188"/>
      <c r="F102" s="188"/>
      <c r="G102" s="188"/>
      <c r="H102" s="188"/>
      <c r="I102" s="188"/>
      <c r="J102" s="189">
        <f>J174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120</v>
      </c>
      <c r="E103" s="188"/>
      <c r="F103" s="188"/>
      <c r="G103" s="188"/>
      <c r="H103" s="188"/>
      <c r="I103" s="188"/>
      <c r="J103" s="189">
        <f>J179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74" t="str">
        <f>E7</f>
        <v>Výstavba víceúčelového areálu pro sportovní a volnočasové aktivity v obci Volfířov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SO01d - Dešťová kanalizace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13. 2. 2023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Obec Volfířov</v>
      </c>
      <c r="G119" s="40"/>
      <c r="H119" s="40"/>
      <c r="I119" s="32" t="s">
        <v>30</v>
      </c>
      <c r="J119" s="36" t="str">
        <f>E21</f>
        <v>f-plan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34</v>
      </c>
      <c r="J120" s="36" t="str">
        <f>E24</f>
        <v>Martin Lang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122</v>
      </c>
      <c r="D122" s="194" t="s">
        <v>62</v>
      </c>
      <c r="E122" s="194" t="s">
        <v>58</v>
      </c>
      <c r="F122" s="194" t="s">
        <v>59</v>
      </c>
      <c r="G122" s="194" t="s">
        <v>123</v>
      </c>
      <c r="H122" s="194" t="s">
        <v>124</v>
      </c>
      <c r="I122" s="194" t="s">
        <v>125</v>
      </c>
      <c r="J122" s="194" t="s">
        <v>110</v>
      </c>
      <c r="K122" s="195" t="s">
        <v>126</v>
      </c>
      <c r="L122" s="196"/>
      <c r="M122" s="100" t="s">
        <v>1</v>
      </c>
      <c r="N122" s="101" t="s">
        <v>41</v>
      </c>
      <c r="O122" s="101" t="s">
        <v>127</v>
      </c>
      <c r="P122" s="101" t="s">
        <v>128</v>
      </c>
      <c r="Q122" s="101" t="s">
        <v>129</v>
      </c>
      <c r="R122" s="101" t="s">
        <v>130</v>
      </c>
      <c r="S122" s="101" t="s">
        <v>131</v>
      </c>
      <c r="T122" s="102" t="s">
        <v>132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133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40.480906</v>
      </c>
      <c r="S123" s="104"/>
      <c r="T123" s="200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76</v>
      </c>
      <c r="AU123" s="17" t="s">
        <v>112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76</v>
      </c>
      <c r="E124" s="205" t="s">
        <v>134</v>
      </c>
      <c r="F124" s="205" t="s">
        <v>135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P125+P155+P161+P165+P174+P179</f>
        <v>0</v>
      </c>
      <c r="Q124" s="210"/>
      <c r="R124" s="211">
        <f>R125+R155+R161+R165+R174+R179</f>
        <v>40.480906</v>
      </c>
      <c r="S124" s="210"/>
      <c r="T124" s="212">
        <f>T125+T155+T161+T165+T174+T179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33</v>
      </c>
      <c r="AT124" s="214" t="s">
        <v>76</v>
      </c>
      <c r="AU124" s="214" t="s">
        <v>77</v>
      </c>
      <c r="AY124" s="213" t="s">
        <v>136</v>
      </c>
      <c r="BK124" s="215">
        <f>BK125+BK155+BK161+BK165+BK174+BK179</f>
        <v>0</v>
      </c>
    </row>
    <row r="125" spans="1:63" s="12" customFormat="1" ht="22.8" customHeight="1">
      <c r="A125" s="12"/>
      <c r="B125" s="202"/>
      <c r="C125" s="203"/>
      <c r="D125" s="204" t="s">
        <v>76</v>
      </c>
      <c r="E125" s="216" t="s">
        <v>33</v>
      </c>
      <c r="F125" s="216" t="s">
        <v>137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SUM(P126:P154)</f>
        <v>0</v>
      </c>
      <c r="Q125" s="210"/>
      <c r="R125" s="211">
        <f>SUM(R126:R154)</f>
        <v>27.84187</v>
      </c>
      <c r="S125" s="210"/>
      <c r="T125" s="212">
        <f>SUM(T126:T154)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33</v>
      </c>
      <c r="AT125" s="214" t="s">
        <v>76</v>
      </c>
      <c r="AU125" s="214" t="s">
        <v>33</v>
      </c>
      <c r="AY125" s="213" t="s">
        <v>136</v>
      </c>
      <c r="BK125" s="215">
        <f>SUM(BK126:BK154)</f>
        <v>0</v>
      </c>
    </row>
    <row r="126" spans="1:65" s="2" customFormat="1" ht="24.15" customHeight="1">
      <c r="A126" s="38"/>
      <c r="B126" s="39"/>
      <c r="C126" s="218" t="s">
        <v>33</v>
      </c>
      <c r="D126" s="218" t="s">
        <v>138</v>
      </c>
      <c r="E126" s="219" t="s">
        <v>381</v>
      </c>
      <c r="F126" s="220" t="s">
        <v>382</v>
      </c>
      <c r="G126" s="221" t="s">
        <v>141</v>
      </c>
      <c r="H126" s="222">
        <v>93.5</v>
      </c>
      <c r="I126" s="223"/>
      <c r="J126" s="224">
        <f>ROUND(I126*H126,2)</f>
        <v>0</v>
      </c>
      <c r="K126" s="220" t="s">
        <v>142</v>
      </c>
      <c r="L126" s="44"/>
      <c r="M126" s="225" t="s">
        <v>1</v>
      </c>
      <c r="N126" s="226" t="s">
        <v>42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143</v>
      </c>
      <c r="AT126" s="229" t="s">
        <v>138</v>
      </c>
      <c r="AU126" s="229" t="s">
        <v>86</v>
      </c>
      <c r="AY126" s="17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33</v>
      </c>
      <c r="BK126" s="230">
        <f>ROUND(I126*H126,2)</f>
        <v>0</v>
      </c>
      <c r="BL126" s="17" t="s">
        <v>143</v>
      </c>
      <c r="BM126" s="229" t="s">
        <v>434</v>
      </c>
    </row>
    <row r="127" spans="1:51" s="13" customFormat="1" ht="12">
      <c r="A127" s="13"/>
      <c r="B127" s="231"/>
      <c r="C127" s="232"/>
      <c r="D127" s="233" t="s">
        <v>145</v>
      </c>
      <c r="E127" s="234" t="s">
        <v>1</v>
      </c>
      <c r="F127" s="235" t="s">
        <v>435</v>
      </c>
      <c r="G127" s="232"/>
      <c r="H127" s="236">
        <v>93.5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145</v>
      </c>
      <c r="AU127" s="242" t="s">
        <v>86</v>
      </c>
      <c r="AV127" s="13" t="s">
        <v>86</v>
      </c>
      <c r="AW127" s="13" t="s">
        <v>32</v>
      </c>
      <c r="AX127" s="13" t="s">
        <v>77</v>
      </c>
      <c r="AY127" s="242" t="s">
        <v>136</v>
      </c>
    </row>
    <row r="128" spans="1:51" s="14" customFormat="1" ht="12">
      <c r="A128" s="14"/>
      <c r="B128" s="243"/>
      <c r="C128" s="244"/>
      <c r="D128" s="233" t="s">
        <v>145</v>
      </c>
      <c r="E128" s="245" t="s">
        <v>1</v>
      </c>
      <c r="F128" s="246" t="s">
        <v>147</v>
      </c>
      <c r="G128" s="244"/>
      <c r="H128" s="247">
        <v>93.5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145</v>
      </c>
      <c r="AU128" s="253" t="s">
        <v>86</v>
      </c>
      <c r="AV128" s="14" t="s">
        <v>143</v>
      </c>
      <c r="AW128" s="14" t="s">
        <v>32</v>
      </c>
      <c r="AX128" s="14" t="s">
        <v>33</v>
      </c>
      <c r="AY128" s="253" t="s">
        <v>136</v>
      </c>
    </row>
    <row r="129" spans="1:65" s="2" customFormat="1" ht="44.25" customHeight="1">
      <c r="A129" s="38"/>
      <c r="B129" s="39"/>
      <c r="C129" s="218" t="s">
        <v>86</v>
      </c>
      <c r="D129" s="218" t="s">
        <v>138</v>
      </c>
      <c r="E129" s="219" t="s">
        <v>436</v>
      </c>
      <c r="F129" s="220" t="s">
        <v>437</v>
      </c>
      <c r="G129" s="221" t="s">
        <v>150</v>
      </c>
      <c r="H129" s="222">
        <v>81.6</v>
      </c>
      <c r="I129" s="223"/>
      <c r="J129" s="224">
        <f>ROUND(I129*H129,2)</f>
        <v>0</v>
      </c>
      <c r="K129" s="220" t="s">
        <v>142</v>
      </c>
      <c r="L129" s="44"/>
      <c r="M129" s="225" t="s">
        <v>1</v>
      </c>
      <c r="N129" s="226" t="s">
        <v>42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143</v>
      </c>
      <c r="AT129" s="229" t="s">
        <v>138</v>
      </c>
      <c r="AU129" s="229" t="s">
        <v>86</v>
      </c>
      <c r="AY129" s="17" t="s">
        <v>136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33</v>
      </c>
      <c r="BK129" s="230">
        <f>ROUND(I129*H129,2)</f>
        <v>0</v>
      </c>
      <c r="BL129" s="17" t="s">
        <v>143</v>
      </c>
      <c r="BM129" s="229" t="s">
        <v>438</v>
      </c>
    </row>
    <row r="130" spans="1:51" s="13" customFormat="1" ht="12">
      <c r="A130" s="13"/>
      <c r="B130" s="231"/>
      <c r="C130" s="232"/>
      <c r="D130" s="233" t="s">
        <v>145</v>
      </c>
      <c r="E130" s="234" t="s">
        <v>1</v>
      </c>
      <c r="F130" s="235" t="s">
        <v>439</v>
      </c>
      <c r="G130" s="232"/>
      <c r="H130" s="236">
        <v>81.6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145</v>
      </c>
      <c r="AU130" s="242" t="s">
        <v>86</v>
      </c>
      <c r="AV130" s="13" t="s">
        <v>86</v>
      </c>
      <c r="AW130" s="13" t="s">
        <v>32</v>
      </c>
      <c r="AX130" s="13" t="s">
        <v>77</v>
      </c>
      <c r="AY130" s="242" t="s">
        <v>136</v>
      </c>
    </row>
    <row r="131" spans="1:51" s="14" customFormat="1" ht="12">
      <c r="A131" s="14"/>
      <c r="B131" s="243"/>
      <c r="C131" s="244"/>
      <c r="D131" s="233" t="s">
        <v>145</v>
      </c>
      <c r="E131" s="245" t="s">
        <v>1</v>
      </c>
      <c r="F131" s="246" t="s">
        <v>147</v>
      </c>
      <c r="G131" s="244"/>
      <c r="H131" s="247">
        <v>81.6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145</v>
      </c>
      <c r="AU131" s="253" t="s">
        <v>86</v>
      </c>
      <c r="AV131" s="14" t="s">
        <v>143</v>
      </c>
      <c r="AW131" s="14" t="s">
        <v>32</v>
      </c>
      <c r="AX131" s="14" t="s">
        <v>33</v>
      </c>
      <c r="AY131" s="253" t="s">
        <v>136</v>
      </c>
    </row>
    <row r="132" spans="1:65" s="2" customFormat="1" ht="62.7" customHeight="1">
      <c r="A132" s="38"/>
      <c r="B132" s="39"/>
      <c r="C132" s="218" t="s">
        <v>153</v>
      </c>
      <c r="D132" s="218" t="s">
        <v>138</v>
      </c>
      <c r="E132" s="219" t="s">
        <v>165</v>
      </c>
      <c r="F132" s="220" t="s">
        <v>166</v>
      </c>
      <c r="G132" s="221" t="s">
        <v>150</v>
      </c>
      <c r="H132" s="222">
        <v>81.6</v>
      </c>
      <c r="I132" s="223"/>
      <c r="J132" s="224">
        <f>ROUND(I132*H132,2)</f>
        <v>0</v>
      </c>
      <c r="K132" s="220" t="s">
        <v>142</v>
      </c>
      <c r="L132" s="44"/>
      <c r="M132" s="225" t="s">
        <v>1</v>
      </c>
      <c r="N132" s="226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143</v>
      </c>
      <c r="AT132" s="229" t="s">
        <v>138</v>
      </c>
      <c r="AU132" s="229" t="s">
        <v>86</v>
      </c>
      <c r="AY132" s="17" t="s">
        <v>136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33</v>
      </c>
      <c r="BK132" s="230">
        <f>ROUND(I132*H132,2)</f>
        <v>0</v>
      </c>
      <c r="BL132" s="17" t="s">
        <v>143</v>
      </c>
      <c r="BM132" s="229" t="s">
        <v>440</v>
      </c>
    </row>
    <row r="133" spans="1:65" s="2" customFormat="1" ht="44.25" customHeight="1">
      <c r="A133" s="38"/>
      <c r="B133" s="39"/>
      <c r="C133" s="218" t="s">
        <v>143</v>
      </c>
      <c r="D133" s="218" t="s">
        <v>138</v>
      </c>
      <c r="E133" s="219" t="s">
        <v>170</v>
      </c>
      <c r="F133" s="220" t="s">
        <v>171</v>
      </c>
      <c r="G133" s="221" t="s">
        <v>150</v>
      </c>
      <c r="H133" s="222">
        <v>21.92</v>
      </c>
      <c r="I133" s="223"/>
      <c r="J133" s="224">
        <f>ROUND(I133*H133,2)</f>
        <v>0</v>
      </c>
      <c r="K133" s="220" t="s">
        <v>142</v>
      </c>
      <c r="L133" s="44"/>
      <c r="M133" s="225" t="s">
        <v>1</v>
      </c>
      <c r="N133" s="226" t="s">
        <v>42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143</v>
      </c>
      <c r="AT133" s="229" t="s">
        <v>138</v>
      </c>
      <c r="AU133" s="229" t="s">
        <v>86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33</v>
      </c>
      <c r="BK133" s="230">
        <f>ROUND(I133*H133,2)</f>
        <v>0</v>
      </c>
      <c r="BL133" s="17" t="s">
        <v>143</v>
      </c>
      <c r="BM133" s="229" t="s">
        <v>441</v>
      </c>
    </row>
    <row r="134" spans="1:51" s="13" customFormat="1" ht="12">
      <c r="A134" s="13"/>
      <c r="B134" s="231"/>
      <c r="C134" s="232"/>
      <c r="D134" s="233" t="s">
        <v>145</v>
      </c>
      <c r="E134" s="234" t="s">
        <v>1</v>
      </c>
      <c r="F134" s="235" t="s">
        <v>442</v>
      </c>
      <c r="G134" s="232"/>
      <c r="H134" s="236">
        <v>21.92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145</v>
      </c>
      <c r="AU134" s="242" t="s">
        <v>86</v>
      </c>
      <c r="AV134" s="13" t="s">
        <v>86</v>
      </c>
      <c r="AW134" s="13" t="s">
        <v>32</v>
      </c>
      <c r="AX134" s="13" t="s">
        <v>77</v>
      </c>
      <c r="AY134" s="242" t="s">
        <v>136</v>
      </c>
    </row>
    <row r="135" spans="1:51" s="14" customFormat="1" ht="12">
      <c r="A135" s="14"/>
      <c r="B135" s="243"/>
      <c r="C135" s="244"/>
      <c r="D135" s="233" t="s">
        <v>145</v>
      </c>
      <c r="E135" s="245" t="s">
        <v>1</v>
      </c>
      <c r="F135" s="246" t="s">
        <v>147</v>
      </c>
      <c r="G135" s="244"/>
      <c r="H135" s="247">
        <v>21.92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145</v>
      </c>
      <c r="AU135" s="253" t="s">
        <v>86</v>
      </c>
      <c r="AV135" s="14" t="s">
        <v>143</v>
      </c>
      <c r="AW135" s="14" t="s">
        <v>32</v>
      </c>
      <c r="AX135" s="14" t="s">
        <v>33</v>
      </c>
      <c r="AY135" s="253" t="s">
        <v>136</v>
      </c>
    </row>
    <row r="136" spans="1:65" s="2" customFormat="1" ht="44.25" customHeight="1">
      <c r="A136" s="38"/>
      <c r="B136" s="39"/>
      <c r="C136" s="218" t="s">
        <v>164</v>
      </c>
      <c r="D136" s="218" t="s">
        <v>138</v>
      </c>
      <c r="E136" s="219" t="s">
        <v>175</v>
      </c>
      <c r="F136" s="220" t="s">
        <v>176</v>
      </c>
      <c r="G136" s="221" t="s">
        <v>150</v>
      </c>
      <c r="H136" s="222">
        <v>59.68</v>
      </c>
      <c r="I136" s="223"/>
      <c r="J136" s="224">
        <f>ROUND(I136*H136,2)</f>
        <v>0</v>
      </c>
      <c r="K136" s="220" t="s">
        <v>142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143</v>
      </c>
      <c r="AT136" s="229" t="s">
        <v>138</v>
      </c>
      <c r="AU136" s="229" t="s">
        <v>86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33</v>
      </c>
      <c r="BK136" s="230">
        <f>ROUND(I136*H136,2)</f>
        <v>0</v>
      </c>
      <c r="BL136" s="17" t="s">
        <v>143</v>
      </c>
      <c r="BM136" s="229" t="s">
        <v>443</v>
      </c>
    </row>
    <row r="137" spans="1:51" s="15" customFormat="1" ht="12">
      <c r="A137" s="15"/>
      <c r="B137" s="254"/>
      <c r="C137" s="255"/>
      <c r="D137" s="233" t="s">
        <v>145</v>
      </c>
      <c r="E137" s="256" t="s">
        <v>1</v>
      </c>
      <c r="F137" s="257" t="s">
        <v>444</v>
      </c>
      <c r="G137" s="255"/>
      <c r="H137" s="256" t="s">
        <v>1</v>
      </c>
      <c r="I137" s="258"/>
      <c r="J137" s="255"/>
      <c r="K137" s="255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145</v>
      </c>
      <c r="AU137" s="263" t="s">
        <v>86</v>
      </c>
      <c r="AV137" s="15" t="s">
        <v>33</v>
      </c>
      <c r="AW137" s="15" t="s">
        <v>32</v>
      </c>
      <c r="AX137" s="15" t="s">
        <v>77</v>
      </c>
      <c r="AY137" s="263" t="s">
        <v>136</v>
      </c>
    </row>
    <row r="138" spans="1:51" s="13" customFormat="1" ht="12">
      <c r="A138" s="13"/>
      <c r="B138" s="231"/>
      <c r="C138" s="232"/>
      <c r="D138" s="233" t="s">
        <v>145</v>
      </c>
      <c r="E138" s="234" t="s">
        <v>1</v>
      </c>
      <c r="F138" s="235" t="s">
        <v>445</v>
      </c>
      <c r="G138" s="232"/>
      <c r="H138" s="236">
        <v>81.6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145</v>
      </c>
      <c r="AU138" s="242" t="s">
        <v>86</v>
      </c>
      <c r="AV138" s="13" t="s">
        <v>86</v>
      </c>
      <c r="AW138" s="13" t="s">
        <v>32</v>
      </c>
      <c r="AX138" s="13" t="s">
        <v>77</v>
      </c>
      <c r="AY138" s="242" t="s">
        <v>136</v>
      </c>
    </row>
    <row r="139" spans="1:51" s="15" customFormat="1" ht="12">
      <c r="A139" s="15"/>
      <c r="B139" s="254"/>
      <c r="C139" s="255"/>
      <c r="D139" s="233" t="s">
        <v>145</v>
      </c>
      <c r="E139" s="256" t="s">
        <v>1</v>
      </c>
      <c r="F139" s="257" t="s">
        <v>446</v>
      </c>
      <c r="G139" s="255"/>
      <c r="H139" s="256" t="s">
        <v>1</v>
      </c>
      <c r="I139" s="258"/>
      <c r="J139" s="255"/>
      <c r="K139" s="255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145</v>
      </c>
      <c r="AU139" s="263" t="s">
        <v>86</v>
      </c>
      <c r="AV139" s="15" t="s">
        <v>33</v>
      </c>
      <c r="AW139" s="15" t="s">
        <v>32</v>
      </c>
      <c r="AX139" s="15" t="s">
        <v>77</v>
      </c>
      <c r="AY139" s="263" t="s">
        <v>136</v>
      </c>
    </row>
    <row r="140" spans="1:51" s="13" customFormat="1" ht="12">
      <c r="A140" s="13"/>
      <c r="B140" s="231"/>
      <c r="C140" s="232"/>
      <c r="D140" s="233" t="s">
        <v>145</v>
      </c>
      <c r="E140" s="234" t="s">
        <v>1</v>
      </c>
      <c r="F140" s="235" t="s">
        <v>447</v>
      </c>
      <c r="G140" s="232"/>
      <c r="H140" s="236">
        <v>-20.72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145</v>
      </c>
      <c r="AU140" s="242" t="s">
        <v>86</v>
      </c>
      <c r="AV140" s="13" t="s">
        <v>86</v>
      </c>
      <c r="AW140" s="13" t="s">
        <v>32</v>
      </c>
      <c r="AX140" s="13" t="s">
        <v>77</v>
      </c>
      <c r="AY140" s="242" t="s">
        <v>136</v>
      </c>
    </row>
    <row r="141" spans="1:51" s="15" customFormat="1" ht="12">
      <c r="A141" s="15"/>
      <c r="B141" s="254"/>
      <c r="C141" s="255"/>
      <c r="D141" s="233" t="s">
        <v>145</v>
      </c>
      <c r="E141" s="256" t="s">
        <v>1</v>
      </c>
      <c r="F141" s="257" t="s">
        <v>448</v>
      </c>
      <c r="G141" s="255"/>
      <c r="H141" s="256" t="s">
        <v>1</v>
      </c>
      <c r="I141" s="258"/>
      <c r="J141" s="255"/>
      <c r="K141" s="255"/>
      <c r="L141" s="259"/>
      <c r="M141" s="260"/>
      <c r="N141" s="261"/>
      <c r="O141" s="261"/>
      <c r="P141" s="261"/>
      <c r="Q141" s="261"/>
      <c r="R141" s="261"/>
      <c r="S141" s="261"/>
      <c r="T141" s="26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3" t="s">
        <v>145</v>
      </c>
      <c r="AU141" s="263" t="s">
        <v>86</v>
      </c>
      <c r="AV141" s="15" t="s">
        <v>33</v>
      </c>
      <c r="AW141" s="15" t="s">
        <v>32</v>
      </c>
      <c r="AX141" s="15" t="s">
        <v>77</v>
      </c>
      <c r="AY141" s="263" t="s">
        <v>136</v>
      </c>
    </row>
    <row r="142" spans="1:51" s="13" customFormat="1" ht="12">
      <c r="A142" s="13"/>
      <c r="B142" s="231"/>
      <c r="C142" s="232"/>
      <c r="D142" s="233" t="s">
        <v>145</v>
      </c>
      <c r="E142" s="234" t="s">
        <v>1</v>
      </c>
      <c r="F142" s="235" t="s">
        <v>449</v>
      </c>
      <c r="G142" s="232"/>
      <c r="H142" s="236">
        <v>-1.2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145</v>
      </c>
      <c r="AU142" s="242" t="s">
        <v>86</v>
      </c>
      <c r="AV142" s="13" t="s">
        <v>86</v>
      </c>
      <c r="AW142" s="13" t="s">
        <v>32</v>
      </c>
      <c r="AX142" s="13" t="s">
        <v>77</v>
      </c>
      <c r="AY142" s="242" t="s">
        <v>136</v>
      </c>
    </row>
    <row r="143" spans="1:51" s="14" customFormat="1" ht="12">
      <c r="A143" s="14"/>
      <c r="B143" s="243"/>
      <c r="C143" s="244"/>
      <c r="D143" s="233" t="s">
        <v>145</v>
      </c>
      <c r="E143" s="245" t="s">
        <v>1</v>
      </c>
      <c r="F143" s="246" t="s">
        <v>147</v>
      </c>
      <c r="G143" s="244"/>
      <c r="H143" s="247">
        <v>59.68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145</v>
      </c>
      <c r="AU143" s="253" t="s">
        <v>86</v>
      </c>
      <c r="AV143" s="14" t="s">
        <v>143</v>
      </c>
      <c r="AW143" s="14" t="s">
        <v>32</v>
      </c>
      <c r="AX143" s="14" t="s">
        <v>33</v>
      </c>
      <c r="AY143" s="253" t="s">
        <v>136</v>
      </c>
    </row>
    <row r="144" spans="1:65" s="2" customFormat="1" ht="66.75" customHeight="1">
      <c r="A144" s="38"/>
      <c r="B144" s="39"/>
      <c r="C144" s="218" t="s">
        <v>169</v>
      </c>
      <c r="D144" s="218" t="s">
        <v>138</v>
      </c>
      <c r="E144" s="219" t="s">
        <v>450</v>
      </c>
      <c r="F144" s="220" t="s">
        <v>451</v>
      </c>
      <c r="G144" s="221" t="s">
        <v>150</v>
      </c>
      <c r="H144" s="222">
        <v>13.92</v>
      </c>
      <c r="I144" s="223"/>
      <c r="J144" s="224">
        <f>ROUND(I144*H144,2)</f>
        <v>0</v>
      </c>
      <c r="K144" s="220" t="s">
        <v>142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143</v>
      </c>
      <c r="AT144" s="229" t="s">
        <v>138</v>
      </c>
      <c r="AU144" s="229" t="s">
        <v>86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33</v>
      </c>
      <c r="BK144" s="230">
        <f>ROUND(I144*H144,2)</f>
        <v>0</v>
      </c>
      <c r="BL144" s="17" t="s">
        <v>143</v>
      </c>
      <c r="BM144" s="229" t="s">
        <v>452</v>
      </c>
    </row>
    <row r="145" spans="1:51" s="13" customFormat="1" ht="12">
      <c r="A145" s="13"/>
      <c r="B145" s="231"/>
      <c r="C145" s="232"/>
      <c r="D145" s="233" t="s">
        <v>145</v>
      </c>
      <c r="E145" s="234" t="s">
        <v>1</v>
      </c>
      <c r="F145" s="235" t="s">
        <v>453</v>
      </c>
      <c r="G145" s="232"/>
      <c r="H145" s="236">
        <v>13.92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145</v>
      </c>
      <c r="AU145" s="242" t="s">
        <v>86</v>
      </c>
      <c r="AV145" s="13" t="s">
        <v>86</v>
      </c>
      <c r="AW145" s="13" t="s">
        <v>32</v>
      </c>
      <c r="AX145" s="13" t="s">
        <v>77</v>
      </c>
      <c r="AY145" s="242" t="s">
        <v>136</v>
      </c>
    </row>
    <row r="146" spans="1:51" s="14" customFormat="1" ht="12">
      <c r="A146" s="14"/>
      <c r="B146" s="243"/>
      <c r="C146" s="244"/>
      <c r="D146" s="233" t="s">
        <v>145</v>
      </c>
      <c r="E146" s="245" t="s">
        <v>1</v>
      </c>
      <c r="F146" s="246" t="s">
        <v>147</v>
      </c>
      <c r="G146" s="244"/>
      <c r="H146" s="247">
        <v>13.92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145</v>
      </c>
      <c r="AU146" s="253" t="s">
        <v>86</v>
      </c>
      <c r="AV146" s="14" t="s">
        <v>143</v>
      </c>
      <c r="AW146" s="14" t="s">
        <v>32</v>
      </c>
      <c r="AX146" s="14" t="s">
        <v>33</v>
      </c>
      <c r="AY146" s="253" t="s">
        <v>136</v>
      </c>
    </row>
    <row r="147" spans="1:65" s="2" customFormat="1" ht="16.5" customHeight="1">
      <c r="A147" s="38"/>
      <c r="B147" s="39"/>
      <c r="C147" s="264" t="s">
        <v>174</v>
      </c>
      <c r="D147" s="264" t="s">
        <v>192</v>
      </c>
      <c r="E147" s="265" t="s">
        <v>454</v>
      </c>
      <c r="F147" s="266" t="s">
        <v>455</v>
      </c>
      <c r="G147" s="267" t="s">
        <v>378</v>
      </c>
      <c r="H147" s="268">
        <v>27.84</v>
      </c>
      <c r="I147" s="269"/>
      <c r="J147" s="270">
        <f>ROUND(I147*H147,2)</f>
        <v>0</v>
      </c>
      <c r="K147" s="266" t="s">
        <v>142</v>
      </c>
      <c r="L147" s="271"/>
      <c r="M147" s="272" t="s">
        <v>1</v>
      </c>
      <c r="N147" s="273" t="s">
        <v>42</v>
      </c>
      <c r="O147" s="91"/>
      <c r="P147" s="227">
        <f>O147*H147</f>
        <v>0</v>
      </c>
      <c r="Q147" s="227">
        <v>1</v>
      </c>
      <c r="R147" s="227">
        <f>Q147*H147</f>
        <v>27.84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179</v>
      </c>
      <c r="AT147" s="229" t="s">
        <v>192</v>
      </c>
      <c r="AU147" s="229" t="s">
        <v>86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33</v>
      </c>
      <c r="BK147" s="230">
        <f>ROUND(I147*H147,2)</f>
        <v>0</v>
      </c>
      <c r="BL147" s="17" t="s">
        <v>143</v>
      </c>
      <c r="BM147" s="229" t="s">
        <v>456</v>
      </c>
    </row>
    <row r="148" spans="1:51" s="13" customFormat="1" ht="12">
      <c r="A148" s="13"/>
      <c r="B148" s="231"/>
      <c r="C148" s="232"/>
      <c r="D148" s="233" t="s">
        <v>145</v>
      </c>
      <c r="E148" s="232"/>
      <c r="F148" s="235" t="s">
        <v>457</v>
      </c>
      <c r="G148" s="232"/>
      <c r="H148" s="236">
        <v>27.84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145</v>
      </c>
      <c r="AU148" s="242" t="s">
        <v>86</v>
      </c>
      <c r="AV148" s="13" t="s">
        <v>86</v>
      </c>
      <c r="AW148" s="13" t="s">
        <v>4</v>
      </c>
      <c r="AX148" s="13" t="s">
        <v>33</v>
      </c>
      <c r="AY148" s="242" t="s">
        <v>136</v>
      </c>
    </row>
    <row r="149" spans="1:65" s="2" customFormat="1" ht="55.5" customHeight="1">
      <c r="A149" s="38"/>
      <c r="B149" s="39"/>
      <c r="C149" s="218" t="s">
        <v>179</v>
      </c>
      <c r="D149" s="218" t="s">
        <v>138</v>
      </c>
      <c r="E149" s="219" t="s">
        <v>395</v>
      </c>
      <c r="F149" s="220" t="s">
        <v>396</v>
      </c>
      <c r="G149" s="221" t="s">
        <v>141</v>
      </c>
      <c r="H149" s="222">
        <v>93.5</v>
      </c>
      <c r="I149" s="223"/>
      <c r="J149" s="224">
        <f>ROUND(I149*H149,2)</f>
        <v>0</v>
      </c>
      <c r="K149" s="220" t="s">
        <v>142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143</v>
      </c>
      <c r="AT149" s="229" t="s">
        <v>138</v>
      </c>
      <c r="AU149" s="229" t="s">
        <v>86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33</v>
      </c>
      <c r="BK149" s="230">
        <f>ROUND(I149*H149,2)</f>
        <v>0</v>
      </c>
      <c r="BL149" s="17" t="s">
        <v>143</v>
      </c>
      <c r="BM149" s="229" t="s">
        <v>458</v>
      </c>
    </row>
    <row r="150" spans="1:65" s="2" customFormat="1" ht="37.8" customHeight="1">
      <c r="A150" s="38"/>
      <c r="B150" s="39"/>
      <c r="C150" s="218" t="s">
        <v>183</v>
      </c>
      <c r="D150" s="218" t="s">
        <v>138</v>
      </c>
      <c r="E150" s="219" t="s">
        <v>398</v>
      </c>
      <c r="F150" s="220" t="s">
        <v>399</v>
      </c>
      <c r="G150" s="221" t="s">
        <v>141</v>
      </c>
      <c r="H150" s="222">
        <v>93.5</v>
      </c>
      <c r="I150" s="223"/>
      <c r="J150" s="224">
        <f>ROUND(I150*H150,2)</f>
        <v>0</v>
      </c>
      <c r="K150" s="220" t="s">
        <v>142</v>
      </c>
      <c r="L150" s="44"/>
      <c r="M150" s="225" t="s">
        <v>1</v>
      </c>
      <c r="N150" s="226" t="s">
        <v>42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143</v>
      </c>
      <c r="AT150" s="229" t="s">
        <v>138</v>
      </c>
      <c r="AU150" s="229" t="s">
        <v>86</v>
      </c>
      <c r="AY150" s="17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33</v>
      </c>
      <c r="BK150" s="230">
        <f>ROUND(I150*H150,2)</f>
        <v>0</v>
      </c>
      <c r="BL150" s="17" t="s">
        <v>143</v>
      </c>
      <c r="BM150" s="229" t="s">
        <v>459</v>
      </c>
    </row>
    <row r="151" spans="1:65" s="2" customFormat="1" ht="37.8" customHeight="1">
      <c r="A151" s="38"/>
      <c r="B151" s="39"/>
      <c r="C151" s="218" t="s">
        <v>187</v>
      </c>
      <c r="D151" s="218" t="s">
        <v>138</v>
      </c>
      <c r="E151" s="219" t="s">
        <v>401</v>
      </c>
      <c r="F151" s="220" t="s">
        <v>402</v>
      </c>
      <c r="G151" s="221" t="s">
        <v>141</v>
      </c>
      <c r="H151" s="222">
        <v>93.5</v>
      </c>
      <c r="I151" s="223"/>
      <c r="J151" s="224">
        <f>ROUND(I151*H151,2)</f>
        <v>0</v>
      </c>
      <c r="K151" s="220" t="s">
        <v>142</v>
      </c>
      <c r="L151" s="44"/>
      <c r="M151" s="225" t="s">
        <v>1</v>
      </c>
      <c r="N151" s="226" t="s">
        <v>42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143</v>
      </c>
      <c r="AT151" s="229" t="s">
        <v>138</v>
      </c>
      <c r="AU151" s="229" t="s">
        <v>86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33</v>
      </c>
      <c r="BK151" s="230">
        <f>ROUND(I151*H151,2)</f>
        <v>0</v>
      </c>
      <c r="BL151" s="17" t="s">
        <v>143</v>
      </c>
      <c r="BM151" s="229" t="s">
        <v>460</v>
      </c>
    </row>
    <row r="152" spans="1:65" s="2" customFormat="1" ht="16.5" customHeight="1">
      <c r="A152" s="38"/>
      <c r="B152" s="39"/>
      <c r="C152" s="264" t="s">
        <v>191</v>
      </c>
      <c r="D152" s="264" t="s">
        <v>192</v>
      </c>
      <c r="E152" s="265" t="s">
        <v>193</v>
      </c>
      <c r="F152" s="266" t="s">
        <v>194</v>
      </c>
      <c r="G152" s="267" t="s">
        <v>195</v>
      </c>
      <c r="H152" s="268">
        <v>1.87</v>
      </c>
      <c r="I152" s="269"/>
      <c r="J152" s="270">
        <f>ROUND(I152*H152,2)</f>
        <v>0</v>
      </c>
      <c r="K152" s="266" t="s">
        <v>142</v>
      </c>
      <c r="L152" s="271"/>
      <c r="M152" s="272" t="s">
        <v>1</v>
      </c>
      <c r="N152" s="273" t="s">
        <v>42</v>
      </c>
      <c r="O152" s="91"/>
      <c r="P152" s="227">
        <f>O152*H152</f>
        <v>0</v>
      </c>
      <c r="Q152" s="227">
        <v>0.001</v>
      </c>
      <c r="R152" s="227">
        <f>Q152*H152</f>
        <v>0.0018700000000000001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179</v>
      </c>
      <c r="AT152" s="229" t="s">
        <v>192</v>
      </c>
      <c r="AU152" s="229" t="s">
        <v>86</v>
      </c>
      <c r="AY152" s="17" t="s">
        <v>136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33</v>
      </c>
      <c r="BK152" s="230">
        <f>ROUND(I152*H152,2)</f>
        <v>0</v>
      </c>
      <c r="BL152" s="17" t="s">
        <v>143</v>
      </c>
      <c r="BM152" s="229" t="s">
        <v>461</v>
      </c>
    </row>
    <row r="153" spans="1:51" s="13" customFormat="1" ht="12">
      <c r="A153" s="13"/>
      <c r="B153" s="231"/>
      <c r="C153" s="232"/>
      <c r="D153" s="233" t="s">
        <v>145</v>
      </c>
      <c r="E153" s="232"/>
      <c r="F153" s="235" t="s">
        <v>462</v>
      </c>
      <c r="G153" s="232"/>
      <c r="H153" s="236">
        <v>1.87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145</v>
      </c>
      <c r="AU153" s="242" t="s">
        <v>86</v>
      </c>
      <c r="AV153" s="13" t="s">
        <v>86</v>
      </c>
      <c r="AW153" s="13" t="s">
        <v>4</v>
      </c>
      <c r="AX153" s="13" t="s">
        <v>33</v>
      </c>
      <c r="AY153" s="242" t="s">
        <v>136</v>
      </c>
    </row>
    <row r="154" spans="1:65" s="2" customFormat="1" ht="21.75" customHeight="1">
      <c r="A154" s="38"/>
      <c r="B154" s="39"/>
      <c r="C154" s="218" t="s">
        <v>198</v>
      </c>
      <c r="D154" s="218" t="s">
        <v>138</v>
      </c>
      <c r="E154" s="219" t="s">
        <v>203</v>
      </c>
      <c r="F154" s="220" t="s">
        <v>204</v>
      </c>
      <c r="G154" s="221" t="s">
        <v>141</v>
      </c>
      <c r="H154" s="222">
        <v>93.5</v>
      </c>
      <c r="I154" s="223"/>
      <c r="J154" s="224">
        <f>ROUND(I154*H154,2)</f>
        <v>0</v>
      </c>
      <c r="K154" s="220" t="s">
        <v>142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143</v>
      </c>
      <c r="AT154" s="229" t="s">
        <v>138</v>
      </c>
      <c r="AU154" s="229" t="s">
        <v>86</v>
      </c>
      <c r="AY154" s="17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33</v>
      </c>
      <c r="BK154" s="230">
        <f>ROUND(I154*H154,2)</f>
        <v>0</v>
      </c>
      <c r="BL154" s="17" t="s">
        <v>143</v>
      </c>
      <c r="BM154" s="229" t="s">
        <v>463</v>
      </c>
    </row>
    <row r="155" spans="1:63" s="12" customFormat="1" ht="22.8" customHeight="1">
      <c r="A155" s="12"/>
      <c r="B155" s="202"/>
      <c r="C155" s="203"/>
      <c r="D155" s="204" t="s">
        <v>76</v>
      </c>
      <c r="E155" s="216" t="s">
        <v>153</v>
      </c>
      <c r="F155" s="216" t="s">
        <v>228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SUM(P156:P160)</f>
        <v>0</v>
      </c>
      <c r="Q155" s="210"/>
      <c r="R155" s="211">
        <f>SUM(R156:R160)</f>
        <v>5.505336</v>
      </c>
      <c r="S155" s="210"/>
      <c r="T155" s="212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33</v>
      </c>
      <c r="AT155" s="214" t="s">
        <v>76</v>
      </c>
      <c r="AU155" s="214" t="s">
        <v>33</v>
      </c>
      <c r="AY155" s="213" t="s">
        <v>136</v>
      </c>
      <c r="BK155" s="215">
        <f>SUM(BK156:BK160)</f>
        <v>0</v>
      </c>
    </row>
    <row r="156" spans="1:65" s="2" customFormat="1" ht="90" customHeight="1">
      <c r="A156" s="38"/>
      <c r="B156" s="39"/>
      <c r="C156" s="218" t="s">
        <v>202</v>
      </c>
      <c r="D156" s="218" t="s">
        <v>138</v>
      </c>
      <c r="E156" s="219" t="s">
        <v>464</v>
      </c>
      <c r="F156" s="220" t="s">
        <v>465</v>
      </c>
      <c r="G156" s="221" t="s">
        <v>150</v>
      </c>
      <c r="H156" s="222">
        <v>1.2</v>
      </c>
      <c r="I156" s="223"/>
      <c r="J156" s="224">
        <f>ROUND(I156*H156,2)</f>
        <v>0</v>
      </c>
      <c r="K156" s="220" t="s">
        <v>142</v>
      </c>
      <c r="L156" s="44"/>
      <c r="M156" s="225" t="s">
        <v>1</v>
      </c>
      <c r="N156" s="226" t="s">
        <v>42</v>
      </c>
      <c r="O156" s="91"/>
      <c r="P156" s="227">
        <f>O156*H156</f>
        <v>0</v>
      </c>
      <c r="Q156" s="227">
        <v>2.91198</v>
      </c>
      <c r="R156" s="227">
        <f>Q156*H156</f>
        <v>3.4943759999999995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143</v>
      </c>
      <c r="AT156" s="229" t="s">
        <v>138</v>
      </c>
      <c r="AU156" s="229" t="s">
        <v>86</v>
      </c>
      <c r="AY156" s="17" t="s">
        <v>136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33</v>
      </c>
      <c r="BK156" s="230">
        <f>ROUND(I156*H156,2)</f>
        <v>0</v>
      </c>
      <c r="BL156" s="17" t="s">
        <v>143</v>
      </c>
      <c r="BM156" s="229" t="s">
        <v>466</v>
      </c>
    </row>
    <row r="157" spans="1:51" s="15" customFormat="1" ht="12">
      <c r="A157" s="15"/>
      <c r="B157" s="254"/>
      <c r="C157" s="255"/>
      <c r="D157" s="233" t="s">
        <v>145</v>
      </c>
      <c r="E157" s="256" t="s">
        <v>1</v>
      </c>
      <c r="F157" s="257" t="s">
        <v>467</v>
      </c>
      <c r="G157" s="255"/>
      <c r="H157" s="256" t="s">
        <v>1</v>
      </c>
      <c r="I157" s="258"/>
      <c r="J157" s="255"/>
      <c r="K157" s="255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145</v>
      </c>
      <c r="AU157" s="263" t="s">
        <v>86</v>
      </c>
      <c r="AV157" s="15" t="s">
        <v>33</v>
      </c>
      <c r="AW157" s="15" t="s">
        <v>32</v>
      </c>
      <c r="AX157" s="15" t="s">
        <v>77</v>
      </c>
      <c r="AY157" s="263" t="s">
        <v>136</v>
      </c>
    </row>
    <row r="158" spans="1:51" s="13" customFormat="1" ht="12">
      <c r="A158" s="13"/>
      <c r="B158" s="231"/>
      <c r="C158" s="232"/>
      <c r="D158" s="233" t="s">
        <v>145</v>
      </c>
      <c r="E158" s="234" t="s">
        <v>1</v>
      </c>
      <c r="F158" s="235" t="s">
        <v>468</v>
      </c>
      <c r="G158" s="232"/>
      <c r="H158" s="236">
        <v>1.2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145</v>
      </c>
      <c r="AU158" s="242" t="s">
        <v>86</v>
      </c>
      <c r="AV158" s="13" t="s">
        <v>86</v>
      </c>
      <c r="AW158" s="13" t="s">
        <v>32</v>
      </c>
      <c r="AX158" s="13" t="s">
        <v>77</v>
      </c>
      <c r="AY158" s="242" t="s">
        <v>136</v>
      </c>
    </row>
    <row r="159" spans="1:51" s="14" customFormat="1" ht="12">
      <c r="A159" s="14"/>
      <c r="B159" s="243"/>
      <c r="C159" s="244"/>
      <c r="D159" s="233" t="s">
        <v>145</v>
      </c>
      <c r="E159" s="245" t="s">
        <v>1</v>
      </c>
      <c r="F159" s="246" t="s">
        <v>147</v>
      </c>
      <c r="G159" s="244"/>
      <c r="H159" s="247">
        <v>1.2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145</v>
      </c>
      <c r="AU159" s="253" t="s">
        <v>86</v>
      </c>
      <c r="AV159" s="14" t="s">
        <v>143</v>
      </c>
      <c r="AW159" s="14" t="s">
        <v>32</v>
      </c>
      <c r="AX159" s="14" t="s">
        <v>33</v>
      </c>
      <c r="AY159" s="253" t="s">
        <v>136</v>
      </c>
    </row>
    <row r="160" spans="1:65" s="2" customFormat="1" ht="37.8" customHeight="1">
      <c r="A160" s="38"/>
      <c r="B160" s="39"/>
      <c r="C160" s="218" t="s">
        <v>207</v>
      </c>
      <c r="D160" s="218" t="s">
        <v>138</v>
      </c>
      <c r="E160" s="219" t="s">
        <v>469</v>
      </c>
      <c r="F160" s="220" t="s">
        <v>470</v>
      </c>
      <c r="G160" s="221" t="s">
        <v>232</v>
      </c>
      <c r="H160" s="222">
        <v>1</v>
      </c>
      <c r="I160" s="223"/>
      <c r="J160" s="224">
        <f>ROUND(I160*H160,2)</f>
        <v>0</v>
      </c>
      <c r="K160" s="220" t="s">
        <v>1</v>
      </c>
      <c r="L160" s="44"/>
      <c r="M160" s="225" t="s">
        <v>1</v>
      </c>
      <c r="N160" s="226" t="s">
        <v>42</v>
      </c>
      <c r="O160" s="91"/>
      <c r="P160" s="227">
        <f>O160*H160</f>
        <v>0</v>
      </c>
      <c r="Q160" s="227">
        <v>2.01096</v>
      </c>
      <c r="R160" s="227">
        <f>Q160*H160</f>
        <v>2.01096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143</v>
      </c>
      <c r="AT160" s="229" t="s">
        <v>138</v>
      </c>
      <c r="AU160" s="229" t="s">
        <v>86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33</v>
      </c>
      <c r="BK160" s="230">
        <f>ROUND(I160*H160,2)</f>
        <v>0</v>
      </c>
      <c r="BL160" s="17" t="s">
        <v>143</v>
      </c>
      <c r="BM160" s="229" t="s">
        <v>471</v>
      </c>
    </row>
    <row r="161" spans="1:63" s="12" customFormat="1" ht="22.8" customHeight="1">
      <c r="A161" s="12"/>
      <c r="B161" s="202"/>
      <c r="C161" s="203"/>
      <c r="D161" s="204" t="s">
        <v>76</v>
      </c>
      <c r="E161" s="216" t="s">
        <v>143</v>
      </c>
      <c r="F161" s="216" t="s">
        <v>472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SUM(P162:P164)</f>
        <v>0</v>
      </c>
      <c r="Q161" s="210"/>
      <c r="R161" s="211">
        <f>SUM(R162:R164)</f>
        <v>0</v>
      </c>
      <c r="S161" s="210"/>
      <c r="T161" s="212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33</v>
      </c>
      <c r="AT161" s="214" t="s">
        <v>76</v>
      </c>
      <c r="AU161" s="214" t="s">
        <v>33</v>
      </c>
      <c r="AY161" s="213" t="s">
        <v>136</v>
      </c>
      <c r="BK161" s="215">
        <f>SUM(BK162:BK164)</f>
        <v>0</v>
      </c>
    </row>
    <row r="162" spans="1:65" s="2" customFormat="1" ht="33" customHeight="1">
      <c r="A162" s="38"/>
      <c r="B162" s="39"/>
      <c r="C162" s="218" t="s">
        <v>8</v>
      </c>
      <c r="D162" s="218" t="s">
        <v>138</v>
      </c>
      <c r="E162" s="219" t="s">
        <v>473</v>
      </c>
      <c r="F162" s="220" t="s">
        <v>474</v>
      </c>
      <c r="G162" s="221" t="s">
        <v>150</v>
      </c>
      <c r="H162" s="222">
        <v>6.8</v>
      </c>
      <c r="I162" s="223"/>
      <c r="J162" s="224">
        <f>ROUND(I162*H162,2)</f>
        <v>0</v>
      </c>
      <c r="K162" s="220" t="s">
        <v>142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143</v>
      </c>
      <c r="AT162" s="229" t="s">
        <v>138</v>
      </c>
      <c r="AU162" s="229" t="s">
        <v>86</v>
      </c>
      <c r="AY162" s="17" t="s">
        <v>136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33</v>
      </c>
      <c r="BK162" s="230">
        <f>ROUND(I162*H162,2)</f>
        <v>0</v>
      </c>
      <c r="BL162" s="17" t="s">
        <v>143</v>
      </c>
      <c r="BM162" s="229" t="s">
        <v>475</v>
      </c>
    </row>
    <row r="163" spans="1:51" s="13" customFormat="1" ht="12">
      <c r="A163" s="13"/>
      <c r="B163" s="231"/>
      <c r="C163" s="232"/>
      <c r="D163" s="233" t="s">
        <v>145</v>
      </c>
      <c r="E163" s="234" t="s">
        <v>1</v>
      </c>
      <c r="F163" s="235" t="s">
        <v>476</v>
      </c>
      <c r="G163" s="232"/>
      <c r="H163" s="236">
        <v>6.8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145</v>
      </c>
      <c r="AU163" s="242" t="s">
        <v>86</v>
      </c>
      <c r="AV163" s="13" t="s">
        <v>86</v>
      </c>
      <c r="AW163" s="13" t="s">
        <v>32</v>
      </c>
      <c r="AX163" s="13" t="s">
        <v>77</v>
      </c>
      <c r="AY163" s="242" t="s">
        <v>136</v>
      </c>
    </row>
    <row r="164" spans="1:51" s="14" customFormat="1" ht="12">
      <c r="A164" s="14"/>
      <c r="B164" s="243"/>
      <c r="C164" s="244"/>
      <c r="D164" s="233" t="s">
        <v>145</v>
      </c>
      <c r="E164" s="245" t="s">
        <v>1</v>
      </c>
      <c r="F164" s="246" t="s">
        <v>147</v>
      </c>
      <c r="G164" s="244"/>
      <c r="H164" s="247">
        <v>6.8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145</v>
      </c>
      <c r="AU164" s="253" t="s">
        <v>86</v>
      </c>
      <c r="AV164" s="14" t="s">
        <v>143</v>
      </c>
      <c r="AW164" s="14" t="s">
        <v>32</v>
      </c>
      <c r="AX164" s="14" t="s">
        <v>33</v>
      </c>
      <c r="AY164" s="253" t="s">
        <v>136</v>
      </c>
    </row>
    <row r="165" spans="1:63" s="12" customFormat="1" ht="22.8" customHeight="1">
      <c r="A165" s="12"/>
      <c r="B165" s="202"/>
      <c r="C165" s="203"/>
      <c r="D165" s="204" t="s">
        <v>76</v>
      </c>
      <c r="E165" s="216" t="s">
        <v>179</v>
      </c>
      <c r="F165" s="216" t="s">
        <v>332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SUM(P166:P173)</f>
        <v>0</v>
      </c>
      <c r="Q165" s="210"/>
      <c r="R165" s="211">
        <f>SUM(R166:R173)</f>
        <v>0.12804</v>
      </c>
      <c r="S165" s="210"/>
      <c r="T165" s="212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33</v>
      </c>
      <c r="AT165" s="214" t="s">
        <v>76</v>
      </c>
      <c r="AU165" s="214" t="s">
        <v>33</v>
      </c>
      <c r="AY165" s="213" t="s">
        <v>136</v>
      </c>
      <c r="BK165" s="215">
        <f>SUM(BK166:BK173)</f>
        <v>0</v>
      </c>
    </row>
    <row r="166" spans="1:65" s="2" customFormat="1" ht="44.25" customHeight="1">
      <c r="A166" s="38"/>
      <c r="B166" s="39"/>
      <c r="C166" s="218" t="s">
        <v>215</v>
      </c>
      <c r="D166" s="218" t="s">
        <v>138</v>
      </c>
      <c r="E166" s="219" t="s">
        <v>477</v>
      </c>
      <c r="F166" s="220" t="s">
        <v>478</v>
      </c>
      <c r="G166" s="221" t="s">
        <v>156</v>
      </c>
      <c r="H166" s="222">
        <v>85</v>
      </c>
      <c r="I166" s="223"/>
      <c r="J166" s="224">
        <f>ROUND(I166*H166,2)</f>
        <v>0</v>
      </c>
      <c r="K166" s="220" t="s">
        <v>142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0.00144</v>
      </c>
      <c r="R166" s="227">
        <f>Q166*H166</f>
        <v>0.12240000000000001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143</v>
      </c>
      <c r="AT166" s="229" t="s">
        <v>138</v>
      </c>
      <c r="AU166" s="229" t="s">
        <v>86</v>
      </c>
      <c r="AY166" s="17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33</v>
      </c>
      <c r="BK166" s="230">
        <f>ROUND(I166*H166,2)</f>
        <v>0</v>
      </c>
      <c r="BL166" s="17" t="s">
        <v>143</v>
      </c>
      <c r="BM166" s="229" t="s">
        <v>479</v>
      </c>
    </row>
    <row r="167" spans="1:65" s="2" customFormat="1" ht="37.8" customHeight="1">
      <c r="A167" s="38"/>
      <c r="B167" s="39"/>
      <c r="C167" s="218" t="s">
        <v>220</v>
      </c>
      <c r="D167" s="218" t="s">
        <v>138</v>
      </c>
      <c r="E167" s="219" t="s">
        <v>480</v>
      </c>
      <c r="F167" s="220" t="s">
        <v>481</v>
      </c>
      <c r="G167" s="221" t="s">
        <v>232</v>
      </c>
      <c r="H167" s="222">
        <v>10</v>
      </c>
      <c r="I167" s="223"/>
      <c r="J167" s="224">
        <f>ROUND(I167*H167,2)</f>
        <v>0</v>
      </c>
      <c r="K167" s="220" t="s">
        <v>142</v>
      </c>
      <c r="L167" s="44"/>
      <c r="M167" s="225" t="s">
        <v>1</v>
      </c>
      <c r="N167" s="226" t="s">
        <v>42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143</v>
      </c>
      <c r="AT167" s="229" t="s">
        <v>138</v>
      </c>
      <c r="AU167" s="229" t="s">
        <v>86</v>
      </c>
      <c r="AY167" s="17" t="s">
        <v>136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33</v>
      </c>
      <c r="BK167" s="230">
        <f>ROUND(I167*H167,2)</f>
        <v>0</v>
      </c>
      <c r="BL167" s="17" t="s">
        <v>143</v>
      </c>
      <c r="BM167" s="229" t="s">
        <v>482</v>
      </c>
    </row>
    <row r="168" spans="1:65" s="2" customFormat="1" ht="16.5" customHeight="1">
      <c r="A168" s="38"/>
      <c r="B168" s="39"/>
      <c r="C168" s="264" t="s">
        <v>229</v>
      </c>
      <c r="D168" s="264" t="s">
        <v>192</v>
      </c>
      <c r="E168" s="265" t="s">
        <v>483</v>
      </c>
      <c r="F168" s="266" t="s">
        <v>484</v>
      </c>
      <c r="G168" s="267" t="s">
        <v>232</v>
      </c>
      <c r="H168" s="268">
        <v>10</v>
      </c>
      <c r="I168" s="269"/>
      <c r="J168" s="270">
        <f>ROUND(I168*H168,2)</f>
        <v>0</v>
      </c>
      <c r="K168" s="266" t="s">
        <v>142</v>
      </c>
      <c r="L168" s="271"/>
      <c r="M168" s="272" t="s">
        <v>1</v>
      </c>
      <c r="N168" s="273" t="s">
        <v>42</v>
      </c>
      <c r="O168" s="91"/>
      <c r="P168" s="227">
        <f>O168*H168</f>
        <v>0</v>
      </c>
      <c r="Q168" s="227">
        <v>0.00028</v>
      </c>
      <c r="R168" s="227">
        <f>Q168*H168</f>
        <v>0.0027999999999999995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179</v>
      </c>
      <c r="AT168" s="229" t="s">
        <v>192</v>
      </c>
      <c r="AU168" s="229" t="s">
        <v>86</v>
      </c>
      <c r="AY168" s="17" t="s">
        <v>136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33</v>
      </c>
      <c r="BK168" s="230">
        <f>ROUND(I168*H168,2)</f>
        <v>0</v>
      </c>
      <c r="BL168" s="17" t="s">
        <v>143</v>
      </c>
      <c r="BM168" s="229" t="s">
        <v>485</v>
      </c>
    </row>
    <row r="169" spans="1:65" s="2" customFormat="1" ht="37.8" customHeight="1">
      <c r="A169" s="38"/>
      <c r="B169" s="39"/>
      <c r="C169" s="218" t="s">
        <v>236</v>
      </c>
      <c r="D169" s="218" t="s">
        <v>138</v>
      </c>
      <c r="E169" s="219" t="s">
        <v>486</v>
      </c>
      <c r="F169" s="220" t="s">
        <v>487</v>
      </c>
      <c r="G169" s="221" t="s">
        <v>232</v>
      </c>
      <c r="H169" s="222">
        <v>2</v>
      </c>
      <c r="I169" s="223"/>
      <c r="J169" s="224">
        <f>ROUND(I169*H169,2)</f>
        <v>0</v>
      </c>
      <c r="K169" s="220" t="s">
        <v>142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143</v>
      </c>
      <c r="AT169" s="229" t="s">
        <v>138</v>
      </c>
      <c r="AU169" s="229" t="s">
        <v>86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33</v>
      </c>
      <c r="BK169" s="230">
        <f>ROUND(I169*H169,2)</f>
        <v>0</v>
      </c>
      <c r="BL169" s="17" t="s">
        <v>143</v>
      </c>
      <c r="BM169" s="229" t="s">
        <v>488</v>
      </c>
    </row>
    <row r="170" spans="1:65" s="2" customFormat="1" ht="16.5" customHeight="1">
      <c r="A170" s="38"/>
      <c r="B170" s="39"/>
      <c r="C170" s="264" t="s">
        <v>240</v>
      </c>
      <c r="D170" s="264" t="s">
        <v>192</v>
      </c>
      <c r="E170" s="265" t="s">
        <v>489</v>
      </c>
      <c r="F170" s="266" t="s">
        <v>490</v>
      </c>
      <c r="G170" s="267" t="s">
        <v>232</v>
      </c>
      <c r="H170" s="268">
        <v>2</v>
      </c>
      <c r="I170" s="269"/>
      <c r="J170" s="270">
        <f>ROUND(I170*H170,2)</f>
        <v>0</v>
      </c>
      <c r="K170" s="266" t="s">
        <v>142</v>
      </c>
      <c r="L170" s="271"/>
      <c r="M170" s="272" t="s">
        <v>1</v>
      </c>
      <c r="N170" s="273" t="s">
        <v>42</v>
      </c>
      <c r="O170" s="91"/>
      <c r="P170" s="227">
        <f>O170*H170</f>
        <v>0</v>
      </c>
      <c r="Q170" s="227">
        <v>0.00062</v>
      </c>
      <c r="R170" s="227">
        <f>Q170*H170</f>
        <v>0.00124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179</v>
      </c>
      <c r="AT170" s="229" t="s">
        <v>192</v>
      </c>
      <c r="AU170" s="229" t="s">
        <v>86</v>
      </c>
      <c r="AY170" s="17" t="s">
        <v>136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33</v>
      </c>
      <c r="BK170" s="230">
        <f>ROUND(I170*H170,2)</f>
        <v>0</v>
      </c>
      <c r="BL170" s="17" t="s">
        <v>143</v>
      </c>
      <c r="BM170" s="229" t="s">
        <v>491</v>
      </c>
    </row>
    <row r="171" spans="1:65" s="2" customFormat="1" ht="44.25" customHeight="1">
      <c r="A171" s="38"/>
      <c r="B171" s="39"/>
      <c r="C171" s="218" t="s">
        <v>7</v>
      </c>
      <c r="D171" s="218" t="s">
        <v>138</v>
      </c>
      <c r="E171" s="219" t="s">
        <v>492</v>
      </c>
      <c r="F171" s="220" t="s">
        <v>493</v>
      </c>
      <c r="G171" s="221" t="s">
        <v>232</v>
      </c>
      <c r="H171" s="222">
        <v>1</v>
      </c>
      <c r="I171" s="223"/>
      <c r="J171" s="224">
        <f>ROUND(I171*H171,2)</f>
        <v>0</v>
      </c>
      <c r="K171" s="220" t="s">
        <v>142</v>
      </c>
      <c r="L171" s="44"/>
      <c r="M171" s="225" t="s">
        <v>1</v>
      </c>
      <c r="N171" s="226" t="s">
        <v>42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143</v>
      </c>
      <c r="AT171" s="229" t="s">
        <v>138</v>
      </c>
      <c r="AU171" s="229" t="s">
        <v>86</v>
      </c>
      <c r="AY171" s="17" t="s">
        <v>136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33</v>
      </c>
      <c r="BK171" s="230">
        <f>ROUND(I171*H171,2)</f>
        <v>0</v>
      </c>
      <c r="BL171" s="17" t="s">
        <v>143</v>
      </c>
      <c r="BM171" s="229" t="s">
        <v>494</v>
      </c>
    </row>
    <row r="172" spans="1:65" s="2" customFormat="1" ht="24.15" customHeight="1">
      <c r="A172" s="38"/>
      <c r="B172" s="39"/>
      <c r="C172" s="264" t="s">
        <v>246</v>
      </c>
      <c r="D172" s="264" t="s">
        <v>192</v>
      </c>
      <c r="E172" s="265" t="s">
        <v>495</v>
      </c>
      <c r="F172" s="266" t="s">
        <v>496</v>
      </c>
      <c r="G172" s="267" t="s">
        <v>232</v>
      </c>
      <c r="H172" s="268">
        <v>1</v>
      </c>
      <c r="I172" s="269"/>
      <c r="J172" s="270">
        <f>ROUND(I172*H172,2)</f>
        <v>0</v>
      </c>
      <c r="K172" s="266" t="s">
        <v>142</v>
      </c>
      <c r="L172" s="271"/>
      <c r="M172" s="272" t="s">
        <v>1</v>
      </c>
      <c r="N172" s="273" t="s">
        <v>42</v>
      </c>
      <c r="O172" s="91"/>
      <c r="P172" s="227">
        <f>O172*H172</f>
        <v>0</v>
      </c>
      <c r="Q172" s="227">
        <v>0.0015</v>
      </c>
      <c r="R172" s="227">
        <f>Q172*H172</f>
        <v>0.0015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179</v>
      </c>
      <c r="AT172" s="229" t="s">
        <v>192</v>
      </c>
      <c r="AU172" s="229" t="s">
        <v>86</v>
      </c>
      <c r="AY172" s="17" t="s">
        <v>136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33</v>
      </c>
      <c r="BK172" s="230">
        <f>ROUND(I172*H172,2)</f>
        <v>0</v>
      </c>
      <c r="BL172" s="17" t="s">
        <v>143</v>
      </c>
      <c r="BM172" s="229" t="s">
        <v>497</v>
      </c>
    </row>
    <row r="173" spans="1:65" s="2" customFormat="1" ht="24.15" customHeight="1">
      <c r="A173" s="38"/>
      <c r="B173" s="39"/>
      <c r="C173" s="218" t="s">
        <v>250</v>
      </c>
      <c r="D173" s="218" t="s">
        <v>138</v>
      </c>
      <c r="E173" s="219" t="s">
        <v>498</v>
      </c>
      <c r="F173" s="220" t="s">
        <v>499</v>
      </c>
      <c r="G173" s="221" t="s">
        <v>500</v>
      </c>
      <c r="H173" s="222">
        <v>1</v>
      </c>
      <c r="I173" s="223"/>
      <c r="J173" s="224">
        <f>ROUND(I173*H173,2)</f>
        <v>0</v>
      </c>
      <c r="K173" s="220" t="s">
        <v>142</v>
      </c>
      <c r="L173" s="44"/>
      <c r="M173" s="225" t="s">
        <v>1</v>
      </c>
      <c r="N173" s="226" t="s">
        <v>42</v>
      </c>
      <c r="O173" s="91"/>
      <c r="P173" s="227">
        <f>O173*H173</f>
        <v>0</v>
      </c>
      <c r="Q173" s="227">
        <v>0.0001</v>
      </c>
      <c r="R173" s="227">
        <f>Q173*H173</f>
        <v>0.0001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143</v>
      </c>
      <c r="AT173" s="229" t="s">
        <v>138</v>
      </c>
      <c r="AU173" s="229" t="s">
        <v>86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33</v>
      </c>
      <c r="BK173" s="230">
        <f>ROUND(I173*H173,2)</f>
        <v>0</v>
      </c>
      <c r="BL173" s="17" t="s">
        <v>143</v>
      </c>
      <c r="BM173" s="229" t="s">
        <v>501</v>
      </c>
    </row>
    <row r="174" spans="1:63" s="12" customFormat="1" ht="22.8" customHeight="1">
      <c r="A174" s="12"/>
      <c r="B174" s="202"/>
      <c r="C174" s="203"/>
      <c r="D174" s="204" t="s">
        <v>76</v>
      </c>
      <c r="E174" s="216" t="s">
        <v>183</v>
      </c>
      <c r="F174" s="216" t="s">
        <v>353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SUM(P175:P178)</f>
        <v>0</v>
      </c>
      <c r="Q174" s="210"/>
      <c r="R174" s="211">
        <f>SUM(R175:R178)</f>
        <v>7.00566</v>
      </c>
      <c r="S174" s="210"/>
      <c r="T174" s="212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33</v>
      </c>
      <c r="AT174" s="214" t="s">
        <v>76</v>
      </c>
      <c r="AU174" s="214" t="s">
        <v>33</v>
      </c>
      <c r="AY174" s="213" t="s">
        <v>136</v>
      </c>
      <c r="BK174" s="215">
        <f>SUM(BK175:BK178)</f>
        <v>0</v>
      </c>
    </row>
    <row r="175" spans="1:65" s="2" customFormat="1" ht="33" customHeight="1">
      <c r="A175" s="38"/>
      <c r="B175" s="39"/>
      <c r="C175" s="218" t="s">
        <v>254</v>
      </c>
      <c r="D175" s="218" t="s">
        <v>138</v>
      </c>
      <c r="E175" s="219" t="s">
        <v>502</v>
      </c>
      <c r="F175" s="220" t="s">
        <v>503</v>
      </c>
      <c r="G175" s="221" t="s">
        <v>232</v>
      </c>
      <c r="H175" s="222">
        <v>1</v>
      </c>
      <c r="I175" s="223"/>
      <c r="J175" s="224">
        <f>ROUND(I175*H175,2)</f>
        <v>0</v>
      </c>
      <c r="K175" s="220" t="s">
        <v>142</v>
      </c>
      <c r="L175" s="44"/>
      <c r="M175" s="225" t="s">
        <v>1</v>
      </c>
      <c r="N175" s="226" t="s">
        <v>42</v>
      </c>
      <c r="O175" s="91"/>
      <c r="P175" s="227">
        <f>O175*H175</f>
        <v>0</v>
      </c>
      <c r="Q175" s="227">
        <v>7.00566</v>
      </c>
      <c r="R175" s="227">
        <f>Q175*H175</f>
        <v>7.00566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143</v>
      </c>
      <c r="AT175" s="229" t="s">
        <v>138</v>
      </c>
      <c r="AU175" s="229" t="s">
        <v>86</v>
      </c>
      <c r="AY175" s="17" t="s">
        <v>136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33</v>
      </c>
      <c r="BK175" s="230">
        <f>ROUND(I175*H175,2)</f>
        <v>0</v>
      </c>
      <c r="BL175" s="17" t="s">
        <v>143</v>
      </c>
      <c r="BM175" s="229" t="s">
        <v>504</v>
      </c>
    </row>
    <row r="176" spans="1:51" s="15" customFormat="1" ht="12">
      <c r="A176" s="15"/>
      <c r="B176" s="254"/>
      <c r="C176" s="255"/>
      <c r="D176" s="233" t="s">
        <v>145</v>
      </c>
      <c r="E176" s="256" t="s">
        <v>1</v>
      </c>
      <c r="F176" s="257" t="s">
        <v>467</v>
      </c>
      <c r="G176" s="255"/>
      <c r="H176" s="256" t="s">
        <v>1</v>
      </c>
      <c r="I176" s="258"/>
      <c r="J176" s="255"/>
      <c r="K176" s="255"/>
      <c r="L176" s="259"/>
      <c r="M176" s="260"/>
      <c r="N176" s="261"/>
      <c r="O176" s="261"/>
      <c r="P176" s="261"/>
      <c r="Q176" s="261"/>
      <c r="R176" s="261"/>
      <c r="S176" s="261"/>
      <c r="T176" s="26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3" t="s">
        <v>145</v>
      </c>
      <c r="AU176" s="263" t="s">
        <v>86</v>
      </c>
      <c r="AV176" s="15" t="s">
        <v>33</v>
      </c>
      <c r="AW176" s="15" t="s">
        <v>32</v>
      </c>
      <c r="AX176" s="15" t="s">
        <v>77</v>
      </c>
      <c r="AY176" s="263" t="s">
        <v>136</v>
      </c>
    </row>
    <row r="177" spans="1:51" s="13" customFormat="1" ht="12">
      <c r="A177" s="13"/>
      <c r="B177" s="231"/>
      <c r="C177" s="232"/>
      <c r="D177" s="233" t="s">
        <v>145</v>
      </c>
      <c r="E177" s="234" t="s">
        <v>1</v>
      </c>
      <c r="F177" s="235" t="s">
        <v>33</v>
      </c>
      <c r="G177" s="232"/>
      <c r="H177" s="236">
        <v>1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145</v>
      </c>
      <c r="AU177" s="242" t="s">
        <v>86</v>
      </c>
      <c r="AV177" s="13" t="s">
        <v>86</v>
      </c>
      <c r="AW177" s="13" t="s">
        <v>32</v>
      </c>
      <c r="AX177" s="13" t="s">
        <v>77</v>
      </c>
      <c r="AY177" s="242" t="s">
        <v>136</v>
      </c>
    </row>
    <row r="178" spans="1:51" s="14" customFormat="1" ht="12">
      <c r="A178" s="14"/>
      <c r="B178" s="243"/>
      <c r="C178" s="244"/>
      <c r="D178" s="233" t="s">
        <v>145</v>
      </c>
      <c r="E178" s="245" t="s">
        <v>1</v>
      </c>
      <c r="F178" s="246" t="s">
        <v>147</v>
      </c>
      <c r="G178" s="244"/>
      <c r="H178" s="247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145</v>
      </c>
      <c r="AU178" s="253" t="s">
        <v>86</v>
      </c>
      <c r="AV178" s="14" t="s">
        <v>143</v>
      </c>
      <c r="AW178" s="14" t="s">
        <v>32</v>
      </c>
      <c r="AX178" s="14" t="s">
        <v>33</v>
      </c>
      <c r="AY178" s="253" t="s">
        <v>136</v>
      </c>
    </row>
    <row r="179" spans="1:63" s="12" customFormat="1" ht="22.8" customHeight="1">
      <c r="A179" s="12"/>
      <c r="B179" s="202"/>
      <c r="C179" s="203"/>
      <c r="D179" s="204" t="s">
        <v>76</v>
      </c>
      <c r="E179" s="216" t="s">
        <v>373</v>
      </c>
      <c r="F179" s="216" t="s">
        <v>374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P180</f>
        <v>0</v>
      </c>
      <c r="Q179" s="210"/>
      <c r="R179" s="211">
        <f>R180</f>
        <v>0</v>
      </c>
      <c r="S179" s="210"/>
      <c r="T179" s="212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33</v>
      </c>
      <c r="AT179" s="214" t="s">
        <v>76</v>
      </c>
      <c r="AU179" s="214" t="s">
        <v>33</v>
      </c>
      <c r="AY179" s="213" t="s">
        <v>136</v>
      </c>
      <c r="BK179" s="215">
        <f>BK180</f>
        <v>0</v>
      </c>
    </row>
    <row r="180" spans="1:65" s="2" customFormat="1" ht="49.05" customHeight="1">
      <c r="A180" s="38"/>
      <c r="B180" s="39"/>
      <c r="C180" s="218" t="s">
        <v>258</v>
      </c>
      <c r="D180" s="218" t="s">
        <v>138</v>
      </c>
      <c r="E180" s="219" t="s">
        <v>505</v>
      </c>
      <c r="F180" s="220" t="s">
        <v>506</v>
      </c>
      <c r="G180" s="221" t="s">
        <v>378</v>
      </c>
      <c r="H180" s="222">
        <v>40.481</v>
      </c>
      <c r="I180" s="223"/>
      <c r="J180" s="224">
        <f>ROUND(I180*H180,2)</f>
        <v>0</v>
      </c>
      <c r="K180" s="220" t="s">
        <v>142</v>
      </c>
      <c r="L180" s="44"/>
      <c r="M180" s="274" t="s">
        <v>1</v>
      </c>
      <c r="N180" s="275" t="s">
        <v>42</v>
      </c>
      <c r="O180" s="276"/>
      <c r="P180" s="277">
        <f>O180*H180</f>
        <v>0</v>
      </c>
      <c r="Q180" s="277">
        <v>0</v>
      </c>
      <c r="R180" s="277">
        <f>Q180*H180</f>
        <v>0</v>
      </c>
      <c r="S180" s="277">
        <v>0</v>
      </c>
      <c r="T180" s="27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143</v>
      </c>
      <c r="AT180" s="229" t="s">
        <v>138</v>
      </c>
      <c r="AU180" s="229" t="s">
        <v>86</v>
      </c>
      <c r="AY180" s="17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33</v>
      </c>
      <c r="BK180" s="230">
        <f>ROUND(I180*H180,2)</f>
        <v>0</v>
      </c>
      <c r="BL180" s="17" t="s">
        <v>143</v>
      </c>
      <c r="BM180" s="229" t="s">
        <v>507</v>
      </c>
    </row>
    <row r="181" spans="1:31" s="2" customFormat="1" ht="6.95" customHeight="1">
      <c r="A181" s="38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password="C731" sheet="1" objects="1" scenarios="1" formatColumns="0" formatRows="0" autoFilter="0"/>
  <autoFilter ref="C122:K18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ROUND(J121,0)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ROUND((SUM(BE121:BE173)),0)</f>
        <v>0</v>
      </c>
      <c r="G33" s="38"/>
      <c r="H33" s="38"/>
      <c r="I33" s="155">
        <v>0.21</v>
      </c>
      <c r="J33" s="154">
        <f>ROUND(((SUM(BE121:BE173))*I33),0)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ROUND((SUM(BF121:BF173)),0)</f>
        <v>0</v>
      </c>
      <c r="G34" s="38"/>
      <c r="H34" s="38"/>
      <c r="I34" s="155">
        <v>0.15</v>
      </c>
      <c r="J34" s="154">
        <f>ROUND(((SUM(BF121:BF173))*I34),0)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ROUND((SUM(BG121:BG173)),0)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ROUND((SUM(BH121:BH173)),0)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ROUND((SUM(BI121:BI173)),0)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SO01e - Přípojka vody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433</v>
      </c>
      <c r="E99" s="188"/>
      <c r="F99" s="188"/>
      <c r="G99" s="188"/>
      <c r="H99" s="188"/>
      <c r="I99" s="188"/>
      <c r="J99" s="189">
        <f>J151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118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120</v>
      </c>
      <c r="E101" s="188"/>
      <c r="F101" s="188"/>
      <c r="G101" s="188"/>
      <c r="H101" s="188"/>
      <c r="I101" s="188"/>
      <c r="J101" s="189">
        <f>J172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>Výstavba víceúčelového areálu pro sportovní a volnočasové aktivity v obci Volfířov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SO01e - Přípojka vody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13. 2. 2023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Obec Volfířov</v>
      </c>
      <c r="G117" s="40"/>
      <c r="H117" s="40"/>
      <c r="I117" s="32" t="s">
        <v>30</v>
      </c>
      <c r="J117" s="36" t="str">
        <f>E21</f>
        <v>f-plan spol. s 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34</v>
      </c>
      <c r="J118" s="36" t="str">
        <f>E24</f>
        <v>Martin Lang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122</v>
      </c>
      <c r="D120" s="194" t="s">
        <v>62</v>
      </c>
      <c r="E120" s="194" t="s">
        <v>58</v>
      </c>
      <c r="F120" s="194" t="s">
        <v>59</v>
      </c>
      <c r="G120" s="194" t="s">
        <v>123</v>
      </c>
      <c r="H120" s="194" t="s">
        <v>124</v>
      </c>
      <c r="I120" s="194" t="s">
        <v>125</v>
      </c>
      <c r="J120" s="194" t="s">
        <v>110</v>
      </c>
      <c r="K120" s="195" t="s">
        <v>126</v>
      </c>
      <c r="L120" s="196"/>
      <c r="M120" s="100" t="s">
        <v>1</v>
      </c>
      <c r="N120" s="101" t="s">
        <v>41</v>
      </c>
      <c r="O120" s="101" t="s">
        <v>127</v>
      </c>
      <c r="P120" s="101" t="s">
        <v>128</v>
      </c>
      <c r="Q120" s="101" t="s">
        <v>129</v>
      </c>
      <c r="R120" s="101" t="s">
        <v>130</v>
      </c>
      <c r="S120" s="101" t="s">
        <v>131</v>
      </c>
      <c r="T120" s="102" t="s">
        <v>132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133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8.99084797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112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134</v>
      </c>
      <c r="F122" s="205" t="s">
        <v>135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P123+P151+P155+P172</f>
        <v>0</v>
      </c>
      <c r="Q122" s="210"/>
      <c r="R122" s="211">
        <f>R123+R151+R155+R172</f>
        <v>8.99084797</v>
      </c>
      <c r="S122" s="210"/>
      <c r="T122" s="212">
        <f>T123+T151+T155+T172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33</v>
      </c>
      <c r="AT122" s="214" t="s">
        <v>76</v>
      </c>
      <c r="AU122" s="214" t="s">
        <v>77</v>
      </c>
      <c r="AY122" s="213" t="s">
        <v>136</v>
      </c>
      <c r="BK122" s="215">
        <f>BK123+BK151+BK155+BK172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33</v>
      </c>
      <c r="F123" s="216" t="s">
        <v>137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SUM(P124:P150)</f>
        <v>0</v>
      </c>
      <c r="Q123" s="210"/>
      <c r="R123" s="211">
        <f>SUM(R124:R150)</f>
        <v>8.976411</v>
      </c>
      <c r="S123" s="210"/>
      <c r="T123" s="212">
        <f>SUM(T124:T150)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33</v>
      </c>
      <c r="AT123" s="214" t="s">
        <v>76</v>
      </c>
      <c r="AU123" s="214" t="s">
        <v>33</v>
      </c>
      <c r="AY123" s="213" t="s">
        <v>136</v>
      </c>
      <c r="BK123" s="215">
        <f>SUM(BK124:BK150)</f>
        <v>0</v>
      </c>
    </row>
    <row r="124" spans="1:65" s="2" customFormat="1" ht="24.15" customHeight="1">
      <c r="A124" s="38"/>
      <c r="B124" s="39"/>
      <c r="C124" s="218" t="s">
        <v>33</v>
      </c>
      <c r="D124" s="218" t="s">
        <v>138</v>
      </c>
      <c r="E124" s="219" t="s">
        <v>381</v>
      </c>
      <c r="F124" s="220" t="s">
        <v>382</v>
      </c>
      <c r="G124" s="221" t="s">
        <v>141</v>
      </c>
      <c r="H124" s="222">
        <v>20.57</v>
      </c>
      <c r="I124" s="223"/>
      <c r="J124" s="224">
        <f>ROUND(I124*H124,2)</f>
        <v>0</v>
      </c>
      <c r="K124" s="220" t="s">
        <v>142</v>
      </c>
      <c r="L124" s="44"/>
      <c r="M124" s="225" t="s">
        <v>1</v>
      </c>
      <c r="N124" s="226" t="s">
        <v>42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143</v>
      </c>
      <c r="AT124" s="229" t="s">
        <v>138</v>
      </c>
      <c r="AU124" s="229" t="s">
        <v>86</v>
      </c>
      <c r="AY124" s="17" t="s">
        <v>136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33</v>
      </c>
      <c r="BK124" s="230">
        <f>ROUND(I124*H124,2)</f>
        <v>0</v>
      </c>
      <c r="BL124" s="17" t="s">
        <v>143</v>
      </c>
      <c r="BM124" s="229" t="s">
        <v>434</v>
      </c>
    </row>
    <row r="125" spans="1:51" s="13" customFormat="1" ht="12">
      <c r="A125" s="13"/>
      <c r="B125" s="231"/>
      <c r="C125" s="232"/>
      <c r="D125" s="233" t="s">
        <v>145</v>
      </c>
      <c r="E125" s="234" t="s">
        <v>1</v>
      </c>
      <c r="F125" s="235" t="s">
        <v>509</v>
      </c>
      <c r="G125" s="232"/>
      <c r="H125" s="236">
        <v>20.57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145</v>
      </c>
      <c r="AU125" s="242" t="s">
        <v>86</v>
      </c>
      <c r="AV125" s="13" t="s">
        <v>86</v>
      </c>
      <c r="AW125" s="13" t="s">
        <v>32</v>
      </c>
      <c r="AX125" s="13" t="s">
        <v>77</v>
      </c>
      <c r="AY125" s="242" t="s">
        <v>136</v>
      </c>
    </row>
    <row r="126" spans="1:51" s="14" customFormat="1" ht="12">
      <c r="A126" s="14"/>
      <c r="B126" s="243"/>
      <c r="C126" s="244"/>
      <c r="D126" s="233" t="s">
        <v>145</v>
      </c>
      <c r="E126" s="245" t="s">
        <v>1</v>
      </c>
      <c r="F126" s="246" t="s">
        <v>147</v>
      </c>
      <c r="G126" s="244"/>
      <c r="H126" s="247">
        <v>20.57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145</v>
      </c>
      <c r="AU126" s="253" t="s">
        <v>86</v>
      </c>
      <c r="AV126" s="14" t="s">
        <v>143</v>
      </c>
      <c r="AW126" s="14" t="s">
        <v>32</v>
      </c>
      <c r="AX126" s="14" t="s">
        <v>33</v>
      </c>
      <c r="AY126" s="253" t="s">
        <v>136</v>
      </c>
    </row>
    <row r="127" spans="1:65" s="2" customFormat="1" ht="44.25" customHeight="1">
      <c r="A127" s="38"/>
      <c r="B127" s="39"/>
      <c r="C127" s="218" t="s">
        <v>86</v>
      </c>
      <c r="D127" s="218" t="s">
        <v>138</v>
      </c>
      <c r="E127" s="219" t="s">
        <v>510</v>
      </c>
      <c r="F127" s="220" t="s">
        <v>511</v>
      </c>
      <c r="G127" s="221" t="s">
        <v>150</v>
      </c>
      <c r="H127" s="222">
        <v>17.952</v>
      </c>
      <c r="I127" s="223"/>
      <c r="J127" s="224">
        <f>ROUND(I127*H127,2)</f>
        <v>0</v>
      </c>
      <c r="K127" s="220" t="s">
        <v>142</v>
      </c>
      <c r="L127" s="44"/>
      <c r="M127" s="225" t="s">
        <v>1</v>
      </c>
      <c r="N127" s="226" t="s">
        <v>42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143</v>
      </c>
      <c r="AT127" s="229" t="s">
        <v>138</v>
      </c>
      <c r="AU127" s="229" t="s">
        <v>86</v>
      </c>
      <c r="AY127" s="17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33</v>
      </c>
      <c r="BK127" s="230">
        <f>ROUND(I127*H127,2)</f>
        <v>0</v>
      </c>
      <c r="BL127" s="17" t="s">
        <v>143</v>
      </c>
      <c r="BM127" s="229" t="s">
        <v>438</v>
      </c>
    </row>
    <row r="128" spans="1:51" s="13" customFormat="1" ht="12">
      <c r="A128" s="13"/>
      <c r="B128" s="231"/>
      <c r="C128" s="232"/>
      <c r="D128" s="233" t="s">
        <v>145</v>
      </c>
      <c r="E128" s="234" t="s">
        <v>1</v>
      </c>
      <c r="F128" s="235" t="s">
        <v>512</v>
      </c>
      <c r="G128" s="232"/>
      <c r="H128" s="236">
        <v>17.952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145</v>
      </c>
      <c r="AU128" s="242" t="s">
        <v>86</v>
      </c>
      <c r="AV128" s="13" t="s">
        <v>86</v>
      </c>
      <c r="AW128" s="13" t="s">
        <v>32</v>
      </c>
      <c r="AX128" s="13" t="s">
        <v>77</v>
      </c>
      <c r="AY128" s="242" t="s">
        <v>136</v>
      </c>
    </row>
    <row r="129" spans="1:51" s="14" customFormat="1" ht="12">
      <c r="A129" s="14"/>
      <c r="B129" s="243"/>
      <c r="C129" s="244"/>
      <c r="D129" s="233" t="s">
        <v>145</v>
      </c>
      <c r="E129" s="245" t="s">
        <v>1</v>
      </c>
      <c r="F129" s="246" t="s">
        <v>147</v>
      </c>
      <c r="G129" s="244"/>
      <c r="H129" s="247">
        <v>17.952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145</v>
      </c>
      <c r="AU129" s="253" t="s">
        <v>86</v>
      </c>
      <c r="AV129" s="14" t="s">
        <v>143</v>
      </c>
      <c r="AW129" s="14" t="s">
        <v>32</v>
      </c>
      <c r="AX129" s="14" t="s">
        <v>33</v>
      </c>
      <c r="AY129" s="253" t="s">
        <v>136</v>
      </c>
    </row>
    <row r="130" spans="1:65" s="2" customFormat="1" ht="62.7" customHeight="1">
      <c r="A130" s="38"/>
      <c r="B130" s="39"/>
      <c r="C130" s="218" t="s">
        <v>153</v>
      </c>
      <c r="D130" s="218" t="s">
        <v>138</v>
      </c>
      <c r="E130" s="219" t="s">
        <v>165</v>
      </c>
      <c r="F130" s="220" t="s">
        <v>166</v>
      </c>
      <c r="G130" s="221" t="s">
        <v>150</v>
      </c>
      <c r="H130" s="222">
        <v>17.952</v>
      </c>
      <c r="I130" s="223"/>
      <c r="J130" s="224">
        <f>ROUND(I130*H130,2)</f>
        <v>0</v>
      </c>
      <c r="K130" s="220" t="s">
        <v>142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143</v>
      </c>
      <c r="AT130" s="229" t="s">
        <v>138</v>
      </c>
      <c r="AU130" s="229" t="s">
        <v>86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33</v>
      </c>
      <c r="BK130" s="230">
        <f>ROUND(I130*H130,2)</f>
        <v>0</v>
      </c>
      <c r="BL130" s="17" t="s">
        <v>143</v>
      </c>
      <c r="BM130" s="229" t="s">
        <v>440</v>
      </c>
    </row>
    <row r="131" spans="1:65" s="2" customFormat="1" ht="44.25" customHeight="1">
      <c r="A131" s="38"/>
      <c r="B131" s="39"/>
      <c r="C131" s="218" t="s">
        <v>143</v>
      </c>
      <c r="D131" s="218" t="s">
        <v>138</v>
      </c>
      <c r="E131" s="219" t="s">
        <v>170</v>
      </c>
      <c r="F131" s="220" t="s">
        <v>171</v>
      </c>
      <c r="G131" s="221" t="s">
        <v>150</v>
      </c>
      <c r="H131" s="222">
        <v>5.984</v>
      </c>
      <c r="I131" s="223"/>
      <c r="J131" s="224">
        <f>ROUND(I131*H131,2)</f>
        <v>0</v>
      </c>
      <c r="K131" s="220" t="s">
        <v>142</v>
      </c>
      <c r="L131" s="44"/>
      <c r="M131" s="225" t="s">
        <v>1</v>
      </c>
      <c r="N131" s="226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138</v>
      </c>
      <c r="AU131" s="229" t="s">
        <v>86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33</v>
      </c>
      <c r="BK131" s="230">
        <f>ROUND(I131*H131,2)</f>
        <v>0</v>
      </c>
      <c r="BL131" s="17" t="s">
        <v>143</v>
      </c>
      <c r="BM131" s="229" t="s">
        <v>441</v>
      </c>
    </row>
    <row r="132" spans="1:51" s="13" customFormat="1" ht="12">
      <c r="A132" s="13"/>
      <c r="B132" s="231"/>
      <c r="C132" s="232"/>
      <c r="D132" s="233" t="s">
        <v>145</v>
      </c>
      <c r="E132" s="234" t="s">
        <v>1</v>
      </c>
      <c r="F132" s="235" t="s">
        <v>513</v>
      </c>
      <c r="G132" s="232"/>
      <c r="H132" s="236">
        <v>5.984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145</v>
      </c>
      <c r="AU132" s="242" t="s">
        <v>86</v>
      </c>
      <c r="AV132" s="13" t="s">
        <v>86</v>
      </c>
      <c r="AW132" s="13" t="s">
        <v>32</v>
      </c>
      <c r="AX132" s="13" t="s">
        <v>77</v>
      </c>
      <c r="AY132" s="242" t="s">
        <v>136</v>
      </c>
    </row>
    <row r="133" spans="1:51" s="14" customFormat="1" ht="12">
      <c r="A133" s="14"/>
      <c r="B133" s="243"/>
      <c r="C133" s="244"/>
      <c r="D133" s="233" t="s">
        <v>145</v>
      </c>
      <c r="E133" s="245" t="s">
        <v>1</v>
      </c>
      <c r="F133" s="246" t="s">
        <v>147</v>
      </c>
      <c r="G133" s="244"/>
      <c r="H133" s="247">
        <v>5.984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145</v>
      </c>
      <c r="AU133" s="253" t="s">
        <v>86</v>
      </c>
      <c r="AV133" s="14" t="s">
        <v>143</v>
      </c>
      <c r="AW133" s="14" t="s">
        <v>32</v>
      </c>
      <c r="AX133" s="14" t="s">
        <v>33</v>
      </c>
      <c r="AY133" s="253" t="s">
        <v>136</v>
      </c>
    </row>
    <row r="134" spans="1:65" s="2" customFormat="1" ht="44.25" customHeight="1">
      <c r="A134" s="38"/>
      <c r="B134" s="39"/>
      <c r="C134" s="218" t="s">
        <v>164</v>
      </c>
      <c r="D134" s="218" t="s">
        <v>138</v>
      </c>
      <c r="E134" s="219" t="s">
        <v>175</v>
      </c>
      <c r="F134" s="220" t="s">
        <v>176</v>
      </c>
      <c r="G134" s="221" t="s">
        <v>150</v>
      </c>
      <c r="H134" s="222">
        <v>11.968</v>
      </c>
      <c r="I134" s="223"/>
      <c r="J134" s="224">
        <f>ROUND(I134*H134,2)</f>
        <v>0</v>
      </c>
      <c r="K134" s="220" t="s">
        <v>142</v>
      </c>
      <c r="L134" s="44"/>
      <c r="M134" s="225" t="s">
        <v>1</v>
      </c>
      <c r="N134" s="226" t="s">
        <v>42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143</v>
      </c>
      <c r="AT134" s="229" t="s">
        <v>138</v>
      </c>
      <c r="AU134" s="229" t="s">
        <v>86</v>
      </c>
      <c r="AY134" s="17" t="s">
        <v>136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33</v>
      </c>
      <c r="BK134" s="230">
        <f>ROUND(I134*H134,2)</f>
        <v>0</v>
      </c>
      <c r="BL134" s="17" t="s">
        <v>143</v>
      </c>
      <c r="BM134" s="229" t="s">
        <v>443</v>
      </c>
    </row>
    <row r="135" spans="1:51" s="15" customFormat="1" ht="12">
      <c r="A135" s="15"/>
      <c r="B135" s="254"/>
      <c r="C135" s="255"/>
      <c r="D135" s="233" t="s">
        <v>145</v>
      </c>
      <c r="E135" s="256" t="s">
        <v>1</v>
      </c>
      <c r="F135" s="257" t="s">
        <v>444</v>
      </c>
      <c r="G135" s="255"/>
      <c r="H135" s="256" t="s">
        <v>1</v>
      </c>
      <c r="I135" s="258"/>
      <c r="J135" s="255"/>
      <c r="K135" s="255"/>
      <c r="L135" s="259"/>
      <c r="M135" s="260"/>
      <c r="N135" s="261"/>
      <c r="O135" s="261"/>
      <c r="P135" s="261"/>
      <c r="Q135" s="261"/>
      <c r="R135" s="261"/>
      <c r="S135" s="261"/>
      <c r="T135" s="26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3" t="s">
        <v>145</v>
      </c>
      <c r="AU135" s="263" t="s">
        <v>86</v>
      </c>
      <c r="AV135" s="15" t="s">
        <v>33</v>
      </c>
      <c r="AW135" s="15" t="s">
        <v>32</v>
      </c>
      <c r="AX135" s="15" t="s">
        <v>77</v>
      </c>
      <c r="AY135" s="263" t="s">
        <v>136</v>
      </c>
    </row>
    <row r="136" spans="1:51" s="13" customFormat="1" ht="12">
      <c r="A136" s="13"/>
      <c r="B136" s="231"/>
      <c r="C136" s="232"/>
      <c r="D136" s="233" t="s">
        <v>145</v>
      </c>
      <c r="E136" s="234" t="s">
        <v>1</v>
      </c>
      <c r="F136" s="235" t="s">
        <v>514</v>
      </c>
      <c r="G136" s="232"/>
      <c r="H136" s="236">
        <v>17.952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145</v>
      </c>
      <c r="AU136" s="242" t="s">
        <v>86</v>
      </c>
      <c r="AV136" s="13" t="s">
        <v>86</v>
      </c>
      <c r="AW136" s="13" t="s">
        <v>32</v>
      </c>
      <c r="AX136" s="13" t="s">
        <v>77</v>
      </c>
      <c r="AY136" s="242" t="s">
        <v>136</v>
      </c>
    </row>
    <row r="137" spans="1:51" s="15" customFormat="1" ht="12">
      <c r="A137" s="15"/>
      <c r="B137" s="254"/>
      <c r="C137" s="255"/>
      <c r="D137" s="233" t="s">
        <v>145</v>
      </c>
      <c r="E137" s="256" t="s">
        <v>1</v>
      </c>
      <c r="F137" s="257" t="s">
        <v>446</v>
      </c>
      <c r="G137" s="255"/>
      <c r="H137" s="256" t="s">
        <v>1</v>
      </c>
      <c r="I137" s="258"/>
      <c r="J137" s="255"/>
      <c r="K137" s="255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145</v>
      </c>
      <c r="AU137" s="263" t="s">
        <v>86</v>
      </c>
      <c r="AV137" s="15" t="s">
        <v>33</v>
      </c>
      <c r="AW137" s="15" t="s">
        <v>32</v>
      </c>
      <c r="AX137" s="15" t="s">
        <v>77</v>
      </c>
      <c r="AY137" s="263" t="s">
        <v>136</v>
      </c>
    </row>
    <row r="138" spans="1:51" s="13" customFormat="1" ht="12">
      <c r="A138" s="13"/>
      <c r="B138" s="231"/>
      <c r="C138" s="232"/>
      <c r="D138" s="233" t="s">
        <v>145</v>
      </c>
      <c r="E138" s="234" t="s">
        <v>1</v>
      </c>
      <c r="F138" s="235" t="s">
        <v>515</v>
      </c>
      <c r="G138" s="232"/>
      <c r="H138" s="236">
        <v>-5.984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145</v>
      </c>
      <c r="AU138" s="242" t="s">
        <v>86</v>
      </c>
      <c r="AV138" s="13" t="s">
        <v>86</v>
      </c>
      <c r="AW138" s="13" t="s">
        <v>32</v>
      </c>
      <c r="AX138" s="13" t="s">
        <v>77</v>
      </c>
      <c r="AY138" s="242" t="s">
        <v>136</v>
      </c>
    </row>
    <row r="139" spans="1:51" s="14" customFormat="1" ht="12">
      <c r="A139" s="14"/>
      <c r="B139" s="243"/>
      <c r="C139" s="244"/>
      <c r="D139" s="233" t="s">
        <v>145</v>
      </c>
      <c r="E139" s="245" t="s">
        <v>1</v>
      </c>
      <c r="F139" s="246" t="s">
        <v>147</v>
      </c>
      <c r="G139" s="244"/>
      <c r="H139" s="247">
        <v>11.968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145</v>
      </c>
      <c r="AU139" s="253" t="s">
        <v>86</v>
      </c>
      <c r="AV139" s="14" t="s">
        <v>143</v>
      </c>
      <c r="AW139" s="14" t="s">
        <v>32</v>
      </c>
      <c r="AX139" s="14" t="s">
        <v>33</v>
      </c>
      <c r="AY139" s="253" t="s">
        <v>136</v>
      </c>
    </row>
    <row r="140" spans="1:65" s="2" customFormat="1" ht="66.75" customHeight="1">
      <c r="A140" s="38"/>
      <c r="B140" s="39"/>
      <c r="C140" s="218" t="s">
        <v>169</v>
      </c>
      <c r="D140" s="218" t="s">
        <v>138</v>
      </c>
      <c r="E140" s="219" t="s">
        <v>450</v>
      </c>
      <c r="F140" s="220" t="s">
        <v>451</v>
      </c>
      <c r="G140" s="221" t="s">
        <v>150</v>
      </c>
      <c r="H140" s="222">
        <v>4.488</v>
      </c>
      <c r="I140" s="223"/>
      <c r="J140" s="224">
        <f>ROUND(I140*H140,2)</f>
        <v>0</v>
      </c>
      <c r="K140" s="220" t="s">
        <v>142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143</v>
      </c>
      <c r="AT140" s="229" t="s">
        <v>138</v>
      </c>
      <c r="AU140" s="229" t="s">
        <v>86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33</v>
      </c>
      <c r="BK140" s="230">
        <f>ROUND(I140*H140,2)</f>
        <v>0</v>
      </c>
      <c r="BL140" s="17" t="s">
        <v>143</v>
      </c>
      <c r="BM140" s="229" t="s">
        <v>452</v>
      </c>
    </row>
    <row r="141" spans="1:51" s="13" customFormat="1" ht="12">
      <c r="A141" s="13"/>
      <c r="B141" s="231"/>
      <c r="C141" s="232"/>
      <c r="D141" s="233" t="s">
        <v>145</v>
      </c>
      <c r="E141" s="234" t="s">
        <v>1</v>
      </c>
      <c r="F141" s="235" t="s">
        <v>516</v>
      </c>
      <c r="G141" s="232"/>
      <c r="H141" s="236">
        <v>4.488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145</v>
      </c>
      <c r="AU141" s="242" t="s">
        <v>86</v>
      </c>
      <c r="AV141" s="13" t="s">
        <v>86</v>
      </c>
      <c r="AW141" s="13" t="s">
        <v>32</v>
      </c>
      <c r="AX141" s="13" t="s">
        <v>77</v>
      </c>
      <c r="AY141" s="242" t="s">
        <v>136</v>
      </c>
    </row>
    <row r="142" spans="1:51" s="14" customFormat="1" ht="12">
      <c r="A142" s="14"/>
      <c r="B142" s="243"/>
      <c r="C142" s="244"/>
      <c r="D142" s="233" t="s">
        <v>145</v>
      </c>
      <c r="E142" s="245" t="s">
        <v>1</v>
      </c>
      <c r="F142" s="246" t="s">
        <v>147</v>
      </c>
      <c r="G142" s="244"/>
      <c r="H142" s="247">
        <v>4.488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145</v>
      </c>
      <c r="AU142" s="253" t="s">
        <v>86</v>
      </c>
      <c r="AV142" s="14" t="s">
        <v>143</v>
      </c>
      <c r="AW142" s="14" t="s">
        <v>32</v>
      </c>
      <c r="AX142" s="14" t="s">
        <v>33</v>
      </c>
      <c r="AY142" s="253" t="s">
        <v>136</v>
      </c>
    </row>
    <row r="143" spans="1:65" s="2" customFormat="1" ht="16.5" customHeight="1">
      <c r="A143" s="38"/>
      <c r="B143" s="39"/>
      <c r="C143" s="264" t="s">
        <v>174</v>
      </c>
      <c r="D143" s="264" t="s">
        <v>192</v>
      </c>
      <c r="E143" s="265" t="s">
        <v>454</v>
      </c>
      <c r="F143" s="266" t="s">
        <v>455</v>
      </c>
      <c r="G143" s="267" t="s">
        <v>378</v>
      </c>
      <c r="H143" s="268">
        <v>8.976</v>
      </c>
      <c r="I143" s="269"/>
      <c r="J143" s="270">
        <f>ROUND(I143*H143,2)</f>
        <v>0</v>
      </c>
      <c r="K143" s="266" t="s">
        <v>142</v>
      </c>
      <c r="L143" s="271"/>
      <c r="M143" s="272" t="s">
        <v>1</v>
      </c>
      <c r="N143" s="273" t="s">
        <v>42</v>
      </c>
      <c r="O143" s="91"/>
      <c r="P143" s="227">
        <f>O143*H143</f>
        <v>0</v>
      </c>
      <c r="Q143" s="227">
        <v>1</v>
      </c>
      <c r="R143" s="227">
        <f>Q143*H143</f>
        <v>8.976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179</v>
      </c>
      <c r="AT143" s="229" t="s">
        <v>192</v>
      </c>
      <c r="AU143" s="229" t="s">
        <v>86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33</v>
      </c>
      <c r="BK143" s="230">
        <f>ROUND(I143*H143,2)</f>
        <v>0</v>
      </c>
      <c r="BL143" s="17" t="s">
        <v>143</v>
      </c>
      <c r="BM143" s="229" t="s">
        <v>456</v>
      </c>
    </row>
    <row r="144" spans="1:51" s="13" customFormat="1" ht="12">
      <c r="A144" s="13"/>
      <c r="B144" s="231"/>
      <c r="C144" s="232"/>
      <c r="D144" s="233" t="s">
        <v>145</v>
      </c>
      <c r="E144" s="232"/>
      <c r="F144" s="235" t="s">
        <v>517</v>
      </c>
      <c r="G144" s="232"/>
      <c r="H144" s="236">
        <v>8.976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145</v>
      </c>
      <c r="AU144" s="242" t="s">
        <v>86</v>
      </c>
      <c r="AV144" s="13" t="s">
        <v>86</v>
      </c>
      <c r="AW144" s="13" t="s">
        <v>4</v>
      </c>
      <c r="AX144" s="13" t="s">
        <v>33</v>
      </c>
      <c r="AY144" s="242" t="s">
        <v>136</v>
      </c>
    </row>
    <row r="145" spans="1:65" s="2" customFormat="1" ht="55.5" customHeight="1">
      <c r="A145" s="38"/>
      <c r="B145" s="39"/>
      <c r="C145" s="218" t="s">
        <v>179</v>
      </c>
      <c r="D145" s="218" t="s">
        <v>138</v>
      </c>
      <c r="E145" s="219" t="s">
        <v>395</v>
      </c>
      <c r="F145" s="220" t="s">
        <v>396</v>
      </c>
      <c r="G145" s="221" t="s">
        <v>141</v>
      </c>
      <c r="H145" s="222">
        <v>20.57</v>
      </c>
      <c r="I145" s="223"/>
      <c r="J145" s="224">
        <f>ROUND(I145*H145,2)</f>
        <v>0</v>
      </c>
      <c r="K145" s="220" t="s">
        <v>142</v>
      </c>
      <c r="L145" s="44"/>
      <c r="M145" s="225" t="s">
        <v>1</v>
      </c>
      <c r="N145" s="226" t="s">
        <v>42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</v>
      </c>
      <c r="AT145" s="229" t="s">
        <v>138</v>
      </c>
      <c r="AU145" s="229" t="s">
        <v>86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33</v>
      </c>
      <c r="BK145" s="230">
        <f>ROUND(I145*H145,2)</f>
        <v>0</v>
      </c>
      <c r="BL145" s="17" t="s">
        <v>143</v>
      </c>
      <c r="BM145" s="229" t="s">
        <v>458</v>
      </c>
    </row>
    <row r="146" spans="1:65" s="2" customFormat="1" ht="37.8" customHeight="1">
      <c r="A146" s="38"/>
      <c r="B146" s="39"/>
      <c r="C146" s="218" t="s">
        <v>183</v>
      </c>
      <c r="D146" s="218" t="s">
        <v>138</v>
      </c>
      <c r="E146" s="219" t="s">
        <v>398</v>
      </c>
      <c r="F146" s="220" t="s">
        <v>399</v>
      </c>
      <c r="G146" s="221" t="s">
        <v>141</v>
      </c>
      <c r="H146" s="222">
        <v>20.57</v>
      </c>
      <c r="I146" s="223"/>
      <c r="J146" s="224">
        <f>ROUND(I146*H146,2)</f>
        <v>0</v>
      </c>
      <c r="K146" s="220" t="s">
        <v>142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143</v>
      </c>
      <c r="AT146" s="229" t="s">
        <v>138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33</v>
      </c>
      <c r="BK146" s="230">
        <f>ROUND(I146*H146,2)</f>
        <v>0</v>
      </c>
      <c r="BL146" s="17" t="s">
        <v>143</v>
      </c>
      <c r="BM146" s="229" t="s">
        <v>459</v>
      </c>
    </row>
    <row r="147" spans="1:65" s="2" customFormat="1" ht="37.8" customHeight="1">
      <c r="A147" s="38"/>
      <c r="B147" s="39"/>
      <c r="C147" s="218" t="s">
        <v>187</v>
      </c>
      <c r="D147" s="218" t="s">
        <v>138</v>
      </c>
      <c r="E147" s="219" t="s">
        <v>401</v>
      </c>
      <c r="F147" s="220" t="s">
        <v>402</v>
      </c>
      <c r="G147" s="221" t="s">
        <v>141</v>
      </c>
      <c r="H147" s="222">
        <v>20.57</v>
      </c>
      <c r="I147" s="223"/>
      <c r="J147" s="224">
        <f>ROUND(I147*H147,2)</f>
        <v>0</v>
      </c>
      <c r="K147" s="220" t="s">
        <v>142</v>
      </c>
      <c r="L147" s="44"/>
      <c r="M147" s="225" t="s">
        <v>1</v>
      </c>
      <c r="N147" s="226" t="s">
        <v>42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143</v>
      </c>
      <c r="AT147" s="229" t="s">
        <v>138</v>
      </c>
      <c r="AU147" s="229" t="s">
        <v>86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33</v>
      </c>
      <c r="BK147" s="230">
        <f>ROUND(I147*H147,2)</f>
        <v>0</v>
      </c>
      <c r="BL147" s="17" t="s">
        <v>143</v>
      </c>
      <c r="BM147" s="229" t="s">
        <v>460</v>
      </c>
    </row>
    <row r="148" spans="1:65" s="2" customFormat="1" ht="16.5" customHeight="1">
      <c r="A148" s="38"/>
      <c r="B148" s="39"/>
      <c r="C148" s="264" t="s">
        <v>191</v>
      </c>
      <c r="D148" s="264" t="s">
        <v>192</v>
      </c>
      <c r="E148" s="265" t="s">
        <v>193</v>
      </c>
      <c r="F148" s="266" t="s">
        <v>194</v>
      </c>
      <c r="G148" s="267" t="s">
        <v>195</v>
      </c>
      <c r="H148" s="268">
        <v>0.411</v>
      </c>
      <c r="I148" s="269"/>
      <c r="J148" s="270">
        <f>ROUND(I148*H148,2)</f>
        <v>0</v>
      </c>
      <c r="K148" s="266" t="s">
        <v>142</v>
      </c>
      <c r="L148" s="271"/>
      <c r="M148" s="272" t="s">
        <v>1</v>
      </c>
      <c r="N148" s="273" t="s">
        <v>42</v>
      </c>
      <c r="O148" s="91"/>
      <c r="P148" s="227">
        <f>O148*H148</f>
        <v>0</v>
      </c>
      <c r="Q148" s="227">
        <v>0.001</v>
      </c>
      <c r="R148" s="227">
        <f>Q148*H148</f>
        <v>0.00041099999999999996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179</v>
      </c>
      <c r="AT148" s="229" t="s">
        <v>192</v>
      </c>
      <c r="AU148" s="229" t="s">
        <v>86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33</v>
      </c>
      <c r="BK148" s="230">
        <f>ROUND(I148*H148,2)</f>
        <v>0</v>
      </c>
      <c r="BL148" s="17" t="s">
        <v>143</v>
      </c>
      <c r="BM148" s="229" t="s">
        <v>461</v>
      </c>
    </row>
    <row r="149" spans="1:51" s="13" customFormat="1" ht="12">
      <c r="A149" s="13"/>
      <c r="B149" s="231"/>
      <c r="C149" s="232"/>
      <c r="D149" s="233" t="s">
        <v>145</v>
      </c>
      <c r="E149" s="232"/>
      <c r="F149" s="235" t="s">
        <v>518</v>
      </c>
      <c r="G149" s="232"/>
      <c r="H149" s="236">
        <v>0.411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145</v>
      </c>
      <c r="AU149" s="242" t="s">
        <v>86</v>
      </c>
      <c r="AV149" s="13" t="s">
        <v>86</v>
      </c>
      <c r="AW149" s="13" t="s">
        <v>4</v>
      </c>
      <c r="AX149" s="13" t="s">
        <v>33</v>
      </c>
      <c r="AY149" s="242" t="s">
        <v>136</v>
      </c>
    </row>
    <row r="150" spans="1:65" s="2" customFormat="1" ht="21.75" customHeight="1">
      <c r="A150" s="38"/>
      <c r="B150" s="39"/>
      <c r="C150" s="218" t="s">
        <v>198</v>
      </c>
      <c r="D150" s="218" t="s">
        <v>138</v>
      </c>
      <c r="E150" s="219" t="s">
        <v>203</v>
      </c>
      <c r="F150" s="220" t="s">
        <v>204</v>
      </c>
      <c r="G150" s="221" t="s">
        <v>141</v>
      </c>
      <c r="H150" s="222">
        <v>20.57</v>
      </c>
      <c r="I150" s="223"/>
      <c r="J150" s="224">
        <f>ROUND(I150*H150,2)</f>
        <v>0</v>
      </c>
      <c r="K150" s="220" t="s">
        <v>142</v>
      </c>
      <c r="L150" s="44"/>
      <c r="M150" s="225" t="s">
        <v>1</v>
      </c>
      <c r="N150" s="226" t="s">
        <v>42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143</v>
      </c>
      <c r="AT150" s="229" t="s">
        <v>138</v>
      </c>
      <c r="AU150" s="229" t="s">
        <v>86</v>
      </c>
      <c r="AY150" s="17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33</v>
      </c>
      <c r="BK150" s="230">
        <f>ROUND(I150*H150,2)</f>
        <v>0</v>
      </c>
      <c r="BL150" s="17" t="s">
        <v>143</v>
      </c>
      <c r="BM150" s="229" t="s">
        <v>463</v>
      </c>
    </row>
    <row r="151" spans="1:63" s="12" customFormat="1" ht="22.8" customHeight="1">
      <c r="A151" s="12"/>
      <c r="B151" s="202"/>
      <c r="C151" s="203"/>
      <c r="D151" s="204" t="s">
        <v>76</v>
      </c>
      <c r="E151" s="216" t="s">
        <v>143</v>
      </c>
      <c r="F151" s="216" t="s">
        <v>472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SUM(P152:P154)</f>
        <v>0</v>
      </c>
      <c r="Q151" s="210"/>
      <c r="R151" s="211">
        <f>SUM(R152:R154)</f>
        <v>0</v>
      </c>
      <c r="S151" s="210"/>
      <c r="T151" s="212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33</v>
      </c>
      <c r="AT151" s="214" t="s">
        <v>76</v>
      </c>
      <c r="AU151" s="214" t="s">
        <v>33</v>
      </c>
      <c r="AY151" s="213" t="s">
        <v>136</v>
      </c>
      <c r="BK151" s="215">
        <f>SUM(BK152:BK154)</f>
        <v>0</v>
      </c>
    </row>
    <row r="152" spans="1:65" s="2" customFormat="1" ht="33" customHeight="1">
      <c r="A152" s="38"/>
      <c r="B152" s="39"/>
      <c r="C152" s="218" t="s">
        <v>202</v>
      </c>
      <c r="D152" s="218" t="s">
        <v>138</v>
      </c>
      <c r="E152" s="219" t="s">
        <v>473</v>
      </c>
      <c r="F152" s="220" t="s">
        <v>474</v>
      </c>
      <c r="G152" s="221" t="s">
        <v>150</v>
      </c>
      <c r="H152" s="222">
        <v>1.496</v>
      </c>
      <c r="I152" s="223"/>
      <c r="J152" s="224">
        <f>ROUND(I152*H152,2)</f>
        <v>0</v>
      </c>
      <c r="K152" s="220" t="s">
        <v>142</v>
      </c>
      <c r="L152" s="44"/>
      <c r="M152" s="225" t="s">
        <v>1</v>
      </c>
      <c r="N152" s="226" t="s">
        <v>42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143</v>
      </c>
      <c r="AT152" s="229" t="s">
        <v>138</v>
      </c>
      <c r="AU152" s="229" t="s">
        <v>86</v>
      </c>
      <c r="AY152" s="17" t="s">
        <v>136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33</v>
      </c>
      <c r="BK152" s="230">
        <f>ROUND(I152*H152,2)</f>
        <v>0</v>
      </c>
      <c r="BL152" s="17" t="s">
        <v>143</v>
      </c>
      <c r="BM152" s="229" t="s">
        <v>475</v>
      </c>
    </row>
    <row r="153" spans="1:51" s="13" customFormat="1" ht="12">
      <c r="A153" s="13"/>
      <c r="B153" s="231"/>
      <c r="C153" s="232"/>
      <c r="D153" s="233" t="s">
        <v>145</v>
      </c>
      <c r="E153" s="234" t="s">
        <v>1</v>
      </c>
      <c r="F153" s="235" t="s">
        <v>519</v>
      </c>
      <c r="G153" s="232"/>
      <c r="H153" s="236">
        <v>1.496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145</v>
      </c>
      <c r="AU153" s="242" t="s">
        <v>86</v>
      </c>
      <c r="AV153" s="13" t="s">
        <v>86</v>
      </c>
      <c r="AW153" s="13" t="s">
        <v>32</v>
      </c>
      <c r="AX153" s="13" t="s">
        <v>77</v>
      </c>
      <c r="AY153" s="242" t="s">
        <v>136</v>
      </c>
    </row>
    <row r="154" spans="1:51" s="14" customFormat="1" ht="12">
      <c r="A154" s="14"/>
      <c r="B154" s="243"/>
      <c r="C154" s="244"/>
      <c r="D154" s="233" t="s">
        <v>145</v>
      </c>
      <c r="E154" s="245" t="s">
        <v>1</v>
      </c>
      <c r="F154" s="246" t="s">
        <v>147</v>
      </c>
      <c r="G154" s="244"/>
      <c r="H154" s="247">
        <v>1.496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145</v>
      </c>
      <c r="AU154" s="253" t="s">
        <v>86</v>
      </c>
      <c r="AV154" s="14" t="s">
        <v>143</v>
      </c>
      <c r="AW154" s="14" t="s">
        <v>32</v>
      </c>
      <c r="AX154" s="14" t="s">
        <v>33</v>
      </c>
      <c r="AY154" s="253" t="s">
        <v>136</v>
      </c>
    </row>
    <row r="155" spans="1:63" s="12" customFormat="1" ht="22.8" customHeight="1">
      <c r="A155" s="12"/>
      <c r="B155" s="202"/>
      <c r="C155" s="203"/>
      <c r="D155" s="204" t="s">
        <v>76</v>
      </c>
      <c r="E155" s="216" t="s">
        <v>179</v>
      </c>
      <c r="F155" s="216" t="s">
        <v>332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SUM(P156:P171)</f>
        <v>0</v>
      </c>
      <c r="Q155" s="210"/>
      <c r="R155" s="211">
        <f>SUM(R156:R171)</f>
        <v>0.014436969999999999</v>
      </c>
      <c r="S155" s="210"/>
      <c r="T155" s="212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33</v>
      </c>
      <c r="AT155" s="214" t="s">
        <v>76</v>
      </c>
      <c r="AU155" s="214" t="s">
        <v>33</v>
      </c>
      <c r="AY155" s="213" t="s">
        <v>136</v>
      </c>
      <c r="BK155" s="215">
        <f>SUM(BK156:BK171)</f>
        <v>0</v>
      </c>
    </row>
    <row r="156" spans="1:65" s="2" customFormat="1" ht="37.8" customHeight="1">
      <c r="A156" s="38"/>
      <c r="B156" s="39"/>
      <c r="C156" s="218" t="s">
        <v>207</v>
      </c>
      <c r="D156" s="218" t="s">
        <v>138</v>
      </c>
      <c r="E156" s="219" t="s">
        <v>520</v>
      </c>
      <c r="F156" s="220" t="s">
        <v>521</v>
      </c>
      <c r="G156" s="221" t="s">
        <v>156</v>
      </c>
      <c r="H156" s="222">
        <v>20.7</v>
      </c>
      <c r="I156" s="223"/>
      <c r="J156" s="224">
        <f>ROUND(I156*H156,2)</f>
        <v>0</v>
      </c>
      <c r="K156" s="220" t="s">
        <v>142</v>
      </c>
      <c r="L156" s="44"/>
      <c r="M156" s="225" t="s">
        <v>1</v>
      </c>
      <c r="N156" s="226" t="s">
        <v>42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143</v>
      </c>
      <c r="AT156" s="229" t="s">
        <v>138</v>
      </c>
      <c r="AU156" s="229" t="s">
        <v>86</v>
      </c>
      <c r="AY156" s="17" t="s">
        <v>136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33</v>
      </c>
      <c r="BK156" s="230">
        <f>ROUND(I156*H156,2)</f>
        <v>0</v>
      </c>
      <c r="BL156" s="17" t="s">
        <v>143</v>
      </c>
      <c r="BM156" s="229" t="s">
        <v>522</v>
      </c>
    </row>
    <row r="157" spans="1:65" s="2" customFormat="1" ht="21.75" customHeight="1">
      <c r="A157" s="38"/>
      <c r="B157" s="39"/>
      <c r="C157" s="264" t="s">
        <v>8</v>
      </c>
      <c r="D157" s="264" t="s">
        <v>192</v>
      </c>
      <c r="E157" s="265" t="s">
        <v>523</v>
      </c>
      <c r="F157" s="266" t="s">
        <v>524</v>
      </c>
      <c r="G157" s="267" t="s">
        <v>156</v>
      </c>
      <c r="H157" s="268">
        <v>21.011</v>
      </c>
      <c r="I157" s="269"/>
      <c r="J157" s="270">
        <f>ROUND(I157*H157,2)</f>
        <v>0</v>
      </c>
      <c r="K157" s="266" t="s">
        <v>142</v>
      </c>
      <c r="L157" s="271"/>
      <c r="M157" s="272" t="s">
        <v>1</v>
      </c>
      <c r="N157" s="273" t="s">
        <v>42</v>
      </c>
      <c r="O157" s="91"/>
      <c r="P157" s="227">
        <f>O157*H157</f>
        <v>0</v>
      </c>
      <c r="Q157" s="227">
        <v>0.00027</v>
      </c>
      <c r="R157" s="227">
        <f>Q157*H157</f>
        <v>0.00567297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179</v>
      </c>
      <c r="AT157" s="229" t="s">
        <v>192</v>
      </c>
      <c r="AU157" s="229" t="s">
        <v>86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33</v>
      </c>
      <c r="BK157" s="230">
        <f>ROUND(I157*H157,2)</f>
        <v>0</v>
      </c>
      <c r="BL157" s="17" t="s">
        <v>143</v>
      </c>
      <c r="BM157" s="229" t="s">
        <v>525</v>
      </c>
    </row>
    <row r="158" spans="1:51" s="13" customFormat="1" ht="12">
      <c r="A158" s="13"/>
      <c r="B158" s="231"/>
      <c r="C158" s="232"/>
      <c r="D158" s="233" t="s">
        <v>145</v>
      </c>
      <c r="E158" s="232"/>
      <c r="F158" s="235" t="s">
        <v>526</v>
      </c>
      <c r="G158" s="232"/>
      <c r="H158" s="236">
        <v>21.011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145</v>
      </c>
      <c r="AU158" s="242" t="s">
        <v>86</v>
      </c>
      <c r="AV158" s="13" t="s">
        <v>86</v>
      </c>
      <c r="AW158" s="13" t="s">
        <v>4</v>
      </c>
      <c r="AX158" s="13" t="s">
        <v>33</v>
      </c>
      <c r="AY158" s="242" t="s">
        <v>136</v>
      </c>
    </row>
    <row r="159" spans="1:65" s="2" customFormat="1" ht="44.25" customHeight="1">
      <c r="A159" s="38"/>
      <c r="B159" s="39"/>
      <c r="C159" s="218" t="s">
        <v>215</v>
      </c>
      <c r="D159" s="218" t="s">
        <v>138</v>
      </c>
      <c r="E159" s="219" t="s">
        <v>527</v>
      </c>
      <c r="F159" s="220" t="s">
        <v>528</v>
      </c>
      <c r="G159" s="221" t="s">
        <v>232</v>
      </c>
      <c r="H159" s="222">
        <v>4</v>
      </c>
      <c r="I159" s="223"/>
      <c r="J159" s="224">
        <f>ROUND(I159*H159,2)</f>
        <v>0</v>
      </c>
      <c r="K159" s="220" t="s">
        <v>142</v>
      </c>
      <c r="L159" s="44"/>
      <c r="M159" s="225" t="s">
        <v>1</v>
      </c>
      <c r="N159" s="226" t="s">
        <v>42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143</v>
      </c>
      <c r="AT159" s="229" t="s">
        <v>138</v>
      </c>
      <c r="AU159" s="229" t="s">
        <v>86</v>
      </c>
      <c r="AY159" s="17" t="s">
        <v>136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33</v>
      </c>
      <c r="BK159" s="230">
        <f>ROUND(I159*H159,2)</f>
        <v>0</v>
      </c>
      <c r="BL159" s="17" t="s">
        <v>143</v>
      </c>
      <c r="BM159" s="229" t="s">
        <v>529</v>
      </c>
    </row>
    <row r="160" spans="1:65" s="2" customFormat="1" ht="16.5" customHeight="1">
      <c r="A160" s="38"/>
      <c r="B160" s="39"/>
      <c r="C160" s="264" t="s">
        <v>220</v>
      </c>
      <c r="D160" s="264" t="s">
        <v>192</v>
      </c>
      <c r="E160" s="265" t="s">
        <v>530</v>
      </c>
      <c r="F160" s="266" t="s">
        <v>531</v>
      </c>
      <c r="G160" s="267" t="s">
        <v>232</v>
      </c>
      <c r="H160" s="268">
        <v>2</v>
      </c>
      <c r="I160" s="269"/>
      <c r="J160" s="270">
        <f>ROUND(I160*H160,2)</f>
        <v>0</v>
      </c>
      <c r="K160" s="266" t="s">
        <v>142</v>
      </c>
      <c r="L160" s="271"/>
      <c r="M160" s="272" t="s">
        <v>1</v>
      </c>
      <c r="N160" s="273" t="s">
        <v>42</v>
      </c>
      <c r="O160" s="91"/>
      <c r="P160" s="227">
        <f>O160*H160</f>
        <v>0</v>
      </c>
      <c r="Q160" s="227">
        <v>5E-05</v>
      </c>
      <c r="R160" s="227">
        <f>Q160*H160</f>
        <v>0.0001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179</v>
      </c>
      <c r="AT160" s="229" t="s">
        <v>192</v>
      </c>
      <c r="AU160" s="229" t="s">
        <v>86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33</v>
      </c>
      <c r="BK160" s="230">
        <f>ROUND(I160*H160,2)</f>
        <v>0</v>
      </c>
      <c r="BL160" s="17" t="s">
        <v>143</v>
      </c>
      <c r="BM160" s="229" t="s">
        <v>532</v>
      </c>
    </row>
    <row r="161" spans="1:65" s="2" customFormat="1" ht="24.15" customHeight="1">
      <c r="A161" s="38"/>
      <c r="B161" s="39"/>
      <c r="C161" s="264" t="s">
        <v>229</v>
      </c>
      <c r="D161" s="264" t="s">
        <v>192</v>
      </c>
      <c r="E161" s="265" t="s">
        <v>533</v>
      </c>
      <c r="F161" s="266" t="s">
        <v>534</v>
      </c>
      <c r="G161" s="267" t="s">
        <v>232</v>
      </c>
      <c r="H161" s="268">
        <v>2</v>
      </c>
      <c r="I161" s="269"/>
      <c r="J161" s="270">
        <f>ROUND(I161*H161,2)</f>
        <v>0</v>
      </c>
      <c r="K161" s="266" t="s">
        <v>142</v>
      </c>
      <c r="L161" s="271"/>
      <c r="M161" s="272" t="s">
        <v>1</v>
      </c>
      <c r="N161" s="273" t="s">
        <v>42</v>
      </c>
      <c r="O161" s="91"/>
      <c r="P161" s="227">
        <f>O161*H161</f>
        <v>0</v>
      </c>
      <c r="Q161" s="227">
        <v>0.00026</v>
      </c>
      <c r="R161" s="227">
        <f>Q161*H161</f>
        <v>0.00052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179</v>
      </c>
      <c r="AT161" s="229" t="s">
        <v>192</v>
      </c>
      <c r="AU161" s="229" t="s">
        <v>86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33</v>
      </c>
      <c r="BK161" s="230">
        <f>ROUND(I161*H161,2)</f>
        <v>0</v>
      </c>
      <c r="BL161" s="17" t="s">
        <v>143</v>
      </c>
      <c r="BM161" s="229" t="s">
        <v>535</v>
      </c>
    </row>
    <row r="162" spans="1:65" s="2" customFormat="1" ht="16.5" customHeight="1">
      <c r="A162" s="38"/>
      <c r="B162" s="39"/>
      <c r="C162" s="218" t="s">
        <v>236</v>
      </c>
      <c r="D162" s="218" t="s">
        <v>138</v>
      </c>
      <c r="E162" s="219" t="s">
        <v>536</v>
      </c>
      <c r="F162" s="220" t="s">
        <v>537</v>
      </c>
      <c r="G162" s="221" t="s">
        <v>156</v>
      </c>
      <c r="H162" s="222">
        <v>18.7</v>
      </c>
      <c r="I162" s="223"/>
      <c r="J162" s="224">
        <f>ROUND(I162*H162,2)</f>
        <v>0</v>
      </c>
      <c r="K162" s="220" t="s">
        <v>142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0.00019</v>
      </c>
      <c r="R162" s="227">
        <f>Q162*H162</f>
        <v>0.003553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143</v>
      </c>
      <c r="AT162" s="229" t="s">
        <v>138</v>
      </c>
      <c r="AU162" s="229" t="s">
        <v>86</v>
      </c>
      <c r="AY162" s="17" t="s">
        <v>136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33</v>
      </c>
      <c r="BK162" s="230">
        <f>ROUND(I162*H162,2)</f>
        <v>0</v>
      </c>
      <c r="BL162" s="17" t="s">
        <v>143</v>
      </c>
      <c r="BM162" s="229" t="s">
        <v>538</v>
      </c>
    </row>
    <row r="163" spans="1:65" s="2" customFormat="1" ht="21.75" customHeight="1">
      <c r="A163" s="38"/>
      <c r="B163" s="39"/>
      <c r="C163" s="218" t="s">
        <v>240</v>
      </c>
      <c r="D163" s="218" t="s">
        <v>138</v>
      </c>
      <c r="E163" s="219" t="s">
        <v>539</v>
      </c>
      <c r="F163" s="220" t="s">
        <v>540</v>
      </c>
      <c r="G163" s="221" t="s">
        <v>156</v>
      </c>
      <c r="H163" s="222">
        <v>18.7</v>
      </c>
      <c r="I163" s="223"/>
      <c r="J163" s="224">
        <f>ROUND(I163*H163,2)</f>
        <v>0</v>
      </c>
      <c r="K163" s="220" t="s">
        <v>142</v>
      </c>
      <c r="L163" s="44"/>
      <c r="M163" s="225" t="s">
        <v>1</v>
      </c>
      <c r="N163" s="226" t="s">
        <v>42</v>
      </c>
      <c r="O163" s="91"/>
      <c r="P163" s="227">
        <f>O163*H163</f>
        <v>0</v>
      </c>
      <c r="Q163" s="227">
        <v>0.00013</v>
      </c>
      <c r="R163" s="227">
        <f>Q163*H163</f>
        <v>0.0024309999999999996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143</v>
      </c>
      <c r="AT163" s="229" t="s">
        <v>138</v>
      </c>
      <c r="AU163" s="229" t="s">
        <v>86</v>
      </c>
      <c r="AY163" s="17" t="s">
        <v>136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33</v>
      </c>
      <c r="BK163" s="230">
        <f>ROUND(I163*H163,2)</f>
        <v>0</v>
      </c>
      <c r="BL163" s="17" t="s">
        <v>143</v>
      </c>
      <c r="BM163" s="229" t="s">
        <v>541</v>
      </c>
    </row>
    <row r="164" spans="1:65" s="2" customFormat="1" ht="16.5" customHeight="1">
      <c r="A164" s="38"/>
      <c r="B164" s="39"/>
      <c r="C164" s="218" t="s">
        <v>7</v>
      </c>
      <c r="D164" s="218" t="s">
        <v>138</v>
      </c>
      <c r="E164" s="219" t="s">
        <v>542</v>
      </c>
      <c r="F164" s="220" t="s">
        <v>543</v>
      </c>
      <c r="G164" s="221" t="s">
        <v>232</v>
      </c>
      <c r="H164" s="222">
        <v>1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143</v>
      </c>
      <c r="AT164" s="229" t="s">
        <v>138</v>
      </c>
      <c r="AU164" s="229" t="s">
        <v>86</v>
      </c>
      <c r="AY164" s="17" t="s">
        <v>136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33</v>
      </c>
      <c r="BK164" s="230">
        <f>ROUND(I164*H164,2)</f>
        <v>0</v>
      </c>
      <c r="BL164" s="17" t="s">
        <v>143</v>
      </c>
      <c r="BM164" s="229" t="s">
        <v>544</v>
      </c>
    </row>
    <row r="165" spans="1:65" s="2" customFormat="1" ht="33" customHeight="1">
      <c r="A165" s="38"/>
      <c r="B165" s="39"/>
      <c r="C165" s="218" t="s">
        <v>246</v>
      </c>
      <c r="D165" s="218" t="s">
        <v>138</v>
      </c>
      <c r="E165" s="219" t="s">
        <v>545</v>
      </c>
      <c r="F165" s="220" t="s">
        <v>546</v>
      </c>
      <c r="G165" s="221" t="s">
        <v>232</v>
      </c>
      <c r="H165" s="222">
        <v>1</v>
      </c>
      <c r="I165" s="223"/>
      <c r="J165" s="224">
        <f>ROUND(I165*H165,2)</f>
        <v>0</v>
      </c>
      <c r="K165" s="220" t="s">
        <v>142</v>
      </c>
      <c r="L165" s="44"/>
      <c r="M165" s="225" t="s">
        <v>1</v>
      </c>
      <c r="N165" s="226" t="s">
        <v>42</v>
      </c>
      <c r="O165" s="91"/>
      <c r="P165" s="227">
        <f>O165*H165</f>
        <v>0</v>
      </c>
      <c r="Q165" s="227">
        <v>0.00026</v>
      </c>
      <c r="R165" s="227">
        <f>Q165*H165</f>
        <v>0.00026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143</v>
      </c>
      <c r="AT165" s="229" t="s">
        <v>138</v>
      </c>
      <c r="AU165" s="229" t="s">
        <v>86</v>
      </c>
      <c r="AY165" s="17" t="s">
        <v>136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33</v>
      </c>
      <c r="BK165" s="230">
        <f>ROUND(I165*H165,2)</f>
        <v>0</v>
      </c>
      <c r="BL165" s="17" t="s">
        <v>143</v>
      </c>
      <c r="BM165" s="229" t="s">
        <v>547</v>
      </c>
    </row>
    <row r="166" spans="1:65" s="2" customFormat="1" ht="24.15" customHeight="1">
      <c r="A166" s="38"/>
      <c r="B166" s="39"/>
      <c r="C166" s="218" t="s">
        <v>250</v>
      </c>
      <c r="D166" s="218" t="s">
        <v>138</v>
      </c>
      <c r="E166" s="219" t="s">
        <v>548</v>
      </c>
      <c r="F166" s="220" t="s">
        <v>549</v>
      </c>
      <c r="G166" s="221" t="s">
        <v>232</v>
      </c>
      <c r="H166" s="222">
        <v>1</v>
      </c>
      <c r="I166" s="223"/>
      <c r="J166" s="224">
        <f>ROUND(I166*H166,2)</f>
        <v>0</v>
      </c>
      <c r="K166" s="220" t="s">
        <v>142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0.00022</v>
      </c>
      <c r="R166" s="227">
        <f>Q166*H166</f>
        <v>0.00022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143</v>
      </c>
      <c r="AT166" s="229" t="s">
        <v>138</v>
      </c>
      <c r="AU166" s="229" t="s">
        <v>86</v>
      </c>
      <c r="AY166" s="17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33</v>
      </c>
      <c r="BK166" s="230">
        <f>ROUND(I166*H166,2)</f>
        <v>0</v>
      </c>
      <c r="BL166" s="17" t="s">
        <v>143</v>
      </c>
      <c r="BM166" s="229" t="s">
        <v>550</v>
      </c>
    </row>
    <row r="167" spans="1:65" s="2" customFormat="1" ht="37.8" customHeight="1">
      <c r="A167" s="38"/>
      <c r="B167" s="39"/>
      <c r="C167" s="218" t="s">
        <v>254</v>
      </c>
      <c r="D167" s="218" t="s">
        <v>138</v>
      </c>
      <c r="E167" s="219" t="s">
        <v>551</v>
      </c>
      <c r="F167" s="220" t="s">
        <v>552</v>
      </c>
      <c r="G167" s="221" t="s">
        <v>232</v>
      </c>
      <c r="H167" s="222">
        <v>1</v>
      </c>
      <c r="I167" s="223"/>
      <c r="J167" s="224">
        <f>ROUND(I167*H167,2)</f>
        <v>0</v>
      </c>
      <c r="K167" s="220" t="s">
        <v>142</v>
      </c>
      <c r="L167" s="44"/>
      <c r="M167" s="225" t="s">
        <v>1</v>
      </c>
      <c r="N167" s="226" t="s">
        <v>42</v>
      </c>
      <c r="O167" s="91"/>
      <c r="P167" s="227">
        <f>O167*H167</f>
        <v>0</v>
      </c>
      <c r="Q167" s="227">
        <v>0.00019</v>
      </c>
      <c r="R167" s="227">
        <f>Q167*H167</f>
        <v>0.00019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143</v>
      </c>
      <c r="AT167" s="229" t="s">
        <v>138</v>
      </c>
      <c r="AU167" s="229" t="s">
        <v>86</v>
      </c>
      <c r="AY167" s="17" t="s">
        <v>136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33</v>
      </c>
      <c r="BK167" s="230">
        <f>ROUND(I167*H167,2)</f>
        <v>0</v>
      </c>
      <c r="BL167" s="17" t="s">
        <v>143</v>
      </c>
      <c r="BM167" s="229" t="s">
        <v>553</v>
      </c>
    </row>
    <row r="168" spans="1:65" s="2" customFormat="1" ht="37.8" customHeight="1">
      <c r="A168" s="38"/>
      <c r="B168" s="39"/>
      <c r="C168" s="218" t="s">
        <v>258</v>
      </c>
      <c r="D168" s="218" t="s">
        <v>138</v>
      </c>
      <c r="E168" s="219" t="s">
        <v>554</v>
      </c>
      <c r="F168" s="220" t="s">
        <v>555</v>
      </c>
      <c r="G168" s="221" t="s">
        <v>232</v>
      </c>
      <c r="H168" s="222">
        <v>1</v>
      </c>
      <c r="I168" s="223"/>
      <c r="J168" s="224">
        <f>ROUND(I168*H168,2)</f>
        <v>0</v>
      </c>
      <c r="K168" s="220" t="s">
        <v>142</v>
      </c>
      <c r="L168" s="44"/>
      <c r="M168" s="225" t="s">
        <v>1</v>
      </c>
      <c r="N168" s="226" t="s">
        <v>42</v>
      </c>
      <c r="O168" s="91"/>
      <c r="P168" s="227">
        <f>O168*H168</f>
        <v>0</v>
      </c>
      <c r="Q168" s="227">
        <v>0.00023</v>
      </c>
      <c r="R168" s="227">
        <f>Q168*H168</f>
        <v>0.00023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143</v>
      </c>
      <c r="AT168" s="229" t="s">
        <v>138</v>
      </c>
      <c r="AU168" s="229" t="s">
        <v>86</v>
      </c>
      <c r="AY168" s="17" t="s">
        <v>136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33</v>
      </c>
      <c r="BK168" s="230">
        <f>ROUND(I168*H168,2)</f>
        <v>0</v>
      </c>
      <c r="BL168" s="17" t="s">
        <v>143</v>
      </c>
      <c r="BM168" s="229" t="s">
        <v>556</v>
      </c>
    </row>
    <row r="169" spans="1:65" s="2" customFormat="1" ht="24.15" customHeight="1">
      <c r="A169" s="38"/>
      <c r="B169" s="39"/>
      <c r="C169" s="218" t="s">
        <v>262</v>
      </c>
      <c r="D169" s="218" t="s">
        <v>138</v>
      </c>
      <c r="E169" s="219" t="s">
        <v>557</v>
      </c>
      <c r="F169" s="220" t="s">
        <v>558</v>
      </c>
      <c r="G169" s="221" t="s">
        <v>232</v>
      </c>
      <c r="H169" s="222">
        <v>1</v>
      </c>
      <c r="I169" s="223"/>
      <c r="J169" s="224">
        <f>ROUND(I169*H169,2)</f>
        <v>0</v>
      </c>
      <c r="K169" s="220" t="s">
        <v>142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0.00027</v>
      </c>
      <c r="R169" s="227">
        <f>Q169*H169</f>
        <v>0.00027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143</v>
      </c>
      <c r="AT169" s="229" t="s">
        <v>138</v>
      </c>
      <c r="AU169" s="229" t="s">
        <v>86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33</v>
      </c>
      <c r="BK169" s="230">
        <f>ROUND(I169*H169,2)</f>
        <v>0</v>
      </c>
      <c r="BL169" s="17" t="s">
        <v>143</v>
      </c>
      <c r="BM169" s="229" t="s">
        <v>559</v>
      </c>
    </row>
    <row r="170" spans="1:65" s="2" customFormat="1" ht="33" customHeight="1">
      <c r="A170" s="38"/>
      <c r="B170" s="39"/>
      <c r="C170" s="218" t="s">
        <v>266</v>
      </c>
      <c r="D170" s="218" t="s">
        <v>138</v>
      </c>
      <c r="E170" s="219" t="s">
        <v>560</v>
      </c>
      <c r="F170" s="220" t="s">
        <v>561</v>
      </c>
      <c r="G170" s="221" t="s">
        <v>232</v>
      </c>
      <c r="H170" s="222">
        <v>1</v>
      </c>
      <c r="I170" s="223"/>
      <c r="J170" s="224">
        <f>ROUND(I170*H170,2)</f>
        <v>0</v>
      </c>
      <c r="K170" s="220" t="s">
        <v>142</v>
      </c>
      <c r="L170" s="44"/>
      <c r="M170" s="225" t="s">
        <v>1</v>
      </c>
      <c r="N170" s="226" t="s">
        <v>42</v>
      </c>
      <c r="O170" s="91"/>
      <c r="P170" s="227">
        <f>O170*H170</f>
        <v>0</v>
      </c>
      <c r="Q170" s="227">
        <v>0.00063</v>
      </c>
      <c r="R170" s="227">
        <f>Q170*H170</f>
        <v>0.00063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143</v>
      </c>
      <c r="AT170" s="229" t="s">
        <v>138</v>
      </c>
      <c r="AU170" s="229" t="s">
        <v>86</v>
      </c>
      <c r="AY170" s="17" t="s">
        <v>136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33</v>
      </c>
      <c r="BK170" s="230">
        <f>ROUND(I170*H170,2)</f>
        <v>0</v>
      </c>
      <c r="BL170" s="17" t="s">
        <v>143</v>
      </c>
      <c r="BM170" s="229" t="s">
        <v>562</v>
      </c>
    </row>
    <row r="171" spans="1:65" s="2" customFormat="1" ht="37.8" customHeight="1">
      <c r="A171" s="38"/>
      <c r="B171" s="39"/>
      <c r="C171" s="218" t="s">
        <v>270</v>
      </c>
      <c r="D171" s="218" t="s">
        <v>138</v>
      </c>
      <c r="E171" s="219" t="s">
        <v>563</v>
      </c>
      <c r="F171" s="220" t="s">
        <v>564</v>
      </c>
      <c r="G171" s="221" t="s">
        <v>232</v>
      </c>
      <c r="H171" s="222">
        <v>2</v>
      </c>
      <c r="I171" s="223"/>
      <c r="J171" s="224">
        <f>ROUND(I171*H171,2)</f>
        <v>0</v>
      </c>
      <c r="K171" s="220" t="s">
        <v>142</v>
      </c>
      <c r="L171" s="44"/>
      <c r="M171" s="225" t="s">
        <v>1</v>
      </c>
      <c r="N171" s="226" t="s">
        <v>42</v>
      </c>
      <c r="O171" s="91"/>
      <c r="P171" s="227">
        <f>O171*H171</f>
        <v>0</v>
      </c>
      <c r="Q171" s="227">
        <v>0.00018</v>
      </c>
      <c r="R171" s="227">
        <f>Q171*H171</f>
        <v>0.00036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143</v>
      </c>
      <c r="AT171" s="229" t="s">
        <v>138</v>
      </c>
      <c r="AU171" s="229" t="s">
        <v>86</v>
      </c>
      <c r="AY171" s="17" t="s">
        <v>136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33</v>
      </c>
      <c r="BK171" s="230">
        <f>ROUND(I171*H171,2)</f>
        <v>0</v>
      </c>
      <c r="BL171" s="17" t="s">
        <v>143</v>
      </c>
      <c r="BM171" s="229" t="s">
        <v>565</v>
      </c>
    </row>
    <row r="172" spans="1:63" s="12" customFormat="1" ht="22.8" customHeight="1">
      <c r="A172" s="12"/>
      <c r="B172" s="202"/>
      <c r="C172" s="203"/>
      <c r="D172" s="204" t="s">
        <v>76</v>
      </c>
      <c r="E172" s="216" t="s">
        <v>373</v>
      </c>
      <c r="F172" s="216" t="s">
        <v>374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P173</f>
        <v>0</v>
      </c>
      <c r="Q172" s="210"/>
      <c r="R172" s="211">
        <f>R173</f>
        <v>0</v>
      </c>
      <c r="S172" s="210"/>
      <c r="T172" s="212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33</v>
      </c>
      <c r="AT172" s="214" t="s">
        <v>76</v>
      </c>
      <c r="AU172" s="214" t="s">
        <v>33</v>
      </c>
      <c r="AY172" s="213" t="s">
        <v>136</v>
      </c>
      <c r="BK172" s="215">
        <f>BK173</f>
        <v>0</v>
      </c>
    </row>
    <row r="173" spans="1:65" s="2" customFormat="1" ht="49.05" customHeight="1">
      <c r="A173" s="38"/>
      <c r="B173" s="39"/>
      <c r="C173" s="218" t="s">
        <v>274</v>
      </c>
      <c r="D173" s="218" t="s">
        <v>138</v>
      </c>
      <c r="E173" s="219" t="s">
        <v>505</v>
      </c>
      <c r="F173" s="220" t="s">
        <v>506</v>
      </c>
      <c r="G173" s="221" t="s">
        <v>378</v>
      </c>
      <c r="H173" s="222">
        <v>8.991</v>
      </c>
      <c r="I173" s="223"/>
      <c r="J173" s="224">
        <f>ROUND(I173*H173,2)</f>
        <v>0</v>
      </c>
      <c r="K173" s="220" t="s">
        <v>142</v>
      </c>
      <c r="L173" s="44"/>
      <c r="M173" s="274" t="s">
        <v>1</v>
      </c>
      <c r="N173" s="275" t="s">
        <v>42</v>
      </c>
      <c r="O173" s="276"/>
      <c r="P173" s="277">
        <f>O173*H173</f>
        <v>0</v>
      </c>
      <c r="Q173" s="277">
        <v>0</v>
      </c>
      <c r="R173" s="277">
        <f>Q173*H173</f>
        <v>0</v>
      </c>
      <c r="S173" s="277">
        <v>0</v>
      </c>
      <c r="T173" s="27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143</v>
      </c>
      <c r="AT173" s="229" t="s">
        <v>138</v>
      </c>
      <c r="AU173" s="229" t="s">
        <v>86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33</v>
      </c>
      <c r="BK173" s="230">
        <f>ROUND(I173*H173,2)</f>
        <v>0</v>
      </c>
      <c r="BL173" s="17" t="s">
        <v>143</v>
      </c>
      <c r="BM173" s="229" t="s">
        <v>507</v>
      </c>
    </row>
    <row r="174" spans="1:31" s="2" customFormat="1" ht="6.95" customHeight="1">
      <c r="A174" s="38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password="C731" sheet="1" objects="1" scenarios="1" formatColumns="0" formatRows="0" autoFilter="0"/>
  <autoFilter ref="C120:K1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ROUND(J123,0)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ROUND((SUM(BE123:BE165)),0)</f>
        <v>0</v>
      </c>
      <c r="G33" s="38"/>
      <c r="H33" s="38"/>
      <c r="I33" s="155">
        <v>0.21</v>
      </c>
      <c r="J33" s="154">
        <f>ROUND(((SUM(BE123:BE165))*I33),0)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ROUND((SUM(BF123:BF165)),0)</f>
        <v>0</v>
      </c>
      <c r="G34" s="38"/>
      <c r="H34" s="38"/>
      <c r="I34" s="155">
        <v>0.15</v>
      </c>
      <c r="J34" s="154">
        <f>ROUND(((SUM(BF123:BF165))*I34),0)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ROUND((SUM(BG123:BG165)),0)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ROUND((SUM(BH123:BH165)),0)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ROUND((SUM(BI123:BI165)),0)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SO01f - Přípojka elektro, osvětlení hřiště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567</v>
      </c>
      <c r="E99" s="182"/>
      <c r="F99" s="182"/>
      <c r="G99" s="182"/>
      <c r="H99" s="182"/>
      <c r="I99" s="182"/>
      <c r="J99" s="183">
        <f>J135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568</v>
      </c>
      <c r="E100" s="188"/>
      <c r="F100" s="188"/>
      <c r="G100" s="188"/>
      <c r="H100" s="188"/>
      <c r="I100" s="188"/>
      <c r="J100" s="189">
        <f>J136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569</v>
      </c>
      <c r="E101" s="182"/>
      <c r="F101" s="182"/>
      <c r="G101" s="182"/>
      <c r="H101" s="182"/>
      <c r="I101" s="182"/>
      <c r="J101" s="183">
        <f>J138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5"/>
      <c r="C102" s="186"/>
      <c r="D102" s="187" t="s">
        <v>570</v>
      </c>
      <c r="E102" s="188"/>
      <c r="F102" s="188"/>
      <c r="G102" s="188"/>
      <c r="H102" s="188"/>
      <c r="I102" s="188"/>
      <c r="J102" s="189">
        <f>J139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571</v>
      </c>
      <c r="E103" s="188"/>
      <c r="F103" s="188"/>
      <c r="G103" s="188"/>
      <c r="H103" s="188"/>
      <c r="I103" s="188"/>
      <c r="J103" s="189">
        <f>J152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74" t="str">
        <f>E7</f>
        <v>Výstavba víceúčelového areálu pro sportovní a volnočasové aktivity v obci Volfířov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SO01f - Přípojka elektro, osvětlení hřiště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13. 2. 2023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Obec Volfířov</v>
      </c>
      <c r="G119" s="40"/>
      <c r="H119" s="40"/>
      <c r="I119" s="32" t="s">
        <v>30</v>
      </c>
      <c r="J119" s="36" t="str">
        <f>E21</f>
        <v>f-plan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34</v>
      </c>
      <c r="J120" s="36" t="str">
        <f>E24</f>
        <v>Martin Lang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122</v>
      </c>
      <c r="D122" s="194" t="s">
        <v>62</v>
      </c>
      <c r="E122" s="194" t="s">
        <v>58</v>
      </c>
      <c r="F122" s="194" t="s">
        <v>59</v>
      </c>
      <c r="G122" s="194" t="s">
        <v>123</v>
      </c>
      <c r="H122" s="194" t="s">
        <v>124</v>
      </c>
      <c r="I122" s="194" t="s">
        <v>125</v>
      </c>
      <c r="J122" s="194" t="s">
        <v>110</v>
      </c>
      <c r="K122" s="195" t="s">
        <v>126</v>
      </c>
      <c r="L122" s="196"/>
      <c r="M122" s="100" t="s">
        <v>1</v>
      </c>
      <c r="N122" s="101" t="s">
        <v>41</v>
      </c>
      <c r="O122" s="101" t="s">
        <v>127</v>
      </c>
      <c r="P122" s="101" t="s">
        <v>128</v>
      </c>
      <c r="Q122" s="101" t="s">
        <v>129</v>
      </c>
      <c r="R122" s="101" t="s">
        <v>130</v>
      </c>
      <c r="S122" s="101" t="s">
        <v>131</v>
      </c>
      <c r="T122" s="102" t="s">
        <v>132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133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P124+P135+P138</f>
        <v>0</v>
      </c>
      <c r="Q123" s="104"/>
      <c r="R123" s="199">
        <f>R124+R135+R138</f>
        <v>20.803532750000002</v>
      </c>
      <c r="S123" s="104"/>
      <c r="T123" s="200">
        <f>T124+T135+T138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76</v>
      </c>
      <c r="AU123" s="17" t="s">
        <v>112</v>
      </c>
      <c r="BK123" s="201">
        <f>BK124+BK135+BK138</f>
        <v>0</v>
      </c>
    </row>
    <row r="124" spans="1:63" s="12" customFormat="1" ht="25.9" customHeight="1">
      <c r="A124" s="12"/>
      <c r="B124" s="202"/>
      <c r="C124" s="203"/>
      <c r="D124" s="204" t="s">
        <v>76</v>
      </c>
      <c r="E124" s="205" t="s">
        <v>134</v>
      </c>
      <c r="F124" s="205" t="s">
        <v>135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</f>
        <v>0</v>
      </c>
      <c r="Q124" s="210"/>
      <c r="R124" s="211">
        <f>R125</f>
        <v>0.002215</v>
      </c>
      <c r="S124" s="210"/>
      <c r="T124" s="21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33</v>
      </c>
      <c r="AT124" s="214" t="s">
        <v>76</v>
      </c>
      <c r="AU124" s="214" t="s">
        <v>77</v>
      </c>
      <c r="AY124" s="213" t="s">
        <v>136</v>
      </c>
      <c r="BK124" s="215">
        <f>BK125</f>
        <v>0</v>
      </c>
    </row>
    <row r="125" spans="1:63" s="12" customFormat="1" ht="22.8" customHeight="1">
      <c r="A125" s="12"/>
      <c r="B125" s="202"/>
      <c r="C125" s="203"/>
      <c r="D125" s="204" t="s">
        <v>76</v>
      </c>
      <c r="E125" s="216" t="s">
        <v>33</v>
      </c>
      <c r="F125" s="216" t="s">
        <v>137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SUM(P126:P134)</f>
        <v>0</v>
      </c>
      <c r="Q125" s="210"/>
      <c r="R125" s="211">
        <f>SUM(R126:R134)</f>
        <v>0.002215</v>
      </c>
      <c r="S125" s="210"/>
      <c r="T125" s="212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33</v>
      </c>
      <c r="AT125" s="214" t="s">
        <v>76</v>
      </c>
      <c r="AU125" s="214" t="s">
        <v>33</v>
      </c>
      <c r="AY125" s="213" t="s">
        <v>136</v>
      </c>
      <c r="BK125" s="215">
        <f>SUM(BK126:BK134)</f>
        <v>0</v>
      </c>
    </row>
    <row r="126" spans="1:65" s="2" customFormat="1" ht="24.15" customHeight="1">
      <c r="A126" s="38"/>
      <c r="B126" s="39"/>
      <c r="C126" s="218" t="s">
        <v>33</v>
      </c>
      <c r="D126" s="218" t="s">
        <v>138</v>
      </c>
      <c r="E126" s="219" t="s">
        <v>381</v>
      </c>
      <c r="F126" s="220" t="s">
        <v>382</v>
      </c>
      <c r="G126" s="221" t="s">
        <v>141</v>
      </c>
      <c r="H126" s="222">
        <v>110.77</v>
      </c>
      <c r="I126" s="223"/>
      <c r="J126" s="224">
        <f>ROUND(I126*H126,2)</f>
        <v>0</v>
      </c>
      <c r="K126" s="220" t="s">
        <v>142</v>
      </c>
      <c r="L126" s="44"/>
      <c r="M126" s="225" t="s">
        <v>1</v>
      </c>
      <c r="N126" s="226" t="s">
        <v>42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143</v>
      </c>
      <c r="AT126" s="229" t="s">
        <v>138</v>
      </c>
      <c r="AU126" s="229" t="s">
        <v>86</v>
      </c>
      <c r="AY126" s="17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33</v>
      </c>
      <c r="BK126" s="230">
        <f>ROUND(I126*H126,2)</f>
        <v>0</v>
      </c>
      <c r="BL126" s="17" t="s">
        <v>143</v>
      </c>
      <c r="BM126" s="229" t="s">
        <v>434</v>
      </c>
    </row>
    <row r="127" spans="1:51" s="13" customFormat="1" ht="12">
      <c r="A127" s="13"/>
      <c r="B127" s="231"/>
      <c r="C127" s="232"/>
      <c r="D127" s="233" t="s">
        <v>145</v>
      </c>
      <c r="E127" s="234" t="s">
        <v>1</v>
      </c>
      <c r="F127" s="235" t="s">
        <v>572</v>
      </c>
      <c r="G127" s="232"/>
      <c r="H127" s="236">
        <v>110.77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145</v>
      </c>
      <c r="AU127" s="242" t="s">
        <v>86</v>
      </c>
      <c r="AV127" s="13" t="s">
        <v>86</v>
      </c>
      <c r="AW127" s="13" t="s">
        <v>32</v>
      </c>
      <c r="AX127" s="13" t="s">
        <v>77</v>
      </c>
      <c r="AY127" s="242" t="s">
        <v>136</v>
      </c>
    </row>
    <row r="128" spans="1:51" s="14" customFormat="1" ht="12">
      <c r="A128" s="14"/>
      <c r="B128" s="243"/>
      <c r="C128" s="244"/>
      <c r="D128" s="233" t="s">
        <v>145</v>
      </c>
      <c r="E128" s="245" t="s">
        <v>1</v>
      </c>
      <c r="F128" s="246" t="s">
        <v>147</v>
      </c>
      <c r="G128" s="244"/>
      <c r="H128" s="247">
        <v>110.77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145</v>
      </c>
      <c r="AU128" s="253" t="s">
        <v>86</v>
      </c>
      <c r="AV128" s="14" t="s">
        <v>143</v>
      </c>
      <c r="AW128" s="14" t="s">
        <v>32</v>
      </c>
      <c r="AX128" s="14" t="s">
        <v>33</v>
      </c>
      <c r="AY128" s="253" t="s">
        <v>136</v>
      </c>
    </row>
    <row r="129" spans="1:65" s="2" customFormat="1" ht="55.5" customHeight="1">
      <c r="A129" s="38"/>
      <c r="B129" s="39"/>
      <c r="C129" s="218" t="s">
        <v>86</v>
      </c>
      <c r="D129" s="218" t="s">
        <v>138</v>
      </c>
      <c r="E129" s="219" t="s">
        <v>395</v>
      </c>
      <c r="F129" s="220" t="s">
        <v>396</v>
      </c>
      <c r="G129" s="221" t="s">
        <v>141</v>
      </c>
      <c r="H129" s="222">
        <v>110.77</v>
      </c>
      <c r="I129" s="223"/>
      <c r="J129" s="224">
        <f>ROUND(I129*H129,2)</f>
        <v>0</v>
      </c>
      <c r="K129" s="220" t="s">
        <v>142</v>
      </c>
      <c r="L129" s="44"/>
      <c r="M129" s="225" t="s">
        <v>1</v>
      </c>
      <c r="N129" s="226" t="s">
        <v>42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143</v>
      </c>
      <c r="AT129" s="229" t="s">
        <v>138</v>
      </c>
      <c r="AU129" s="229" t="s">
        <v>86</v>
      </c>
      <c r="AY129" s="17" t="s">
        <v>136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33</v>
      </c>
      <c r="BK129" s="230">
        <f>ROUND(I129*H129,2)</f>
        <v>0</v>
      </c>
      <c r="BL129" s="17" t="s">
        <v>143</v>
      </c>
      <c r="BM129" s="229" t="s">
        <v>458</v>
      </c>
    </row>
    <row r="130" spans="1:65" s="2" customFormat="1" ht="37.8" customHeight="1">
      <c r="A130" s="38"/>
      <c r="B130" s="39"/>
      <c r="C130" s="218" t="s">
        <v>153</v>
      </c>
      <c r="D130" s="218" t="s">
        <v>138</v>
      </c>
      <c r="E130" s="219" t="s">
        <v>398</v>
      </c>
      <c r="F130" s="220" t="s">
        <v>399</v>
      </c>
      <c r="G130" s="221" t="s">
        <v>141</v>
      </c>
      <c r="H130" s="222">
        <v>110.77</v>
      </c>
      <c r="I130" s="223"/>
      <c r="J130" s="224">
        <f>ROUND(I130*H130,2)</f>
        <v>0</v>
      </c>
      <c r="K130" s="220" t="s">
        <v>142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143</v>
      </c>
      <c r="AT130" s="229" t="s">
        <v>138</v>
      </c>
      <c r="AU130" s="229" t="s">
        <v>86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33</v>
      </c>
      <c r="BK130" s="230">
        <f>ROUND(I130*H130,2)</f>
        <v>0</v>
      </c>
      <c r="BL130" s="17" t="s">
        <v>143</v>
      </c>
      <c r="BM130" s="229" t="s">
        <v>459</v>
      </c>
    </row>
    <row r="131" spans="1:65" s="2" customFormat="1" ht="37.8" customHeight="1">
      <c r="A131" s="38"/>
      <c r="B131" s="39"/>
      <c r="C131" s="218" t="s">
        <v>143</v>
      </c>
      <c r="D131" s="218" t="s">
        <v>138</v>
      </c>
      <c r="E131" s="219" t="s">
        <v>401</v>
      </c>
      <c r="F131" s="220" t="s">
        <v>402</v>
      </c>
      <c r="G131" s="221" t="s">
        <v>141</v>
      </c>
      <c r="H131" s="222">
        <v>110.77</v>
      </c>
      <c r="I131" s="223"/>
      <c r="J131" s="224">
        <f>ROUND(I131*H131,2)</f>
        <v>0</v>
      </c>
      <c r="K131" s="220" t="s">
        <v>142</v>
      </c>
      <c r="L131" s="44"/>
      <c r="M131" s="225" t="s">
        <v>1</v>
      </c>
      <c r="N131" s="226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138</v>
      </c>
      <c r="AU131" s="229" t="s">
        <v>86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33</v>
      </c>
      <c r="BK131" s="230">
        <f>ROUND(I131*H131,2)</f>
        <v>0</v>
      </c>
      <c r="BL131" s="17" t="s">
        <v>143</v>
      </c>
      <c r="BM131" s="229" t="s">
        <v>460</v>
      </c>
    </row>
    <row r="132" spans="1:65" s="2" customFormat="1" ht="16.5" customHeight="1">
      <c r="A132" s="38"/>
      <c r="B132" s="39"/>
      <c r="C132" s="264" t="s">
        <v>164</v>
      </c>
      <c r="D132" s="264" t="s">
        <v>192</v>
      </c>
      <c r="E132" s="265" t="s">
        <v>193</v>
      </c>
      <c r="F132" s="266" t="s">
        <v>194</v>
      </c>
      <c r="G132" s="267" t="s">
        <v>195</v>
      </c>
      <c r="H132" s="268">
        <v>2.215</v>
      </c>
      <c r="I132" s="269"/>
      <c r="J132" s="270">
        <f>ROUND(I132*H132,2)</f>
        <v>0</v>
      </c>
      <c r="K132" s="266" t="s">
        <v>142</v>
      </c>
      <c r="L132" s="271"/>
      <c r="M132" s="272" t="s">
        <v>1</v>
      </c>
      <c r="N132" s="273" t="s">
        <v>42</v>
      </c>
      <c r="O132" s="91"/>
      <c r="P132" s="227">
        <f>O132*H132</f>
        <v>0</v>
      </c>
      <c r="Q132" s="227">
        <v>0.001</v>
      </c>
      <c r="R132" s="227">
        <f>Q132*H132</f>
        <v>0.002215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179</v>
      </c>
      <c r="AT132" s="229" t="s">
        <v>192</v>
      </c>
      <c r="AU132" s="229" t="s">
        <v>86</v>
      </c>
      <c r="AY132" s="17" t="s">
        <v>136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33</v>
      </c>
      <c r="BK132" s="230">
        <f>ROUND(I132*H132,2)</f>
        <v>0</v>
      </c>
      <c r="BL132" s="17" t="s">
        <v>143</v>
      </c>
      <c r="BM132" s="229" t="s">
        <v>461</v>
      </c>
    </row>
    <row r="133" spans="1:51" s="13" customFormat="1" ht="12">
      <c r="A133" s="13"/>
      <c r="B133" s="231"/>
      <c r="C133" s="232"/>
      <c r="D133" s="233" t="s">
        <v>145</v>
      </c>
      <c r="E133" s="232"/>
      <c r="F133" s="235" t="s">
        <v>573</v>
      </c>
      <c r="G133" s="232"/>
      <c r="H133" s="236">
        <v>2.215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145</v>
      </c>
      <c r="AU133" s="242" t="s">
        <v>86</v>
      </c>
      <c r="AV133" s="13" t="s">
        <v>86</v>
      </c>
      <c r="AW133" s="13" t="s">
        <v>4</v>
      </c>
      <c r="AX133" s="13" t="s">
        <v>33</v>
      </c>
      <c r="AY133" s="242" t="s">
        <v>136</v>
      </c>
    </row>
    <row r="134" spans="1:65" s="2" customFormat="1" ht="21.75" customHeight="1">
      <c r="A134" s="38"/>
      <c r="B134" s="39"/>
      <c r="C134" s="218" t="s">
        <v>169</v>
      </c>
      <c r="D134" s="218" t="s">
        <v>138</v>
      </c>
      <c r="E134" s="219" t="s">
        <v>203</v>
      </c>
      <c r="F134" s="220" t="s">
        <v>204</v>
      </c>
      <c r="G134" s="221" t="s">
        <v>141</v>
      </c>
      <c r="H134" s="222">
        <v>110.77</v>
      </c>
      <c r="I134" s="223"/>
      <c r="J134" s="224">
        <f>ROUND(I134*H134,2)</f>
        <v>0</v>
      </c>
      <c r="K134" s="220" t="s">
        <v>142</v>
      </c>
      <c r="L134" s="44"/>
      <c r="M134" s="225" t="s">
        <v>1</v>
      </c>
      <c r="N134" s="226" t="s">
        <v>42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143</v>
      </c>
      <c r="AT134" s="229" t="s">
        <v>138</v>
      </c>
      <c r="AU134" s="229" t="s">
        <v>86</v>
      </c>
      <c r="AY134" s="17" t="s">
        <v>136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33</v>
      </c>
      <c r="BK134" s="230">
        <f>ROUND(I134*H134,2)</f>
        <v>0</v>
      </c>
      <c r="BL134" s="17" t="s">
        <v>143</v>
      </c>
      <c r="BM134" s="229" t="s">
        <v>463</v>
      </c>
    </row>
    <row r="135" spans="1:63" s="12" customFormat="1" ht="25.9" customHeight="1">
      <c r="A135" s="12"/>
      <c r="B135" s="202"/>
      <c r="C135" s="203"/>
      <c r="D135" s="204" t="s">
        <v>76</v>
      </c>
      <c r="E135" s="205" t="s">
        <v>574</v>
      </c>
      <c r="F135" s="205" t="s">
        <v>575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</f>
        <v>0</v>
      </c>
      <c r="Q135" s="210"/>
      <c r="R135" s="211">
        <f>R136</f>
        <v>0</v>
      </c>
      <c r="S135" s="210"/>
      <c r="T135" s="212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86</v>
      </c>
      <c r="AT135" s="214" t="s">
        <v>76</v>
      </c>
      <c r="AU135" s="214" t="s">
        <v>77</v>
      </c>
      <c r="AY135" s="213" t="s">
        <v>136</v>
      </c>
      <c r="BK135" s="215">
        <f>BK136</f>
        <v>0</v>
      </c>
    </row>
    <row r="136" spans="1:63" s="12" customFormat="1" ht="22.8" customHeight="1">
      <c r="A136" s="12"/>
      <c r="B136" s="202"/>
      <c r="C136" s="203"/>
      <c r="D136" s="204" t="s">
        <v>76</v>
      </c>
      <c r="E136" s="216" t="s">
        <v>576</v>
      </c>
      <c r="F136" s="216" t="s">
        <v>577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P137</f>
        <v>0</v>
      </c>
      <c r="Q136" s="210"/>
      <c r="R136" s="211">
        <f>R137</f>
        <v>0</v>
      </c>
      <c r="S136" s="210"/>
      <c r="T136" s="21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86</v>
      </c>
      <c r="AT136" s="214" t="s">
        <v>76</v>
      </c>
      <c r="AU136" s="214" t="s">
        <v>33</v>
      </c>
      <c r="AY136" s="213" t="s">
        <v>136</v>
      </c>
      <c r="BK136" s="215">
        <f>BK137</f>
        <v>0</v>
      </c>
    </row>
    <row r="137" spans="1:65" s="2" customFormat="1" ht="44.25" customHeight="1">
      <c r="A137" s="38"/>
      <c r="B137" s="39"/>
      <c r="C137" s="218" t="s">
        <v>174</v>
      </c>
      <c r="D137" s="218" t="s">
        <v>138</v>
      </c>
      <c r="E137" s="219" t="s">
        <v>578</v>
      </c>
      <c r="F137" s="220" t="s">
        <v>579</v>
      </c>
      <c r="G137" s="221" t="s">
        <v>378</v>
      </c>
      <c r="H137" s="222">
        <v>20.804</v>
      </c>
      <c r="I137" s="223"/>
      <c r="J137" s="224">
        <f>ROUND(I137*H137,2)</f>
        <v>0</v>
      </c>
      <c r="K137" s="220" t="s">
        <v>142</v>
      </c>
      <c r="L137" s="44"/>
      <c r="M137" s="225" t="s">
        <v>1</v>
      </c>
      <c r="N137" s="226" t="s">
        <v>42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215</v>
      </c>
      <c r="AT137" s="229" t="s">
        <v>138</v>
      </c>
      <c r="AU137" s="229" t="s">
        <v>86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33</v>
      </c>
      <c r="BK137" s="230">
        <f>ROUND(I137*H137,2)</f>
        <v>0</v>
      </c>
      <c r="BL137" s="17" t="s">
        <v>215</v>
      </c>
      <c r="BM137" s="229" t="s">
        <v>580</v>
      </c>
    </row>
    <row r="138" spans="1:63" s="12" customFormat="1" ht="25.9" customHeight="1">
      <c r="A138" s="12"/>
      <c r="B138" s="202"/>
      <c r="C138" s="203"/>
      <c r="D138" s="204" t="s">
        <v>76</v>
      </c>
      <c r="E138" s="205" t="s">
        <v>192</v>
      </c>
      <c r="F138" s="205" t="s">
        <v>581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P139+P152</f>
        <v>0</v>
      </c>
      <c r="Q138" s="210"/>
      <c r="R138" s="211">
        <f>R139+R152</f>
        <v>20.801317750000003</v>
      </c>
      <c r="S138" s="210"/>
      <c r="T138" s="212">
        <f>T139+T152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153</v>
      </c>
      <c r="AT138" s="214" t="s">
        <v>76</v>
      </c>
      <c r="AU138" s="214" t="s">
        <v>77</v>
      </c>
      <c r="AY138" s="213" t="s">
        <v>136</v>
      </c>
      <c r="BK138" s="215">
        <f>BK139+BK152</f>
        <v>0</v>
      </c>
    </row>
    <row r="139" spans="1:63" s="12" customFormat="1" ht="22.8" customHeight="1">
      <c r="A139" s="12"/>
      <c r="B139" s="202"/>
      <c r="C139" s="203"/>
      <c r="D139" s="204" t="s">
        <v>76</v>
      </c>
      <c r="E139" s="216" t="s">
        <v>582</v>
      </c>
      <c r="F139" s="216" t="s">
        <v>583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SUM(P140:P151)</f>
        <v>0</v>
      </c>
      <c r="Q139" s="210"/>
      <c r="R139" s="211">
        <f>SUM(R140:R151)</f>
        <v>0.40307659999999995</v>
      </c>
      <c r="S139" s="210"/>
      <c r="T139" s="212">
        <f>SUM(T140:T151)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153</v>
      </c>
      <c r="AT139" s="214" t="s">
        <v>76</v>
      </c>
      <c r="AU139" s="214" t="s">
        <v>33</v>
      </c>
      <c r="AY139" s="213" t="s">
        <v>136</v>
      </c>
      <c r="BK139" s="215">
        <f>SUM(BK140:BK151)</f>
        <v>0</v>
      </c>
    </row>
    <row r="140" spans="1:65" s="2" customFormat="1" ht="33" customHeight="1">
      <c r="A140" s="38"/>
      <c r="B140" s="39"/>
      <c r="C140" s="218" t="s">
        <v>179</v>
      </c>
      <c r="D140" s="218" t="s">
        <v>138</v>
      </c>
      <c r="E140" s="219" t="s">
        <v>584</v>
      </c>
      <c r="F140" s="220" t="s">
        <v>585</v>
      </c>
      <c r="G140" s="221" t="s">
        <v>232</v>
      </c>
      <c r="H140" s="222">
        <v>6</v>
      </c>
      <c r="I140" s="223"/>
      <c r="J140" s="224">
        <f>ROUND(I140*H140,2)</f>
        <v>0</v>
      </c>
      <c r="K140" s="220" t="s">
        <v>142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143</v>
      </c>
      <c r="AT140" s="229" t="s">
        <v>138</v>
      </c>
      <c r="AU140" s="229" t="s">
        <v>86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33</v>
      </c>
      <c r="BK140" s="230">
        <f>ROUND(I140*H140,2)</f>
        <v>0</v>
      </c>
      <c r="BL140" s="17" t="s">
        <v>143</v>
      </c>
      <c r="BM140" s="229" t="s">
        <v>586</v>
      </c>
    </row>
    <row r="141" spans="1:65" s="2" customFormat="1" ht="24.15" customHeight="1">
      <c r="A141" s="38"/>
      <c r="B141" s="39"/>
      <c r="C141" s="264" t="s">
        <v>183</v>
      </c>
      <c r="D141" s="264" t="s">
        <v>192</v>
      </c>
      <c r="E141" s="265" t="s">
        <v>587</v>
      </c>
      <c r="F141" s="266" t="s">
        <v>588</v>
      </c>
      <c r="G141" s="267" t="s">
        <v>232</v>
      </c>
      <c r="H141" s="268">
        <v>6</v>
      </c>
      <c r="I141" s="269"/>
      <c r="J141" s="270">
        <f>ROUND(I141*H141,2)</f>
        <v>0</v>
      </c>
      <c r="K141" s="266" t="s">
        <v>1</v>
      </c>
      <c r="L141" s="271"/>
      <c r="M141" s="272" t="s">
        <v>1</v>
      </c>
      <c r="N141" s="273" t="s">
        <v>42</v>
      </c>
      <c r="O141" s="91"/>
      <c r="P141" s="227">
        <f>O141*H141</f>
        <v>0</v>
      </c>
      <c r="Q141" s="227">
        <v>0.00033</v>
      </c>
      <c r="R141" s="227">
        <f>Q141*H141</f>
        <v>0.00198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179</v>
      </c>
      <c r="AT141" s="229" t="s">
        <v>192</v>
      </c>
      <c r="AU141" s="229" t="s">
        <v>86</v>
      </c>
      <c r="AY141" s="17" t="s">
        <v>136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33</v>
      </c>
      <c r="BK141" s="230">
        <f>ROUND(I141*H141,2)</f>
        <v>0</v>
      </c>
      <c r="BL141" s="17" t="s">
        <v>143</v>
      </c>
      <c r="BM141" s="229" t="s">
        <v>589</v>
      </c>
    </row>
    <row r="142" spans="1:65" s="2" customFormat="1" ht="24.15" customHeight="1">
      <c r="A142" s="38"/>
      <c r="B142" s="39"/>
      <c r="C142" s="218" t="s">
        <v>187</v>
      </c>
      <c r="D142" s="218" t="s">
        <v>138</v>
      </c>
      <c r="E142" s="219" t="s">
        <v>590</v>
      </c>
      <c r="F142" s="220" t="s">
        <v>591</v>
      </c>
      <c r="G142" s="221" t="s">
        <v>232</v>
      </c>
      <c r="H142" s="222">
        <v>2</v>
      </c>
      <c r="I142" s="223"/>
      <c r="J142" s="224">
        <f>ROUND(I142*H142,2)</f>
        <v>0</v>
      </c>
      <c r="K142" s="220" t="s">
        <v>142</v>
      </c>
      <c r="L142" s="44"/>
      <c r="M142" s="225" t="s">
        <v>1</v>
      </c>
      <c r="N142" s="226" t="s">
        <v>42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592</v>
      </c>
      <c r="AT142" s="229" t="s">
        <v>138</v>
      </c>
      <c r="AU142" s="229" t="s">
        <v>86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33</v>
      </c>
      <c r="BK142" s="230">
        <f>ROUND(I142*H142,2)</f>
        <v>0</v>
      </c>
      <c r="BL142" s="17" t="s">
        <v>592</v>
      </c>
      <c r="BM142" s="229" t="s">
        <v>593</v>
      </c>
    </row>
    <row r="143" spans="1:65" s="2" customFormat="1" ht="16.5" customHeight="1">
      <c r="A143" s="38"/>
      <c r="B143" s="39"/>
      <c r="C143" s="264" t="s">
        <v>191</v>
      </c>
      <c r="D143" s="264" t="s">
        <v>192</v>
      </c>
      <c r="E143" s="265" t="s">
        <v>594</v>
      </c>
      <c r="F143" s="266" t="s">
        <v>595</v>
      </c>
      <c r="G143" s="267" t="s">
        <v>232</v>
      </c>
      <c r="H143" s="268">
        <v>2</v>
      </c>
      <c r="I143" s="269"/>
      <c r="J143" s="270">
        <f>ROUND(I143*H143,2)</f>
        <v>0</v>
      </c>
      <c r="K143" s="266" t="s">
        <v>142</v>
      </c>
      <c r="L143" s="271"/>
      <c r="M143" s="272" t="s">
        <v>1</v>
      </c>
      <c r="N143" s="273" t="s">
        <v>42</v>
      </c>
      <c r="O143" s="91"/>
      <c r="P143" s="227">
        <f>O143*H143</f>
        <v>0</v>
      </c>
      <c r="Q143" s="227">
        <v>0.177</v>
      </c>
      <c r="R143" s="227">
        <f>Q143*H143</f>
        <v>0.354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596</v>
      </c>
      <c r="AT143" s="229" t="s">
        <v>192</v>
      </c>
      <c r="AU143" s="229" t="s">
        <v>86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33</v>
      </c>
      <c r="BK143" s="230">
        <f>ROUND(I143*H143,2)</f>
        <v>0</v>
      </c>
      <c r="BL143" s="17" t="s">
        <v>596</v>
      </c>
      <c r="BM143" s="229" t="s">
        <v>597</v>
      </c>
    </row>
    <row r="144" spans="1:65" s="2" customFormat="1" ht="24.15" customHeight="1">
      <c r="A144" s="38"/>
      <c r="B144" s="39"/>
      <c r="C144" s="218" t="s">
        <v>198</v>
      </c>
      <c r="D144" s="218" t="s">
        <v>138</v>
      </c>
      <c r="E144" s="219" t="s">
        <v>598</v>
      </c>
      <c r="F144" s="220" t="s">
        <v>599</v>
      </c>
      <c r="G144" s="221" t="s">
        <v>232</v>
      </c>
      <c r="H144" s="222">
        <v>2</v>
      </c>
      <c r="I144" s="223"/>
      <c r="J144" s="224">
        <f>ROUND(I144*H144,2)</f>
        <v>0</v>
      </c>
      <c r="K144" s="220" t="s">
        <v>142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592</v>
      </c>
      <c r="AT144" s="229" t="s">
        <v>138</v>
      </c>
      <c r="AU144" s="229" t="s">
        <v>86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33</v>
      </c>
      <c r="BK144" s="230">
        <f>ROUND(I144*H144,2)</f>
        <v>0</v>
      </c>
      <c r="BL144" s="17" t="s">
        <v>592</v>
      </c>
      <c r="BM144" s="229" t="s">
        <v>600</v>
      </c>
    </row>
    <row r="145" spans="1:65" s="2" customFormat="1" ht="24.15" customHeight="1">
      <c r="A145" s="38"/>
      <c r="B145" s="39"/>
      <c r="C145" s="264" t="s">
        <v>202</v>
      </c>
      <c r="D145" s="264" t="s">
        <v>192</v>
      </c>
      <c r="E145" s="265" t="s">
        <v>601</v>
      </c>
      <c r="F145" s="266" t="s">
        <v>602</v>
      </c>
      <c r="G145" s="267" t="s">
        <v>232</v>
      </c>
      <c r="H145" s="268">
        <v>2</v>
      </c>
      <c r="I145" s="269"/>
      <c r="J145" s="270">
        <f>ROUND(I145*H145,2)</f>
        <v>0</v>
      </c>
      <c r="K145" s="266" t="s">
        <v>142</v>
      </c>
      <c r="L145" s="271"/>
      <c r="M145" s="272" t="s">
        <v>1</v>
      </c>
      <c r="N145" s="273" t="s">
        <v>42</v>
      </c>
      <c r="O145" s="91"/>
      <c r="P145" s="227">
        <f>O145*H145</f>
        <v>0</v>
      </c>
      <c r="Q145" s="227">
        <v>0.0164</v>
      </c>
      <c r="R145" s="227">
        <f>Q145*H145</f>
        <v>0.0328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596</v>
      </c>
      <c r="AT145" s="229" t="s">
        <v>192</v>
      </c>
      <c r="AU145" s="229" t="s">
        <v>86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33</v>
      </c>
      <c r="BK145" s="230">
        <f>ROUND(I145*H145,2)</f>
        <v>0</v>
      </c>
      <c r="BL145" s="17" t="s">
        <v>596</v>
      </c>
      <c r="BM145" s="229" t="s">
        <v>603</v>
      </c>
    </row>
    <row r="146" spans="1:65" s="2" customFormat="1" ht="16.5" customHeight="1">
      <c r="A146" s="38"/>
      <c r="B146" s="39"/>
      <c r="C146" s="218" t="s">
        <v>207</v>
      </c>
      <c r="D146" s="218" t="s">
        <v>138</v>
      </c>
      <c r="E146" s="219" t="s">
        <v>604</v>
      </c>
      <c r="F146" s="220" t="s">
        <v>605</v>
      </c>
      <c r="G146" s="221" t="s">
        <v>232</v>
      </c>
      <c r="H146" s="222">
        <v>2</v>
      </c>
      <c r="I146" s="223"/>
      <c r="J146" s="224">
        <f>ROUND(I146*H146,2)</f>
        <v>0</v>
      </c>
      <c r="K146" s="220" t="s">
        <v>142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592</v>
      </c>
      <c r="AT146" s="229" t="s">
        <v>138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33</v>
      </c>
      <c r="BK146" s="230">
        <f>ROUND(I146*H146,2)</f>
        <v>0</v>
      </c>
      <c r="BL146" s="17" t="s">
        <v>592</v>
      </c>
      <c r="BM146" s="229" t="s">
        <v>606</v>
      </c>
    </row>
    <row r="147" spans="1:65" s="2" customFormat="1" ht="16.5" customHeight="1">
      <c r="A147" s="38"/>
      <c r="B147" s="39"/>
      <c r="C147" s="264" t="s">
        <v>8</v>
      </c>
      <c r="D147" s="264" t="s">
        <v>192</v>
      </c>
      <c r="E147" s="265" t="s">
        <v>607</v>
      </c>
      <c r="F147" s="266" t="s">
        <v>608</v>
      </c>
      <c r="G147" s="267" t="s">
        <v>232</v>
      </c>
      <c r="H147" s="268">
        <v>2</v>
      </c>
      <c r="I147" s="269"/>
      <c r="J147" s="270">
        <f>ROUND(I147*H147,2)</f>
        <v>0</v>
      </c>
      <c r="K147" s="266" t="s">
        <v>142</v>
      </c>
      <c r="L147" s="271"/>
      <c r="M147" s="272" t="s">
        <v>1</v>
      </c>
      <c r="N147" s="273" t="s">
        <v>42</v>
      </c>
      <c r="O147" s="91"/>
      <c r="P147" s="227">
        <f>O147*H147</f>
        <v>0</v>
      </c>
      <c r="Q147" s="227">
        <v>0.0002</v>
      </c>
      <c r="R147" s="227">
        <f>Q147*H147</f>
        <v>0.0004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596</v>
      </c>
      <c r="AT147" s="229" t="s">
        <v>192</v>
      </c>
      <c r="AU147" s="229" t="s">
        <v>86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33</v>
      </c>
      <c r="BK147" s="230">
        <f>ROUND(I147*H147,2)</f>
        <v>0</v>
      </c>
      <c r="BL147" s="17" t="s">
        <v>596</v>
      </c>
      <c r="BM147" s="229" t="s">
        <v>609</v>
      </c>
    </row>
    <row r="148" spans="1:65" s="2" customFormat="1" ht="49.05" customHeight="1">
      <c r="A148" s="38"/>
      <c r="B148" s="39"/>
      <c r="C148" s="218" t="s">
        <v>215</v>
      </c>
      <c r="D148" s="218" t="s">
        <v>138</v>
      </c>
      <c r="E148" s="219" t="s">
        <v>610</v>
      </c>
      <c r="F148" s="220" t="s">
        <v>611</v>
      </c>
      <c r="G148" s="221" t="s">
        <v>156</v>
      </c>
      <c r="H148" s="222">
        <v>100.7</v>
      </c>
      <c r="I148" s="223"/>
      <c r="J148" s="224">
        <f>ROUND(I148*H148,2)</f>
        <v>0</v>
      </c>
      <c r="K148" s="220" t="s">
        <v>142</v>
      </c>
      <c r="L148" s="44"/>
      <c r="M148" s="225" t="s">
        <v>1</v>
      </c>
      <c r="N148" s="226" t="s">
        <v>42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592</v>
      </c>
      <c r="AT148" s="229" t="s">
        <v>138</v>
      </c>
      <c r="AU148" s="229" t="s">
        <v>86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33</v>
      </c>
      <c r="BK148" s="230">
        <f>ROUND(I148*H148,2)</f>
        <v>0</v>
      </c>
      <c r="BL148" s="17" t="s">
        <v>592</v>
      </c>
      <c r="BM148" s="229" t="s">
        <v>612</v>
      </c>
    </row>
    <row r="149" spans="1:65" s="2" customFormat="1" ht="24.15" customHeight="1">
      <c r="A149" s="38"/>
      <c r="B149" s="39"/>
      <c r="C149" s="264" t="s">
        <v>220</v>
      </c>
      <c r="D149" s="264" t="s">
        <v>192</v>
      </c>
      <c r="E149" s="265" t="s">
        <v>613</v>
      </c>
      <c r="F149" s="266" t="s">
        <v>614</v>
      </c>
      <c r="G149" s="267" t="s">
        <v>156</v>
      </c>
      <c r="H149" s="268">
        <v>115.805</v>
      </c>
      <c r="I149" s="269"/>
      <c r="J149" s="270">
        <f>ROUND(I149*H149,2)</f>
        <v>0</v>
      </c>
      <c r="K149" s="266" t="s">
        <v>142</v>
      </c>
      <c r="L149" s="271"/>
      <c r="M149" s="272" t="s">
        <v>1</v>
      </c>
      <c r="N149" s="273" t="s">
        <v>42</v>
      </c>
      <c r="O149" s="91"/>
      <c r="P149" s="227">
        <f>O149*H149</f>
        <v>0</v>
      </c>
      <c r="Q149" s="227">
        <v>0.00012</v>
      </c>
      <c r="R149" s="227">
        <f>Q149*H149</f>
        <v>0.013896600000000002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596</v>
      </c>
      <c r="AT149" s="229" t="s">
        <v>192</v>
      </c>
      <c r="AU149" s="229" t="s">
        <v>86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33</v>
      </c>
      <c r="BK149" s="230">
        <f>ROUND(I149*H149,2)</f>
        <v>0</v>
      </c>
      <c r="BL149" s="17" t="s">
        <v>596</v>
      </c>
      <c r="BM149" s="229" t="s">
        <v>615</v>
      </c>
    </row>
    <row r="150" spans="1:51" s="13" customFormat="1" ht="12">
      <c r="A150" s="13"/>
      <c r="B150" s="231"/>
      <c r="C150" s="232"/>
      <c r="D150" s="233" t="s">
        <v>145</v>
      </c>
      <c r="E150" s="232"/>
      <c r="F150" s="235" t="s">
        <v>616</v>
      </c>
      <c r="G150" s="232"/>
      <c r="H150" s="236">
        <v>115.805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145</v>
      </c>
      <c r="AU150" s="242" t="s">
        <v>86</v>
      </c>
      <c r="AV150" s="13" t="s">
        <v>86</v>
      </c>
      <c r="AW150" s="13" t="s">
        <v>4</v>
      </c>
      <c r="AX150" s="13" t="s">
        <v>33</v>
      </c>
      <c r="AY150" s="242" t="s">
        <v>136</v>
      </c>
    </row>
    <row r="151" spans="1:65" s="2" customFormat="1" ht="16.5" customHeight="1">
      <c r="A151" s="38"/>
      <c r="B151" s="39"/>
      <c r="C151" s="218" t="s">
        <v>229</v>
      </c>
      <c r="D151" s="218" t="s">
        <v>138</v>
      </c>
      <c r="E151" s="219" t="s">
        <v>617</v>
      </c>
      <c r="F151" s="220" t="s">
        <v>618</v>
      </c>
      <c r="G151" s="221" t="s">
        <v>232</v>
      </c>
      <c r="H151" s="222">
        <v>1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42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592</v>
      </c>
      <c r="AT151" s="229" t="s">
        <v>138</v>
      </c>
      <c r="AU151" s="229" t="s">
        <v>86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33</v>
      </c>
      <c r="BK151" s="230">
        <f>ROUND(I151*H151,2)</f>
        <v>0</v>
      </c>
      <c r="BL151" s="17" t="s">
        <v>592</v>
      </c>
      <c r="BM151" s="229" t="s">
        <v>619</v>
      </c>
    </row>
    <row r="152" spans="1:63" s="12" customFormat="1" ht="22.8" customHeight="1">
      <c r="A152" s="12"/>
      <c r="B152" s="202"/>
      <c r="C152" s="203"/>
      <c r="D152" s="204" t="s">
        <v>76</v>
      </c>
      <c r="E152" s="216" t="s">
        <v>620</v>
      </c>
      <c r="F152" s="216" t="s">
        <v>621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SUM(P153:P165)</f>
        <v>0</v>
      </c>
      <c r="Q152" s="210"/>
      <c r="R152" s="211">
        <f>SUM(R153:R165)</f>
        <v>20.398241150000004</v>
      </c>
      <c r="S152" s="210"/>
      <c r="T152" s="212">
        <f>SUM(T153:T165)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153</v>
      </c>
      <c r="AT152" s="214" t="s">
        <v>76</v>
      </c>
      <c r="AU152" s="214" t="s">
        <v>33</v>
      </c>
      <c r="AY152" s="213" t="s">
        <v>136</v>
      </c>
      <c r="BK152" s="215">
        <f>SUM(BK153:BK165)</f>
        <v>0</v>
      </c>
    </row>
    <row r="153" spans="1:65" s="2" customFormat="1" ht="66.75" customHeight="1">
      <c r="A153" s="38"/>
      <c r="B153" s="39"/>
      <c r="C153" s="218" t="s">
        <v>236</v>
      </c>
      <c r="D153" s="218" t="s">
        <v>138</v>
      </c>
      <c r="E153" s="219" t="s">
        <v>622</v>
      </c>
      <c r="F153" s="220" t="s">
        <v>623</v>
      </c>
      <c r="G153" s="221" t="s">
        <v>156</v>
      </c>
      <c r="H153" s="222">
        <v>100.7</v>
      </c>
      <c r="I153" s="223"/>
      <c r="J153" s="224">
        <f>ROUND(I153*H153,2)</f>
        <v>0</v>
      </c>
      <c r="K153" s="220" t="s">
        <v>142</v>
      </c>
      <c r="L153" s="44"/>
      <c r="M153" s="225" t="s">
        <v>1</v>
      </c>
      <c r="N153" s="226" t="s">
        <v>42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592</v>
      </c>
      <c r="AT153" s="229" t="s">
        <v>138</v>
      </c>
      <c r="AU153" s="229" t="s">
        <v>86</v>
      </c>
      <c r="AY153" s="17" t="s">
        <v>136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33</v>
      </c>
      <c r="BK153" s="230">
        <f>ROUND(I153*H153,2)</f>
        <v>0</v>
      </c>
      <c r="BL153" s="17" t="s">
        <v>592</v>
      </c>
      <c r="BM153" s="229" t="s">
        <v>624</v>
      </c>
    </row>
    <row r="154" spans="1:65" s="2" customFormat="1" ht="55.5" customHeight="1">
      <c r="A154" s="38"/>
      <c r="B154" s="39"/>
      <c r="C154" s="218" t="s">
        <v>240</v>
      </c>
      <c r="D154" s="218" t="s">
        <v>138</v>
      </c>
      <c r="E154" s="219" t="s">
        <v>625</v>
      </c>
      <c r="F154" s="220" t="s">
        <v>626</v>
      </c>
      <c r="G154" s="221" t="s">
        <v>156</v>
      </c>
      <c r="H154" s="222">
        <v>100.7</v>
      </c>
      <c r="I154" s="223"/>
      <c r="J154" s="224">
        <f>ROUND(I154*H154,2)</f>
        <v>0</v>
      </c>
      <c r="K154" s="220" t="s">
        <v>142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592</v>
      </c>
      <c r="AT154" s="229" t="s">
        <v>138</v>
      </c>
      <c r="AU154" s="229" t="s">
        <v>86</v>
      </c>
      <c r="AY154" s="17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33</v>
      </c>
      <c r="BK154" s="230">
        <f>ROUND(I154*H154,2)</f>
        <v>0</v>
      </c>
      <c r="BL154" s="17" t="s">
        <v>592</v>
      </c>
      <c r="BM154" s="229" t="s">
        <v>627</v>
      </c>
    </row>
    <row r="155" spans="1:65" s="2" customFormat="1" ht="37.8" customHeight="1">
      <c r="A155" s="38"/>
      <c r="B155" s="39"/>
      <c r="C155" s="218" t="s">
        <v>7</v>
      </c>
      <c r="D155" s="218" t="s">
        <v>138</v>
      </c>
      <c r="E155" s="219" t="s">
        <v>628</v>
      </c>
      <c r="F155" s="220" t="s">
        <v>629</v>
      </c>
      <c r="G155" s="221" t="s">
        <v>156</v>
      </c>
      <c r="H155" s="222">
        <v>100.7</v>
      </c>
      <c r="I155" s="223"/>
      <c r="J155" s="224">
        <f>ROUND(I155*H155,2)</f>
        <v>0</v>
      </c>
      <c r="K155" s="220" t="s">
        <v>142</v>
      </c>
      <c r="L155" s="44"/>
      <c r="M155" s="225" t="s">
        <v>1</v>
      </c>
      <c r="N155" s="226" t="s">
        <v>42</v>
      </c>
      <c r="O155" s="91"/>
      <c r="P155" s="227">
        <f>O155*H155</f>
        <v>0</v>
      </c>
      <c r="Q155" s="227">
        <v>0.2</v>
      </c>
      <c r="R155" s="227">
        <f>Q155*H155</f>
        <v>20.14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592</v>
      </c>
      <c r="AT155" s="229" t="s">
        <v>138</v>
      </c>
      <c r="AU155" s="229" t="s">
        <v>86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33</v>
      </c>
      <c r="BK155" s="230">
        <f>ROUND(I155*H155,2)</f>
        <v>0</v>
      </c>
      <c r="BL155" s="17" t="s">
        <v>592</v>
      </c>
      <c r="BM155" s="229" t="s">
        <v>630</v>
      </c>
    </row>
    <row r="156" spans="1:65" s="2" customFormat="1" ht="33" customHeight="1">
      <c r="A156" s="38"/>
      <c r="B156" s="39"/>
      <c r="C156" s="218" t="s">
        <v>246</v>
      </c>
      <c r="D156" s="218" t="s">
        <v>138</v>
      </c>
      <c r="E156" s="219" t="s">
        <v>631</v>
      </c>
      <c r="F156" s="220" t="s">
        <v>632</v>
      </c>
      <c r="G156" s="221" t="s">
        <v>156</v>
      </c>
      <c r="H156" s="222">
        <v>100.7</v>
      </c>
      <c r="I156" s="223"/>
      <c r="J156" s="224">
        <f>ROUND(I156*H156,2)</f>
        <v>0</v>
      </c>
      <c r="K156" s="220" t="s">
        <v>142</v>
      </c>
      <c r="L156" s="44"/>
      <c r="M156" s="225" t="s">
        <v>1</v>
      </c>
      <c r="N156" s="226" t="s">
        <v>42</v>
      </c>
      <c r="O156" s="91"/>
      <c r="P156" s="227">
        <f>O156*H156</f>
        <v>0</v>
      </c>
      <c r="Q156" s="227">
        <v>0.00012</v>
      </c>
      <c r="R156" s="227">
        <f>Q156*H156</f>
        <v>0.012084000000000001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592</v>
      </c>
      <c r="AT156" s="229" t="s">
        <v>138</v>
      </c>
      <c r="AU156" s="229" t="s">
        <v>86</v>
      </c>
      <c r="AY156" s="17" t="s">
        <v>136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33</v>
      </c>
      <c r="BK156" s="230">
        <f>ROUND(I156*H156,2)</f>
        <v>0</v>
      </c>
      <c r="BL156" s="17" t="s">
        <v>592</v>
      </c>
      <c r="BM156" s="229" t="s">
        <v>633</v>
      </c>
    </row>
    <row r="157" spans="1:65" s="2" customFormat="1" ht="37.8" customHeight="1">
      <c r="A157" s="38"/>
      <c r="B157" s="39"/>
      <c r="C157" s="218" t="s">
        <v>250</v>
      </c>
      <c r="D157" s="218" t="s">
        <v>138</v>
      </c>
      <c r="E157" s="219" t="s">
        <v>634</v>
      </c>
      <c r="F157" s="220" t="s">
        <v>635</v>
      </c>
      <c r="G157" s="221" t="s">
        <v>156</v>
      </c>
      <c r="H157" s="222">
        <v>100.7</v>
      </c>
      <c r="I157" s="223"/>
      <c r="J157" s="224">
        <f>ROUND(I157*H157,2)</f>
        <v>0</v>
      </c>
      <c r="K157" s="220" t="s">
        <v>142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592</v>
      </c>
      <c r="AT157" s="229" t="s">
        <v>138</v>
      </c>
      <c r="AU157" s="229" t="s">
        <v>86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33</v>
      </c>
      <c r="BK157" s="230">
        <f>ROUND(I157*H157,2)</f>
        <v>0</v>
      </c>
      <c r="BL157" s="17" t="s">
        <v>592</v>
      </c>
      <c r="BM157" s="229" t="s">
        <v>636</v>
      </c>
    </row>
    <row r="158" spans="1:65" s="2" customFormat="1" ht="33" customHeight="1">
      <c r="A158" s="38"/>
      <c r="B158" s="39"/>
      <c r="C158" s="264" t="s">
        <v>254</v>
      </c>
      <c r="D158" s="264" t="s">
        <v>192</v>
      </c>
      <c r="E158" s="265" t="s">
        <v>637</v>
      </c>
      <c r="F158" s="266" t="s">
        <v>638</v>
      </c>
      <c r="G158" s="267" t="s">
        <v>156</v>
      </c>
      <c r="H158" s="268">
        <v>105.735</v>
      </c>
      <c r="I158" s="269"/>
      <c r="J158" s="270">
        <f>ROUND(I158*H158,2)</f>
        <v>0</v>
      </c>
      <c r="K158" s="266" t="s">
        <v>142</v>
      </c>
      <c r="L158" s="271"/>
      <c r="M158" s="272" t="s">
        <v>1</v>
      </c>
      <c r="N158" s="273" t="s">
        <v>42</v>
      </c>
      <c r="O158" s="91"/>
      <c r="P158" s="227">
        <f>O158*H158</f>
        <v>0</v>
      </c>
      <c r="Q158" s="227">
        <v>0.00069</v>
      </c>
      <c r="R158" s="227">
        <f>Q158*H158</f>
        <v>0.07295715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596</v>
      </c>
      <c r="AT158" s="229" t="s">
        <v>192</v>
      </c>
      <c r="AU158" s="229" t="s">
        <v>86</v>
      </c>
      <c r="AY158" s="17" t="s">
        <v>136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33</v>
      </c>
      <c r="BK158" s="230">
        <f>ROUND(I158*H158,2)</f>
        <v>0</v>
      </c>
      <c r="BL158" s="17" t="s">
        <v>596</v>
      </c>
      <c r="BM158" s="229" t="s">
        <v>639</v>
      </c>
    </row>
    <row r="159" spans="1:51" s="13" customFormat="1" ht="12">
      <c r="A159" s="13"/>
      <c r="B159" s="231"/>
      <c r="C159" s="232"/>
      <c r="D159" s="233" t="s">
        <v>145</v>
      </c>
      <c r="E159" s="232"/>
      <c r="F159" s="235" t="s">
        <v>640</v>
      </c>
      <c r="G159" s="232"/>
      <c r="H159" s="236">
        <v>105.735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145</v>
      </c>
      <c r="AU159" s="242" t="s">
        <v>86</v>
      </c>
      <c r="AV159" s="13" t="s">
        <v>86</v>
      </c>
      <c r="AW159" s="13" t="s">
        <v>4</v>
      </c>
      <c r="AX159" s="13" t="s">
        <v>33</v>
      </c>
      <c r="AY159" s="242" t="s">
        <v>136</v>
      </c>
    </row>
    <row r="160" spans="1:65" s="2" customFormat="1" ht="37.8" customHeight="1">
      <c r="A160" s="38"/>
      <c r="B160" s="39"/>
      <c r="C160" s="218" t="s">
        <v>258</v>
      </c>
      <c r="D160" s="218" t="s">
        <v>138</v>
      </c>
      <c r="E160" s="219" t="s">
        <v>641</v>
      </c>
      <c r="F160" s="220" t="s">
        <v>642</v>
      </c>
      <c r="G160" s="221" t="s">
        <v>232</v>
      </c>
      <c r="H160" s="222">
        <v>1</v>
      </c>
      <c r="I160" s="223"/>
      <c r="J160" s="224">
        <f>ROUND(I160*H160,2)</f>
        <v>0</v>
      </c>
      <c r="K160" s="220" t="s">
        <v>142</v>
      </c>
      <c r="L160" s="44"/>
      <c r="M160" s="225" t="s">
        <v>1</v>
      </c>
      <c r="N160" s="226" t="s">
        <v>42</v>
      </c>
      <c r="O160" s="91"/>
      <c r="P160" s="227">
        <f>O160*H160</f>
        <v>0</v>
      </c>
      <c r="Q160" s="227">
        <v>0.1522</v>
      </c>
      <c r="R160" s="227">
        <f>Q160*H160</f>
        <v>0.1522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592</v>
      </c>
      <c r="AT160" s="229" t="s">
        <v>138</v>
      </c>
      <c r="AU160" s="229" t="s">
        <v>86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33</v>
      </c>
      <c r="BK160" s="230">
        <f>ROUND(I160*H160,2)</f>
        <v>0</v>
      </c>
      <c r="BL160" s="17" t="s">
        <v>592</v>
      </c>
      <c r="BM160" s="229" t="s">
        <v>643</v>
      </c>
    </row>
    <row r="161" spans="1:51" s="15" customFormat="1" ht="12">
      <c r="A161" s="15"/>
      <c r="B161" s="254"/>
      <c r="C161" s="255"/>
      <c r="D161" s="233" t="s">
        <v>145</v>
      </c>
      <c r="E161" s="256" t="s">
        <v>1</v>
      </c>
      <c r="F161" s="257" t="s">
        <v>644</v>
      </c>
      <c r="G161" s="255"/>
      <c r="H161" s="256" t="s">
        <v>1</v>
      </c>
      <c r="I161" s="258"/>
      <c r="J161" s="255"/>
      <c r="K161" s="255"/>
      <c r="L161" s="259"/>
      <c r="M161" s="260"/>
      <c r="N161" s="261"/>
      <c r="O161" s="261"/>
      <c r="P161" s="261"/>
      <c r="Q161" s="261"/>
      <c r="R161" s="261"/>
      <c r="S161" s="261"/>
      <c r="T161" s="26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3" t="s">
        <v>145</v>
      </c>
      <c r="AU161" s="263" t="s">
        <v>86</v>
      </c>
      <c r="AV161" s="15" t="s">
        <v>33</v>
      </c>
      <c r="AW161" s="15" t="s">
        <v>32</v>
      </c>
      <c r="AX161" s="15" t="s">
        <v>77</v>
      </c>
      <c r="AY161" s="263" t="s">
        <v>136</v>
      </c>
    </row>
    <row r="162" spans="1:51" s="15" customFormat="1" ht="12">
      <c r="A162" s="15"/>
      <c r="B162" s="254"/>
      <c r="C162" s="255"/>
      <c r="D162" s="233" t="s">
        <v>145</v>
      </c>
      <c r="E162" s="256" t="s">
        <v>1</v>
      </c>
      <c r="F162" s="257" t="s">
        <v>645</v>
      </c>
      <c r="G162" s="255"/>
      <c r="H162" s="256" t="s">
        <v>1</v>
      </c>
      <c r="I162" s="258"/>
      <c r="J162" s="255"/>
      <c r="K162" s="255"/>
      <c r="L162" s="259"/>
      <c r="M162" s="260"/>
      <c r="N162" s="261"/>
      <c r="O162" s="261"/>
      <c r="P162" s="261"/>
      <c r="Q162" s="261"/>
      <c r="R162" s="261"/>
      <c r="S162" s="261"/>
      <c r="T162" s="26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3" t="s">
        <v>145</v>
      </c>
      <c r="AU162" s="263" t="s">
        <v>86</v>
      </c>
      <c r="AV162" s="15" t="s">
        <v>33</v>
      </c>
      <c r="AW162" s="15" t="s">
        <v>32</v>
      </c>
      <c r="AX162" s="15" t="s">
        <v>77</v>
      </c>
      <c r="AY162" s="263" t="s">
        <v>136</v>
      </c>
    </row>
    <row r="163" spans="1:51" s="13" customFormat="1" ht="12">
      <c r="A163" s="13"/>
      <c r="B163" s="231"/>
      <c r="C163" s="232"/>
      <c r="D163" s="233" t="s">
        <v>145</v>
      </c>
      <c r="E163" s="234" t="s">
        <v>1</v>
      </c>
      <c r="F163" s="235" t="s">
        <v>33</v>
      </c>
      <c r="G163" s="232"/>
      <c r="H163" s="236">
        <v>1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145</v>
      </c>
      <c r="AU163" s="242" t="s">
        <v>86</v>
      </c>
      <c r="AV163" s="13" t="s">
        <v>86</v>
      </c>
      <c r="AW163" s="13" t="s">
        <v>32</v>
      </c>
      <c r="AX163" s="13" t="s">
        <v>77</v>
      </c>
      <c r="AY163" s="242" t="s">
        <v>136</v>
      </c>
    </row>
    <row r="164" spans="1:51" s="14" customFormat="1" ht="12">
      <c r="A164" s="14"/>
      <c r="B164" s="243"/>
      <c r="C164" s="244"/>
      <c r="D164" s="233" t="s">
        <v>145</v>
      </c>
      <c r="E164" s="245" t="s">
        <v>1</v>
      </c>
      <c r="F164" s="246" t="s">
        <v>147</v>
      </c>
      <c r="G164" s="244"/>
      <c r="H164" s="247">
        <v>1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145</v>
      </c>
      <c r="AU164" s="253" t="s">
        <v>86</v>
      </c>
      <c r="AV164" s="14" t="s">
        <v>143</v>
      </c>
      <c r="AW164" s="14" t="s">
        <v>32</v>
      </c>
      <c r="AX164" s="14" t="s">
        <v>33</v>
      </c>
      <c r="AY164" s="253" t="s">
        <v>136</v>
      </c>
    </row>
    <row r="165" spans="1:65" s="2" customFormat="1" ht="37.8" customHeight="1">
      <c r="A165" s="38"/>
      <c r="B165" s="39"/>
      <c r="C165" s="264" t="s">
        <v>262</v>
      </c>
      <c r="D165" s="264" t="s">
        <v>192</v>
      </c>
      <c r="E165" s="265" t="s">
        <v>646</v>
      </c>
      <c r="F165" s="266" t="s">
        <v>647</v>
      </c>
      <c r="G165" s="267" t="s">
        <v>232</v>
      </c>
      <c r="H165" s="268">
        <v>1</v>
      </c>
      <c r="I165" s="269"/>
      <c r="J165" s="270">
        <f>ROUND(I165*H165,2)</f>
        <v>0</v>
      </c>
      <c r="K165" s="266" t="s">
        <v>142</v>
      </c>
      <c r="L165" s="271"/>
      <c r="M165" s="279" t="s">
        <v>1</v>
      </c>
      <c r="N165" s="280" t="s">
        <v>42</v>
      </c>
      <c r="O165" s="276"/>
      <c r="P165" s="277">
        <f>O165*H165</f>
        <v>0</v>
      </c>
      <c r="Q165" s="277">
        <v>0.021</v>
      </c>
      <c r="R165" s="277">
        <f>Q165*H165</f>
        <v>0.021</v>
      </c>
      <c r="S165" s="277">
        <v>0</v>
      </c>
      <c r="T165" s="27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596</v>
      </c>
      <c r="AT165" s="229" t="s">
        <v>192</v>
      </c>
      <c r="AU165" s="229" t="s">
        <v>86</v>
      </c>
      <c r="AY165" s="17" t="s">
        <v>136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33</v>
      </c>
      <c r="BK165" s="230">
        <f>ROUND(I165*H165,2)</f>
        <v>0</v>
      </c>
      <c r="BL165" s="17" t="s">
        <v>596</v>
      </c>
      <c r="BM165" s="229" t="s">
        <v>648</v>
      </c>
    </row>
    <row r="166" spans="1:31" s="2" customFormat="1" ht="6.95" customHeight="1">
      <c r="A166" s="38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731" sheet="1" objects="1" scenarios="1" formatColumns="0" formatRows="0" autoFilter="0"/>
  <autoFilter ref="C122:K16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ROUND(J128,0)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ROUND((SUM(BE128:BE330)),0)</f>
        <v>0</v>
      </c>
      <c r="G33" s="38"/>
      <c r="H33" s="38"/>
      <c r="I33" s="155">
        <v>0.21</v>
      </c>
      <c r="J33" s="154">
        <f>ROUND(((SUM(BE128:BE330))*I33),0)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ROUND((SUM(BF128:BF330)),0)</f>
        <v>0</v>
      </c>
      <c r="G34" s="38"/>
      <c r="H34" s="38"/>
      <c r="I34" s="155">
        <v>0.15</v>
      </c>
      <c r="J34" s="154">
        <f>ROUND(((SUM(BF128:BF330))*I34),0)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ROUND((SUM(BG128:BG330)),0)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ROUND((SUM(BH128:BH330)),0)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ROUND((SUM(BI128:BI330)),0)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SO02 - Šatna a sklad sportovního vybavení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650</v>
      </c>
      <c r="E99" s="188"/>
      <c r="F99" s="188"/>
      <c r="G99" s="188"/>
      <c r="H99" s="188"/>
      <c r="I99" s="188"/>
      <c r="J99" s="189">
        <f>J150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119</v>
      </c>
      <c r="E100" s="188"/>
      <c r="F100" s="188"/>
      <c r="G100" s="188"/>
      <c r="H100" s="188"/>
      <c r="I100" s="188"/>
      <c r="J100" s="189">
        <f>J163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120</v>
      </c>
      <c r="E101" s="188"/>
      <c r="F101" s="188"/>
      <c r="G101" s="188"/>
      <c r="H101" s="188"/>
      <c r="I101" s="188"/>
      <c r="J101" s="189">
        <f>J172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567</v>
      </c>
      <c r="E102" s="182"/>
      <c r="F102" s="182"/>
      <c r="G102" s="182"/>
      <c r="H102" s="182"/>
      <c r="I102" s="182"/>
      <c r="J102" s="183">
        <f>J174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568</v>
      </c>
      <c r="E103" s="188"/>
      <c r="F103" s="188"/>
      <c r="G103" s="188"/>
      <c r="H103" s="188"/>
      <c r="I103" s="188"/>
      <c r="J103" s="189">
        <f>J175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651</v>
      </c>
      <c r="E104" s="188"/>
      <c r="F104" s="188"/>
      <c r="G104" s="188"/>
      <c r="H104" s="188"/>
      <c r="I104" s="188"/>
      <c r="J104" s="189">
        <f>J197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652</v>
      </c>
      <c r="E105" s="188"/>
      <c r="F105" s="188"/>
      <c r="G105" s="188"/>
      <c r="H105" s="188"/>
      <c r="I105" s="188"/>
      <c r="J105" s="189">
        <f>J258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653</v>
      </c>
      <c r="E106" s="188"/>
      <c r="F106" s="188"/>
      <c r="G106" s="188"/>
      <c r="H106" s="188"/>
      <c r="I106" s="188"/>
      <c r="J106" s="189">
        <f>J278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654</v>
      </c>
      <c r="E107" s="188"/>
      <c r="F107" s="188"/>
      <c r="G107" s="188"/>
      <c r="H107" s="188"/>
      <c r="I107" s="188"/>
      <c r="J107" s="189">
        <f>J300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655</v>
      </c>
      <c r="E108" s="188"/>
      <c r="F108" s="188"/>
      <c r="G108" s="188"/>
      <c r="H108" s="188"/>
      <c r="I108" s="188"/>
      <c r="J108" s="189">
        <f>J314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121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74" t="str">
        <f>E7</f>
        <v>Výstavba víceúčelového areálu pro sportovní a volnočasové aktivity v obci Volfířov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SO02 - Šatna a sklad sportovního vybavení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13. 2. 2023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Obec Volfířov</v>
      </c>
      <c r="G124" s="40"/>
      <c r="H124" s="40"/>
      <c r="I124" s="32" t="s">
        <v>30</v>
      </c>
      <c r="J124" s="36" t="str">
        <f>E21</f>
        <v>f-plan spol. s 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34</v>
      </c>
      <c r="J125" s="36" t="str">
        <f>E24</f>
        <v>Martin Lang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122</v>
      </c>
      <c r="D127" s="194" t="s">
        <v>62</v>
      </c>
      <c r="E127" s="194" t="s">
        <v>58</v>
      </c>
      <c r="F127" s="194" t="s">
        <v>59</v>
      </c>
      <c r="G127" s="194" t="s">
        <v>123</v>
      </c>
      <c r="H127" s="194" t="s">
        <v>124</v>
      </c>
      <c r="I127" s="194" t="s">
        <v>125</v>
      </c>
      <c r="J127" s="194" t="s">
        <v>110</v>
      </c>
      <c r="K127" s="195" t="s">
        <v>126</v>
      </c>
      <c r="L127" s="196"/>
      <c r="M127" s="100" t="s">
        <v>1</v>
      </c>
      <c r="N127" s="101" t="s">
        <v>41</v>
      </c>
      <c r="O127" s="101" t="s">
        <v>127</v>
      </c>
      <c r="P127" s="101" t="s">
        <v>128</v>
      </c>
      <c r="Q127" s="101" t="s">
        <v>129</v>
      </c>
      <c r="R127" s="101" t="s">
        <v>130</v>
      </c>
      <c r="S127" s="101" t="s">
        <v>131</v>
      </c>
      <c r="T127" s="102" t="s">
        <v>132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133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P129+P174</f>
        <v>0</v>
      </c>
      <c r="Q128" s="104"/>
      <c r="R128" s="199">
        <f>R129+R174</f>
        <v>60.85323332000001</v>
      </c>
      <c r="S128" s="104"/>
      <c r="T128" s="200">
        <f>T129+T174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112</v>
      </c>
      <c r="BK128" s="201">
        <f>BK129+BK174</f>
        <v>0</v>
      </c>
    </row>
    <row r="129" spans="1:63" s="12" customFormat="1" ht="25.9" customHeight="1">
      <c r="A129" s="12"/>
      <c r="B129" s="202"/>
      <c r="C129" s="203"/>
      <c r="D129" s="204" t="s">
        <v>76</v>
      </c>
      <c r="E129" s="205" t="s">
        <v>134</v>
      </c>
      <c r="F129" s="205" t="s">
        <v>135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P130+P150+P163+P172</f>
        <v>0</v>
      </c>
      <c r="Q129" s="210"/>
      <c r="R129" s="211">
        <f>R130+R150+R163+R172</f>
        <v>48.74434181000001</v>
      </c>
      <c r="S129" s="210"/>
      <c r="T129" s="212">
        <f>T130+T150+T163+T172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33</v>
      </c>
      <c r="AT129" s="214" t="s">
        <v>76</v>
      </c>
      <c r="AU129" s="214" t="s">
        <v>77</v>
      </c>
      <c r="AY129" s="213" t="s">
        <v>136</v>
      </c>
      <c r="BK129" s="215">
        <f>BK130+BK150+BK163+BK172</f>
        <v>0</v>
      </c>
    </row>
    <row r="130" spans="1:63" s="12" customFormat="1" ht="22.8" customHeight="1">
      <c r="A130" s="12"/>
      <c r="B130" s="202"/>
      <c r="C130" s="203"/>
      <c r="D130" s="204" t="s">
        <v>76</v>
      </c>
      <c r="E130" s="216" t="s">
        <v>33</v>
      </c>
      <c r="F130" s="216" t="s">
        <v>137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SUM(P131:P149)</f>
        <v>0</v>
      </c>
      <c r="Q130" s="210"/>
      <c r="R130" s="211">
        <f>SUM(R131:R149)</f>
        <v>0.001109</v>
      </c>
      <c r="S130" s="210"/>
      <c r="T130" s="212">
        <f>SUM(T131:T149)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33</v>
      </c>
      <c r="AT130" s="214" t="s">
        <v>76</v>
      </c>
      <c r="AU130" s="214" t="s">
        <v>33</v>
      </c>
      <c r="AY130" s="213" t="s">
        <v>136</v>
      </c>
      <c r="BK130" s="215">
        <f>SUM(BK131:BK149)</f>
        <v>0</v>
      </c>
    </row>
    <row r="131" spans="1:65" s="2" customFormat="1" ht="24.15" customHeight="1">
      <c r="A131" s="38"/>
      <c r="B131" s="39"/>
      <c r="C131" s="218" t="s">
        <v>33</v>
      </c>
      <c r="D131" s="218" t="s">
        <v>138</v>
      </c>
      <c r="E131" s="219" t="s">
        <v>381</v>
      </c>
      <c r="F131" s="220" t="s">
        <v>382</v>
      </c>
      <c r="G131" s="221" t="s">
        <v>141</v>
      </c>
      <c r="H131" s="222">
        <v>55.473</v>
      </c>
      <c r="I131" s="223"/>
      <c r="J131" s="224">
        <f>ROUND(I131*H131,2)</f>
        <v>0</v>
      </c>
      <c r="K131" s="220" t="s">
        <v>142</v>
      </c>
      <c r="L131" s="44"/>
      <c r="M131" s="225" t="s">
        <v>1</v>
      </c>
      <c r="N131" s="226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138</v>
      </c>
      <c r="AU131" s="229" t="s">
        <v>86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33</v>
      </c>
      <c r="BK131" s="230">
        <f>ROUND(I131*H131,2)</f>
        <v>0</v>
      </c>
      <c r="BL131" s="17" t="s">
        <v>143</v>
      </c>
      <c r="BM131" s="229" t="s">
        <v>656</v>
      </c>
    </row>
    <row r="132" spans="1:51" s="13" customFormat="1" ht="12">
      <c r="A132" s="13"/>
      <c r="B132" s="231"/>
      <c r="C132" s="232"/>
      <c r="D132" s="233" t="s">
        <v>145</v>
      </c>
      <c r="E132" s="234" t="s">
        <v>1</v>
      </c>
      <c r="F132" s="235" t="s">
        <v>657</v>
      </c>
      <c r="G132" s="232"/>
      <c r="H132" s="236">
        <v>55.473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145</v>
      </c>
      <c r="AU132" s="242" t="s">
        <v>86</v>
      </c>
      <c r="AV132" s="13" t="s">
        <v>86</v>
      </c>
      <c r="AW132" s="13" t="s">
        <v>32</v>
      </c>
      <c r="AX132" s="13" t="s">
        <v>77</v>
      </c>
      <c r="AY132" s="242" t="s">
        <v>136</v>
      </c>
    </row>
    <row r="133" spans="1:51" s="14" customFormat="1" ht="12">
      <c r="A133" s="14"/>
      <c r="B133" s="243"/>
      <c r="C133" s="244"/>
      <c r="D133" s="233" t="s">
        <v>145</v>
      </c>
      <c r="E133" s="245" t="s">
        <v>1</v>
      </c>
      <c r="F133" s="246" t="s">
        <v>147</v>
      </c>
      <c r="G133" s="244"/>
      <c r="H133" s="247">
        <v>55.473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145</v>
      </c>
      <c r="AU133" s="253" t="s">
        <v>86</v>
      </c>
      <c r="AV133" s="14" t="s">
        <v>143</v>
      </c>
      <c r="AW133" s="14" t="s">
        <v>32</v>
      </c>
      <c r="AX133" s="14" t="s">
        <v>33</v>
      </c>
      <c r="AY133" s="253" t="s">
        <v>136</v>
      </c>
    </row>
    <row r="134" spans="1:65" s="2" customFormat="1" ht="24.15" customHeight="1">
      <c r="A134" s="38"/>
      <c r="B134" s="39"/>
      <c r="C134" s="218" t="s">
        <v>86</v>
      </c>
      <c r="D134" s="218" t="s">
        <v>138</v>
      </c>
      <c r="E134" s="219" t="s">
        <v>385</v>
      </c>
      <c r="F134" s="220" t="s">
        <v>386</v>
      </c>
      <c r="G134" s="221" t="s">
        <v>150</v>
      </c>
      <c r="H134" s="222">
        <v>11.095</v>
      </c>
      <c r="I134" s="223"/>
      <c r="J134" s="224">
        <f>ROUND(I134*H134,2)</f>
        <v>0</v>
      </c>
      <c r="K134" s="220" t="s">
        <v>142</v>
      </c>
      <c r="L134" s="44"/>
      <c r="M134" s="225" t="s">
        <v>1</v>
      </c>
      <c r="N134" s="226" t="s">
        <v>42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143</v>
      </c>
      <c r="AT134" s="229" t="s">
        <v>138</v>
      </c>
      <c r="AU134" s="229" t="s">
        <v>86</v>
      </c>
      <c r="AY134" s="17" t="s">
        <v>136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33</v>
      </c>
      <c r="BK134" s="230">
        <f>ROUND(I134*H134,2)</f>
        <v>0</v>
      </c>
      <c r="BL134" s="17" t="s">
        <v>143</v>
      </c>
      <c r="BM134" s="229" t="s">
        <v>658</v>
      </c>
    </row>
    <row r="135" spans="1:51" s="13" customFormat="1" ht="12">
      <c r="A135" s="13"/>
      <c r="B135" s="231"/>
      <c r="C135" s="232"/>
      <c r="D135" s="233" t="s">
        <v>145</v>
      </c>
      <c r="E135" s="234" t="s">
        <v>1</v>
      </c>
      <c r="F135" s="235" t="s">
        <v>659</v>
      </c>
      <c r="G135" s="232"/>
      <c r="H135" s="236">
        <v>11.095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145</v>
      </c>
      <c r="AU135" s="242" t="s">
        <v>86</v>
      </c>
      <c r="AV135" s="13" t="s">
        <v>86</v>
      </c>
      <c r="AW135" s="13" t="s">
        <v>32</v>
      </c>
      <c r="AX135" s="13" t="s">
        <v>77</v>
      </c>
      <c r="AY135" s="242" t="s">
        <v>136</v>
      </c>
    </row>
    <row r="136" spans="1:51" s="14" customFormat="1" ht="12">
      <c r="A136" s="14"/>
      <c r="B136" s="243"/>
      <c r="C136" s="244"/>
      <c r="D136" s="233" t="s">
        <v>145</v>
      </c>
      <c r="E136" s="245" t="s">
        <v>1</v>
      </c>
      <c r="F136" s="246" t="s">
        <v>147</v>
      </c>
      <c r="G136" s="244"/>
      <c r="H136" s="247">
        <v>11.095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145</v>
      </c>
      <c r="AU136" s="253" t="s">
        <v>86</v>
      </c>
      <c r="AV136" s="14" t="s">
        <v>143</v>
      </c>
      <c r="AW136" s="14" t="s">
        <v>32</v>
      </c>
      <c r="AX136" s="14" t="s">
        <v>33</v>
      </c>
      <c r="AY136" s="253" t="s">
        <v>136</v>
      </c>
    </row>
    <row r="137" spans="1:65" s="2" customFormat="1" ht="62.7" customHeight="1">
      <c r="A137" s="38"/>
      <c r="B137" s="39"/>
      <c r="C137" s="218" t="s">
        <v>153</v>
      </c>
      <c r="D137" s="218" t="s">
        <v>138</v>
      </c>
      <c r="E137" s="219" t="s">
        <v>165</v>
      </c>
      <c r="F137" s="220" t="s">
        <v>166</v>
      </c>
      <c r="G137" s="221" t="s">
        <v>150</v>
      </c>
      <c r="H137" s="222">
        <v>11.095</v>
      </c>
      <c r="I137" s="223"/>
      <c r="J137" s="224">
        <f>ROUND(I137*H137,2)</f>
        <v>0</v>
      </c>
      <c r="K137" s="220" t="s">
        <v>142</v>
      </c>
      <c r="L137" s="44"/>
      <c r="M137" s="225" t="s">
        <v>1</v>
      </c>
      <c r="N137" s="226" t="s">
        <v>42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143</v>
      </c>
      <c r="AT137" s="229" t="s">
        <v>138</v>
      </c>
      <c r="AU137" s="229" t="s">
        <v>86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33</v>
      </c>
      <c r="BK137" s="230">
        <f>ROUND(I137*H137,2)</f>
        <v>0</v>
      </c>
      <c r="BL137" s="17" t="s">
        <v>143</v>
      </c>
      <c r="BM137" s="229" t="s">
        <v>660</v>
      </c>
    </row>
    <row r="138" spans="1:51" s="13" customFormat="1" ht="12">
      <c r="A138" s="13"/>
      <c r="B138" s="231"/>
      <c r="C138" s="232"/>
      <c r="D138" s="233" t="s">
        <v>145</v>
      </c>
      <c r="E138" s="234" t="s">
        <v>1</v>
      </c>
      <c r="F138" s="235" t="s">
        <v>661</v>
      </c>
      <c r="G138" s="232"/>
      <c r="H138" s="236">
        <v>11.095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145</v>
      </c>
      <c r="AU138" s="242" t="s">
        <v>86</v>
      </c>
      <c r="AV138" s="13" t="s">
        <v>86</v>
      </c>
      <c r="AW138" s="13" t="s">
        <v>32</v>
      </c>
      <c r="AX138" s="13" t="s">
        <v>77</v>
      </c>
      <c r="AY138" s="242" t="s">
        <v>136</v>
      </c>
    </row>
    <row r="139" spans="1:51" s="14" customFormat="1" ht="12">
      <c r="A139" s="14"/>
      <c r="B139" s="243"/>
      <c r="C139" s="244"/>
      <c r="D139" s="233" t="s">
        <v>145</v>
      </c>
      <c r="E139" s="245" t="s">
        <v>1</v>
      </c>
      <c r="F139" s="246" t="s">
        <v>147</v>
      </c>
      <c r="G139" s="244"/>
      <c r="H139" s="247">
        <v>11.095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145</v>
      </c>
      <c r="AU139" s="253" t="s">
        <v>86</v>
      </c>
      <c r="AV139" s="14" t="s">
        <v>143</v>
      </c>
      <c r="AW139" s="14" t="s">
        <v>32</v>
      </c>
      <c r="AX139" s="14" t="s">
        <v>33</v>
      </c>
      <c r="AY139" s="253" t="s">
        <v>136</v>
      </c>
    </row>
    <row r="140" spans="1:65" s="2" customFormat="1" ht="44.25" customHeight="1">
      <c r="A140" s="38"/>
      <c r="B140" s="39"/>
      <c r="C140" s="218" t="s">
        <v>143</v>
      </c>
      <c r="D140" s="218" t="s">
        <v>138</v>
      </c>
      <c r="E140" s="219" t="s">
        <v>170</v>
      </c>
      <c r="F140" s="220" t="s">
        <v>171</v>
      </c>
      <c r="G140" s="221" t="s">
        <v>150</v>
      </c>
      <c r="H140" s="222">
        <v>11.095</v>
      </c>
      <c r="I140" s="223"/>
      <c r="J140" s="224">
        <f>ROUND(I140*H140,2)</f>
        <v>0</v>
      </c>
      <c r="K140" s="220" t="s">
        <v>142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143</v>
      </c>
      <c r="AT140" s="229" t="s">
        <v>138</v>
      </c>
      <c r="AU140" s="229" t="s">
        <v>86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33</v>
      </c>
      <c r="BK140" s="230">
        <f>ROUND(I140*H140,2)</f>
        <v>0</v>
      </c>
      <c r="BL140" s="17" t="s">
        <v>143</v>
      </c>
      <c r="BM140" s="229" t="s">
        <v>662</v>
      </c>
    </row>
    <row r="141" spans="1:51" s="13" customFormat="1" ht="12">
      <c r="A141" s="13"/>
      <c r="B141" s="231"/>
      <c r="C141" s="232"/>
      <c r="D141" s="233" t="s">
        <v>145</v>
      </c>
      <c r="E141" s="234" t="s">
        <v>1</v>
      </c>
      <c r="F141" s="235" t="s">
        <v>661</v>
      </c>
      <c r="G141" s="232"/>
      <c r="H141" s="236">
        <v>11.095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145</v>
      </c>
      <c r="AU141" s="242" t="s">
        <v>86</v>
      </c>
      <c r="AV141" s="13" t="s">
        <v>86</v>
      </c>
      <c r="AW141" s="13" t="s">
        <v>32</v>
      </c>
      <c r="AX141" s="13" t="s">
        <v>77</v>
      </c>
      <c r="AY141" s="242" t="s">
        <v>136</v>
      </c>
    </row>
    <row r="142" spans="1:51" s="14" customFormat="1" ht="12">
      <c r="A142" s="14"/>
      <c r="B142" s="243"/>
      <c r="C142" s="244"/>
      <c r="D142" s="233" t="s">
        <v>145</v>
      </c>
      <c r="E142" s="245" t="s">
        <v>1</v>
      </c>
      <c r="F142" s="246" t="s">
        <v>147</v>
      </c>
      <c r="G142" s="244"/>
      <c r="H142" s="247">
        <v>11.095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145</v>
      </c>
      <c r="AU142" s="253" t="s">
        <v>86</v>
      </c>
      <c r="AV142" s="14" t="s">
        <v>143</v>
      </c>
      <c r="AW142" s="14" t="s">
        <v>32</v>
      </c>
      <c r="AX142" s="14" t="s">
        <v>33</v>
      </c>
      <c r="AY142" s="253" t="s">
        <v>136</v>
      </c>
    </row>
    <row r="143" spans="1:65" s="2" customFormat="1" ht="55.5" customHeight="1">
      <c r="A143" s="38"/>
      <c r="B143" s="39"/>
      <c r="C143" s="218" t="s">
        <v>164</v>
      </c>
      <c r="D143" s="218" t="s">
        <v>138</v>
      </c>
      <c r="E143" s="219" t="s">
        <v>395</v>
      </c>
      <c r="F143" s="220" t="s">
        <v>396</v>
      </c>
      <c r="G143" s="221" t="s">
        <v>141</v>
      </c>
      <c r="H143" s="222">
        <v>55.473</v>
      </c>
      <c r="I143" s="223"/>
      <c r="J143" s="224">
        <f>ROUND(I143*H143,2)</f>
        <v>0</v>
      </c>
      <c r="K143" s="220" t="s">
        <v>142</v>
      </c>
      <c r="L143" s="44"/>
      <c r="M143" s="225" t="s">
        <v>1</v>
      </c>
      <c r="N143" s="226" t="s">
        <v>42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143</v>
      </c>
      <c r="AT143" s="229" t="s">
        <v>138</v>
      </c>
      <c r="AU143" s="229" t="s">
        <v>86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33</v>
      </c>
      <c r="BK143" s="230">
        <f>ROUND(I143*H143,2)</f>
        <v>0</v>
      </c>
      <c r="BL143" s="17" t="s">
        <v>143</v>
      </c>
      <c r="BM143" s="229" t="s">
        <v>663</v>
      </c>
    </row>
    <row r="144" spans="1:65" s="2" customFormat="1" ht="37.8" customHeight="1">
      <c r="A144" s="38"/>
      <c r="B144" s="39"/>
      <c r="C144" s="218" t="s">
        <v>169</v>
      </c>
      <c r="D144" s="218" t="s">
        <v>138</v>
      </c>
      <c r="E144" s="219" t="s">
        <v>398</v>
      </c>
      <c r="F144" s="220" t="s">
        <v>399</v>
      </c>
      <c r="G144" s="221" t="s">
        <v>141</v>
      </c>
      <c r="H144" s="222">
        <v>55.473</v>
      </c>
      <c r="I144" s="223"/>
      <c r="J144" s="224">
        <f>ROUND(I144*H144,2)</f>
        <v>0</v>
      </c>
      <c r="K144" s="220" t="s">
        <v>142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143</v>
      </c>
      <c r="AT144" s="229" t="s">
        <v>138</v>
      </c>
      <c r="AU144" s="229" t="s">
        <v>86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33</v>
      </c>
      <c r="BK144" s="230">
        <f>ROUND(I144*H144,2)</f>
        <v>0</v>
      </c>
      <c r="BL144" s="17" t="s">
        <v>143</v>
      </c>
      <c r="BM144" s="229" t="s">
        <v>664</v>
      </c>
    </row>
    <row r="145" spans="1:65" s="2" customFormat="1" ht="37.8" customHeight="1">
      <c r="A145" s="38"/>
      <c r="B145" s="39"/>
      <c r="C145" s="218" t="s">
        <v>174</v>
      </c>
      <c r="D145" s="218" t="s">
        <v>138</v>
      </c>
      <c r="E145" s="219" t="s">
        <v>401</v>
      </c>
      <c r="F145" s="220" t="s">
        <v>402</v>
      </c>
      <c r="G145" s="221" t="s">
        <v>141</v>
      </c>
      <c r="H145" s="222">
        <v>55.473</v>
      </c>
      <c r="I145" s="223"/>
      <c r="J145" s="224">
        <f>ROUND(I145*H145,2)</f>
        <v>0</v>
      </c>
      <c r="K145" s="220" t="s">
        <v>142</v>
      </c>
      <c r="L145" s="44"/>
      <c r="M145" s="225" t="s">
        <v>1</v>
      </c>
      <c r="N145" s="226" t="s">
        <v>42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</v>
      </c>
      <c r="AT145" s="229" t="s">
        <v>138</v>
      </c>
      <c r="AU145" s="229" t="s">
        <v>86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33</v>
      </c>
      <c r="BK145" s="230">
        <f>ROUND(I145*H145,2)</f>
        <v>0</v>
      </c>
      <c r="BL145" s="17" t="s">
        <v>143</v>
      </c>
      <c r="BM145" s="229" t="s">
        <v>665</v>
      </c>
    </row>
    <row r="146" spans="1:65" s="2" customFormat="1" ht="16.5" customHeight="1">
      <c r="A146" s="38"/>
      <c r="B146" s="39"/>
      <c r="C146" s="264" t="s">
        <v>179</v>
      </c>
      <c r="D146" s="264" t="s">
        <v>192</v>
      </c>
      <c r="E146" s="265" t="s">
        <v>193</v>
      </c>
      <c r="F146" s="266" t="s">
        <v>194</v>
      </c>
      <c r="G146" s="267" t="s">
        <v>195</v>
      </c>
      <c r="H146" s="268">
        <v>1.109</v>
      </c>
      <c r="I146" s="269"/>
      <c r="J146" s="270">
        <f>ROUND(I146*H146,2)</f>
        <v>0</v>
      </c>
      <c r="K146" s="266" t="s">
        <v>142</v>
      </c>
      <c r="L146" s="271"/>
      <c r="M146" s="272" t="s">
        <v>1</v>
      </c>
      <c r="N146" s="273" t="s">
        <v>42</v>
      </c>
      <c r="O146" s="91"/>
      <c r="P146" s="227">
        <f>O146*H146</f>
        <v>0</v>
      </c>
      <c r="Q146" s="227">
        <v>0.001</v>
      </c>
      <c r="R146" s="227">
        <f>Q146*H146</f>
        <v>0.001109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179</v>
      </c>
      <c r="AT146" s="229" t="s">
        <v>192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33</v>
      </c>
      <c r="BK146" s="230">
        <f>ROUND(I146*H146,2)</f>
        <v>0</v>
      </c>
      <c r="BL146" s="17" t="s">
        <v>143</v>
      </c>
      <c r="BM146" s="229" t="s">
        <v>666</v>
      </c>
    </row>
    <row r="147" spans="1:51" s="13" customFormat="1" ht="12">
      <c r="A147" s="13"/>
      <c r="B147" s="231"/>
      <c r="C147" s="232"/>
      <c r="D147" s="233" t="s">
        <v>145</v>
      </c>
      <c r="E147" s="232"/>
      <c r="F147" s="235" t="s">
        <v>667</v>
      </c>
      <c r="G147" s="232"/>
      <c r="H147" s="236">
        <v>1.109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145</v>
      </c>
      <c r="AU147" s="242" t="s">
        <v>86</v>
      </c>
      <c r="AV147" s="13" t="s">
        <v>86</v>
      </c>
      <c r="AW147" s="13" t="s">
        <v>4</v>
      </c>
      <c r="AX147" s="13" t="s">
        <v>33</v>
      </c>
      <c r="AY147" s="242" t="s">
        <v>136</v>
      </c>
    </row>
    <row r="148" spans="1:65" s="2" customFormat="1" ht="33" customHeight="1">
      <c r="A148" s="38"/>
      <c r="B148" s="39"/>
      <c r="C148" s="218" t="s">
        <v>183</v>
      </c>
      <c r="D148" s="218" t="s">
        <v>138</v>
      </c>
      <c r="E148" s="219" t="s">
        <v>199</v>
      </c>
      <c r="F148" s="220" t="s">
        <v>200</v>
      </c>
      <c r="G148" s="221" t="s">
        <v>141</v>
      </c>
      <c r="H148" s="222">
        <v>55.473</v>
      </c>
      <c r="I148" s="223"/>
      <c r="J148" s="224">
        <f>ROUND(I148*H148,2)</f>
        <v>0</v>
      </c>
      <c r="K148" s="220" t="s">
        <v>142</v>
      </c>
      <c r="L148" s="44"/>
      <c r="M148" s="225" t="s">
        <v>1</v>
      </c>
      <c r="N148" s="226" t="s">
        <v>42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143</v>
      </c>
      <c r="AT148" s="229" t="s">
        <v>138</v>
      </c>
      <c r="AU148" s="229" t="s">
        <v>86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33</v>
      </c>
      <c r="BK148" s="230">
        <f>ROUND(I148*H148,2)</f>
        <v>0</v>
      </c>
      <c r="BL148" s="17" t="s">
        <v>143</v>
      </c>
      <c r="BM148" s="229" t="s">
        <v>668</v>
      </c>
    </row>
    <row r="149" spans="1:65" s="2" customFormat="1" ht="21.75" customHeight="1">
      <c r="A149" s="38"/>
      <c r="B149" s="39"/>
      <c r="C149" s="218" t="s">
        <v>187</v>
      </c>
      <c r="D149" s="218" t="s">
        <v>138</v>
      </c>
      <c r="E149" s="219" t="s">
        <v>203</v>
      </c>
      <c r="F149" s="220" t="s">
        <v>204</v>
      </c>
      <c r="G149" s="221" t="s">
        <v>141</v>
      </c>
      <c r="H149" s="222">
        <v>55.473</v>
      </c>
      <c r="I149" s="223"/>
      <c r="J149" s="224">
        <f>ROUND(I149*H149,2)</f>
        <v>0</v>
      </c>
      <c r="K149" s="220" t="s">
        <v>142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143</v>
      </c>
      <c r="AT149" s="229" t="s">
        <v>138</v>
      </c>
      <c r="AU149" s="229" t="s">
        <v>86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33</v>
      </c>
      <c r="BK149" s="230">
        <f>ROUND(I149*H149,2)</f>
        <v>0</v>
      </c>
      <c r="BL149" s="17" t="s">
        <v>143</v>
      </c>
      <c r="BM149" s="229" t="s">
        <v>669</v>
      </c>
    </row>
    <row r="150" spans="1:63" s="12" customFormat="1" ht="22.8" customHeight="1">
      <c r="A150" s="12"/>
      <c r="B150" s="202"/>
      <c r="C150" s="203"/>
      <c r="D150" s="204" t="s">
        <v>76</v>
      </c>
      <c r="E150" s="216" t="s">
        <v>169</v>
      </c>
      <c r="F150" s="216" t="s">
        <v>670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SUM(P151:P162)</f>
        <v>0</v>
      </c>
      <c r="Q150" s="210"/>
      <c r="R150" s="211">
        <f>SUM(R151:R162)</f>
        <v>41.15802609000001</v>
      </c>
      <c r="S150" s="210"/>
      <c r="T150" s="212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33</v>
      </c>
      <c r="AT150" s="214" t="s">
        <v>76</v>
      </c>
      <c r="AU150" s="214" t="s">
        <v>33</v>
      </c>
      <c r="AY150" s="213" t="s">
        <v>136</v>
      </c>
      <c r="BK150" s="215">
        <f>SUM(BK151:BK162)</f>
        <v>0</v>
      </c>
    </row>
    <row r="151" spans="1:65" s="2" customFormat="1" ht="24.15" customHeight="1">
      <c r="A151" s="38"/>
      <c r="B151" s="39"/>
      <c r="C151" s="218" t="s">
        <v>191</v>
      </c>
      <c r="D151" s="218" t="s">
        <v>138</v>
      </c>
      <c r="E151" s="219" t="s">
        <v>671</v>
      </c>
      <c r="F151" s="220" t="s">
        <v>672</v>
      </c>
      <c r="G151" s="221" t="s">
        <v>141</v>
      </c>
      <c r="H151" s="222">
        <v>55.473</v>
      </c>
      <c r="I151" s="223"/>
      <c r="J151" s="224">
        <f>ROUND(I151*H151,2)</f>
        <v>0</v>
      </c>
      <c r="K151" s="220" t="s">
        <v>142</v>
      </c>
      <c r="L151" s="44"/>
      <c r="M151" s="225" t="s">
        <v>1</v>
      </c>
      <c r="N151" s="226" t="s">
        <v>42</v>
      </c>
      <c r="O151" s="91"/>
      <c r="P151" s="227">
        <f>O151*H151</f>
        <v>0</v>
      </c>
      <c r="Q151" s="227">
        <v>0.00033</v>
      </c>
      <c r="R151" s="227">
        <f>Q151*H151</f>
        <v>0.01830609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143</v>
      </c>
      <c r="AT151" s="229" t="s">
        <v>138</v>
      </c>
      <c r="AU151" s="229" t="s">
        <v>86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33</v>
      </c>
      <c r="BK151" s="230">
        <f>ROUND(I151*H151,2)</f>
        <v>0</v>
      </c>
      <c r="BL151" s="17" t="s">
        <v>143</v>
      </c>
      <c r="BM151" s="229" t="s">
        <v>673</v>
      </c>
    </row>
    <row r="152" spans="1:51" s="13" customFormat="1" ht="12">
      <c r="A152" s="13"/>
      <c r="B152" s="231"/>
      <c r="C152" s="232"/>
      <c r="D152" s="233" t="s">
        <v>145</v>
      </c>
      <c r="E152" s="234" t="s">
        <v>1</v>
      </c>
      <c r="F152" s="235" t="s">
        <v>674</v>
      </c>
      <c r="G152" s="232"/>
      <c r="H152" s="236">
        <v>55.473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145</v>
      </c>
      <c r="AU152" s="242" t="s">
        <v>86</v>
      </c>
      <c r="AV152" s="13" t="s">
        <v>86</v>
      </c>
      <c r="AW152" s="13" t="s">
        <v>32</v>
      </c>
      <c r="AX152" s="13" t="s">
        <v>77</v>
      </c>
      <c r="AY152" s="242" t="s">
        <v>136</v>
      </c>
    </row>
    <row r="153" spans="1:51" s="14" customFormat="1" ht="12">
      <c r="A153" s="14"/>
      <c r="B153" s="243"/>
      <c r="C153" s="244"/>
      <c r="D153" s="233" t="s">
        <v>145</v>
      </c>
      <c r="E153" s="245" t="s">
        <v>1</v>
      </c>
      <c r="F153" s="246" t="s">
        <v>147</v>
      </c>
      <c r="G153" s="244"/>
      <c r="H153" s="247">
        <v>55.473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145</v>
      </c>
      <c r="AU153" s="253" t="s">
        <v>86</v>
      </c>
      <c r="AV153" s="14" t="s">
        <v>143</v>
      </c>
      <c r="AW153" s="14" t="s">
        <v>32</v>
      </c>
      <c r="AX153" s="14" t="s">
        <v>33</v>
      </c>
      <c r="AY153" s="253" t="s">
        <v>136</v>
      </c>
    </row>
    <row r="154" spans="1:65" s="2" customFormat="1" ht="24.15" customHeight="1">
      <c r="A154" s="38"/>
      <c r="B154" s="39"/>
      <c r="C154" s="218" t="s">
        <v>198</v>
      </c>
      <c r="D154" s="218" t="s">
        <v>138</v>
      </c>
      <c r="E154" s="219" t="s">
        <v>675</v>
      </c>
      <c r="F154" s="220" t="s">
        <v>676</v>
      </c>
      <c r="G154" s="221" t="s">
        <v>150</v>
      </c>
      <c r="H154" s="222">
        <v>4.438</v>
      </c>
      <c r="I154" s="223"/>
      <c r="J154" s="224">
        <f>ROUND(I154*H154,2)</f>
        <v>0</v>
      </c>
      <c r="K154" s="220" t="s">
        <v>142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1.98</v>
      </c>
      <c r="R154" s="227">
        <f>Q154*H154</f>
        <v>8.787239999999999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143</v>
      </c>
      <c r="AT154" s="229" t="s">
        <v>138</v>
      </c>
      <c r="AU154" s="229" t="s">
        <v>86</v>
      </c>
      <c r="AY154" s="17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33</v>
      </c>
      <c r="BK154" s="230">
        <f>ROUND(I154*H154,2)</f>
        <v>0</v>
      </c>
      <c r="BL154" s="17" t="s">
        <v>143</v>
      </c>
      <c r="BM154" s="229" t="s">
        <v>677</v>
      </c>
    </row>
    <row r="155" spans="1:51" s="13" customFormat="1" ht="12">
      <c r="A155" s="13"/>
      <c r="B155" s="231"/>
      <c r="C155" s="232"/>
      <c r="D155" s="233" t="s">
        <v>145</v>
      </c>
      <c r="E155" s="234" t="s">
        <v>1</v>
      </c>
      <c r="F155" s="235" t="s">
        <v>678</v>
      </c>
      <c r="G155" s="232"/>
      <c r="H155" s="236">
        <v>4.438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145</v>
      </c>
      <c r="AU155" s="242" t="s">
        <v>86</v>
      </c>
      <c r="AV155" s="13" t="s">
        <v>86</v>
      </c>
      <c r="AW155" s="13" t="s">
        <v>32</v>
      </c>
      <c r="AX155" s="13" t="s">
        <v>77</v>
      </c>
      <c r="AY155" s="242" t="s">
        <v>136</v>
      </c>
    </row>
    <row r="156" spans="1:51" s="14" customFormat="1" ht="12">
      <c r="A156" s="14"/>
      <c r="B156" s="243"/>
      <c r="C156" s="244"/>
      <c r="D156" s="233" t="s">
        <v>145</v>
      </c>
      <c r="E156" s="245" t="s">
        <v>1</v>
      </c>
      <c r="F156" s="246" t="s">
        <v>147</v>
      </c>
      <c r="G156" s="244"/>
      <c r="H156" s="247">
        <v>4.438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145</v>
      </c>
      <c r="AU156" s="253" t="s">
        <v>86</v>
      </c>
      <c r="AV156" s="14" t="s">
        <v>143</v>
      </c>
      <c r="AW156" s="14" t="s">
        <v>32</v>
      </c>
      <c r="AX156" s="14" t="s">
        <v>33</v>
      </c>
      <c r="AY156" s="253" t="s">
        <v>136</v>
      </c>
    </row>
    <row r="157" spans="1:65" s="2" customFormat="1" ht="24.15" customHeight="1">
      <c r="A157" s="38"/>
      <c r="B157" s="39"/>
      <c r="C157" s="218" t="s">
        <v>202</v>
      </c>
      <c r="D157" s="218" t="s">
        <v>138</v>
      </c>
      <c r="E157" s="219" t="s">
        <v>679</v>
      </c>
      <c r="F157" s="220" t="s">
        <v>680</v>
      </c>
      <c r="G157" s="221" t="s">
        <v>150</v>
      </c>
      <c r="H157" s="222">
        <v>8.044</v>
      </c>
      <c r="I157" s="223"/>
      <c r="J157" s="224">
        <f>ROUND(I157*H157,2)</f>
        <v>0</v>
      </c>
      <c r="K157" s="220" t="s">
        <v>142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2.16</v>
      </c>
      <c r="R157" s="227">
        <f>Q157*H157</f>
        <v>17.375040000000002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143</v>
      </c>
      <c r="AT157" s="229" t="s">
        <v>138</v>
      </c>
      <c r="AU157" s="229" t="s">
        <v>86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33</v>
      </c>
      <c r="BK157" s="230">
        <f>ROUND(I157*H157,2)</f>
        <v>0</v>
      </c>
      <c r="BL157" s="17" t="s">
        <v>143</v>
      </c>
      <c r="BM157" s="229" t="s">
        <v>681</v>
      </c>
    </row>
    <row r="158" spans="1:51" s="13" customFormat="1" ht="12">
      <c r="A158" s="13"/>
      <c r="B158" s="231"/>
      <c r="C158" s="232"/>
      <c r="D158" s="233" t="s">
        <v>145</v>
      </c>
      <c r="E158" s="234" t="s">
        <v>1</v>
      </c>
      <c r="F158" s="235" t="s">
        <v>682</v>
      </c>
      <c r="G158" s="232"/>
      <c r="H158" s="236">
        <v>8.044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145</v>
      </c>
      <c r="AU158" s="242" t="s">
        <v>86</v>
      </c>
      <c r="AV158" s="13" t="s">
        <v>86</v>
      </c>
      <c r="AW158" s="13" t="s">
        <v>32</v>
      </c>
      <c r="AX158" s="13" t="s">
        <v>77</v>
      </c>
      <c r="AY158" s="242" t="s">
        <v>136</v>
      </c>
    </row>
    <row r="159" spans="1:51" s="14" customFormat="1" ht="12">
      <c r="A159" s="14"/>
      <c r="B159" s="243"/>
      <c r="C159" s="244"/>
      <c r="D159" s="233" t="s">
        <v>145</v>
      </c>
      <c r="E159" s="245" t="s">
        <v>1</v>
      </c>
      <c r="F159" s="246" t="s">
        <v>147</v>
      </c>
      <c r="G159" s="244"/>
      <c r="H159" s="247">
        <v>8.044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145</v>
      </c>
      <c r="AU159" s="253" t="s">
        <v>86</v>
      </c>
      <c r="AV159" s="14" t="s">
        <v>143</v>
      </c>
      <c r="AW159" s="14" t="s">
        <v>32</v>
      </c>
      <c r="AX159" s="14" t="s">
        <v>33</v>
      </c>
      <c r="AY159" s="253" t="s">
        <v>136</v>
      </c>
    </row>
    <row r="160" spans="1:65" s="2" customFormat="1" ht="24.15" customHeight="1">
      <c r="A160" s="38"/>
      <c r="B160" s="39"/>
      <c r="C160" s="218" t="s">
        <v>207</v>
      </c>
      <c r="D160" s="218" t="s">
        <v>138</v>
      </c>
      <c r="E160" s="219" t="s">
        <v>683</v>
      </c>
      <c r="F160" s="220" t="s">
        <v>684</v>
      </c>
      <c r="G160" s="221" t="s">
        <v>150</v>
      </c>
      <c r="H160" s="222">
        <v>6.934</v>
      </c>
      <c r="I160" s="223"/>
      <c r="J160" s="224">
        <f>ROUND(I160*H160,2)</f>
        <v>0</v>
      </c>
      <c r="K160" s="220" t="s">
        <v>1</v>
      </c>
      <c r="L160" s="44"/>
      <c r="M160" s="225" t="s">
        <v>1</v>
      </c>
      <c r="N160" s="226" t="s">
        <v>42</v>
      </c>
      <c r="O160" s="91"/>
      <c r="P160" s="227">
        <f>O160*H160</f>
        <v>0</v>
      </c>
      <c r="Q160" s="227">
        <v>2.16</v>
      </c>
      <c r="R160" s="227">
        <f>Q160*H160</f>
        <v>14.977440000000001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143</v>
      </c>
      <c r="AT160" s="229" t="s">
        <v>138</v>
      </c>
      <c r="AU160" s="229" t="s">
        <v>86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33</v>
      </c>
      <c r="BK160" s="230">
        <f>ROUND(I160*H160,2)</f>
        <v>0</v>
      </c>
      <c r="BL160" s="17" t="s">
        <v>143</v>
      </c>
      <c r="BM160" s="229" t="s">
        <v>685</v>
      </c>
    </row>
    <row r="161" spans="1:51" s="13" customFormat="1" ht="12">
      <c r="A161" s="13"/>
      <c r="B161" s="231"/>
      <c r="C161" s="232"/>
      <c r="D161" s="233" t="s">
        <v>145</v>
      </c>
      <c r="E161" s="234" t="s">
        <v>1</v>
      </c>
      <c r="F161" s="235" t="s">
        <v>686</v>
      </c>
      <c r="G161" s="232"/>
      <c r="H161" s="236">
        <v>6.934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145</v>
      </c>
      <c r="AU161" s="242" t="s">
        <v>86</v>
      </c>
      <c r="AV161" s="13" t="s">
        <v>86</v>
      </c>
      <c r="AW161" s="13" t="s">
        <v>32</v>
      </c>
      <c r="AX161" s="13" t="s">
        <v>77</v>
      </c>
      <c r="AY161" s="242" t="s">
        <v>136</v>
      </c>
    </row>
    <row r="162" spans="1:51" s="14" customFormat="1" ht="12">
      <c r="A162" s="14"/>
      <c r="B162" s="243"/>
      <c r="C162" s="244"/>
      <c r="D162" s="233" t="s">
        <v>145</v>
      </c>
      <c r="E162" s="245" t="s">
        <v>1</v>
      </c>
      <c r="F162" s="246" t="s">
        <v>147</v>
      </c>
      <c r="G162" s="244"/>
      <c r="H162" s="247">
        <v>6.934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145</v>
      </c>
      <c r="AU162" s="253" t="s">
        <v>86</v>
      </c>
      <c r="AV162" s="14" t="s">
        <v>143</v>
      </c>
      <c r="AW162" s="14" t="s">
        <v>32</v>
      </c>
      <c r="AX162" s="14" t="s">
        <v>33</v>
      </c>
      <c r="AY162" s="253" t="s">
        <v>136</v>
      </c>
    </row>
    <row r="163" spans="1:63" s="12" customFormat="1" ht="22.8" customHeight="1">
      <c r="A163" s="12"/>
      <c r="B163" s="202"/>
      <c r="C163" s="203"/>
      <c r="D163" s="204" t="s">
        <v>76</v>
      </c>
      <c r="E163" s="216" t="s">
        <v>183</v>
      </c>
      <c r="F163" s="216" t="s">
        <v>353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SUM(P164:P171)</f>
        <v>0</v>
      </c>
      <c r="Q163" s="210"/>
      <c r="R163" s="211">
        <f>SUM(R164:R171)</f>
        <v>7.58520672</v>
      </c>
      <c r="S163" s="210"/>
      <c r="T163" s="212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33</v>
      </c>
      <c r="AT163" s="214" t="s">
        <v>76</v>
      </c>
      <c r="AU163" s="214" t="s">
        <v>33</v>
      </c>
      <c r="AY163" s="213" t="s">
        <v>136</v>
      </c>
      <c r="BK163" s="215">
        <f>SUM(BK164:BK171)</f>
        <v>0</v>
      </c>
    </row>
    <row r="164" spans="1:65" s="2" customFormat="1" ht="49.05" customHeight="1">
      <c r="A164" s="38"/>
      <c r="B164" s="39"/>
      <c r="C164" s="218" t="s">
        <v>8</v>
      </c>
      <c r="D164" s="218" t="s">
        <v>138</v>
      </c>
      <c r="E164" s="219" t="s">
        <v>359</v>
      </c>
      <c r="F164" s="220" t="s">
        <v>360</v>
      </c>
      <c r="G164" s="221" t="s">
        <v>156</v>
      </c>
      <c r="H164" s="222">
        <v>33.6</v>
      </c>
      <c r="I164" s="223"/>
      <c r="J164" s="224">
        <f>ROUND(I164*H164,2)</f>
        <v>0</v>
      </c>
      <c r="K164" s="220" t="s">
        <v>142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0.1295</v>
      </c>
      <c r="R164" s="227">
        <f>Q164*H164</f>
        <v>4.3512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143</v>
      </c>
      <c r="AT164" s="229" t="s">
        <v>138</v>
      </c>
      <c r="AU164" s="229" t="s">
        <v>86</v>
      </c>
      <c r="AY164" s="17" t="s">
        <v>136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33</v>
      </c>
      <c r="BK164" s="230">
        <f>ROUND(I164*H164,2)</f>
        <v>0</v>
      </c>
      <c r="BL164" s="17" t="s">
        <v>143</v>
      </c>
      <c r="BM164" s="229" t="s">
        <v>687</v>
      </c>
    </row>
    <row r="165" spans="1:51" s="13" customFormat="1" ht="12">
      <c r="A165" s="13"/>
      <c r="B165" s="231"/>
      <c r="C165" s="232"/>
      <c r="D165" s="233" t="s">
        <v>145</v>
      </c>
      <c r="E165" s="234" t="s">
        <v>1</v>
      </c>
      <c r="F165" s="235" t="s">
        <v>688</v>
      </c>
      <c r="G165" s="232"/>
      <c r="H165" s="236">
        <v>33.6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145</v>
      </c>
      <c r="AU165" s="242" t="s">
        <v>86</v>
      </c>
      <c r="AV165" s="13" t="s">
        <v>86</v>
      </c>
      <c r="AW165" s="13" t="s">
        <v>32</v>
      </c>
      <c r="AX165" s="13" t="s">
        <v>77</v>
      </c>
      <c r="AY165" s="242" t="s">
        <v>136</v>
      </c>
    </row>
    <row r="166" spans="1:51" s="14" customFormat="1" ht="12">
      <c r="A166" s="14"/>
      <c r="B166" s="243"/>
      <c r="C166" s="244"/>
      <c r="D166" s="233" t="s">
        <v>145</v>
      </c>
      <c r="E166" s="245" t="s">
        <v>1</v>
      </c>
      <c r="F166" s="246" t="s">
        <v>147</v>
      </c>
      <c r="G166" s="244"/>
      <c r="H166" s="247">
        <v>33.6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145</v>
      </c>
      <c r="AU166" s="253" t="s">
        <v>86</v>
      </c>
      <c r="AV166" s="14" t="s">
        <v>143</v>
      </c>
      <c r="AW166" s="14" t="s">
        <v>32</v>
      </c>
      <c r="AX166" s="14" t="s">
        <v>33</v>
      </c>
      <c r="AY166" s="253" t="s">
        <v>136</v>
      </c>
    </row>
    <row r="167" spans="1:65" s="2" customFormat="1" ht="16.5" customHeight="1">
      <c r="A167" s="38"/>
      <c r="B167" s="39"/>
      <c r="C167" s="264" t="s">
        <v>215</v>
      </c>
      <c r="D167" s="264" t="s">
        <v>192</v>
      </c>
      <c r="E167" s="265" t="s">
        <v>364</v>
      </c>
      <c r="F167" s="266" t="s">
        <v>365</v>
      </c>
      <c r="G167" s="267" t="s">
        <v>156</v>
      </c>
      <c r="H167" s="268">
        <v>34.272</v>
      </c>
      <c r="I167" s="269"/>
      <c r="J167" s="270">
        <f>ROUND(I167*H167,2)</f>
        <v>0</v>
      </c>
      <c r="K167" s="266" t="s">
        <v>142</v>
      </c>
      <c r="L167" s="271"/>
      <c r="M167" s="272" t="s">
        <v>1</v>
      </c>
      <c r="N167" s="273" t="s">
        <v>42</v>
      </c>
      <c r="O167" s="91"/>
      <c r="P167" s="227">
        <f>O167*H167</f>
        <v>0</v>
      </c>
      <c r="Q167" s="227">
        <v>0.028</v>
      </c>
      <c r="R167" s="227">
        <f>Q167*H167</f>
        <v>0.959616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179</v>
      </c>
      <c r="AT167" s="229" t="s">
        <v>192</v>
      </c>
      <c r="AU167" s="229" t="s">
        <v>86</v>
      </c>
      <c r="AY167" s="17" t="s">
        <v>136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33</v>
      </c>
      <c r="BK167" s="230">
        <f>ROUND(I167*H167,2)</f>
        <v>0</v>
      </c>
      <c r="BL167" s="17" t="s">
        <v>143</v>
      </c>
      <c r="BM167" s="229" t="s">
        <v>689</v>
      </c>
    </row>
    <row r="168" spans="1:51" s="13" customFormat="1" ht="12">
      <c r="A168" s="13"/>
      <c r="B168" s="231"/>
      <c r="C168" s="232"/>
      <c r="D168" s="233" t="s">
        <v>145</v>
      </c>
      <c r="E168" s="232"/>
      <c r="F168" s="235" t="s">
        <v>690</v>
      </c>
      <c r="G168" s="232"/>
      <c r="H168" s="236">
        <v>34.272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145</v>
      </c>
      <c r="AU168" s="242" t="s">
        <v>86</v>
      </c>
      <c r="AV168" s="13" t="s">
        <v>86</v>
      </c>
      <c r="AW168" s="13" t="s">
        <v>4</v>
      </c>
      <c r="AX168" s="13" t="s">
        <v>33</v>
      </c>
      <c r="AY168" s="242" t="s">
        <v>136</v>
      </c>
    </row>
    <row r="169" spans="1:65" s="2" customFormat="1" ht="24.15" customHeight="1">
      <c r="A169" s="38"/>
      <c r="B169" s="39"/>
      <c r="C169" s="218" t="s">
        <v>220</v>
      </c>
      <c r="D169" s="218" t="s">
        <v>138</v>
      </c>
      <c r="E169" s="219" t="s">
        <v>369</v>
      </c>
      <c r="F169" s="220" t="s">
        <v>370</v>
      </c>
      <c r="G169" s="221" t="s">
        <v>150</v>
      </c>
      <c r="H169" s="222">
        <v>1.008</v>
      </c>
      <c r="I169" s="223"/>
      <c r="J169" s="224">
        <f>ROUND(I169*H169,2)</f>
        <v>0</v>
      </c>
      <c r="K169" s="220" t="s">
        <v>142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2.25634</v>
      </c>
      <c r="R169" s="227">
        <f>Q169*H169</f>
        <v>2.27439072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143</v>
      </c>
      <c r="AT169" s="229" t="s">
        <v>138</v>
      </c>
      <c r="AU169" s="229" t="s">
        <v>86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33</v>
      </c>
      <c r="BK169" s="230">
        <f>ROUND(I169*H169,2)</f>
        <v>0</v>
      </c>
      <c r="BL169" s="17" t="s">
        <v>143</v>
      </c>
      <c r="BM169" s="229" t="s">
        <v>691</v>
      </c>
    </row>
    <row r="170" spans="1:51" s="13" customFormat="1" ht="12">
      <c r="A170" s="13"/>
      <c r="B170" s="231"/>
      <c r="C170" s="232"/>
      <c r="D170" s="233" t="s">
        <v>145</v>
      </c>
      <c r="E170" s="234" t="s">
        <v>1</v>
      </c>
      <c r="F170" s="235" t="s">
        <v>692</v>
      </c>
      <c r="G170" s="232"/>
      <c r="H170" s="236">
        <v>1.008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145</v>
      </c>
      <c r="AU170" s="242" t="s">
        <v>86</v>
      </c>
      <c r="AV170" s="13" t="s">
        <v>86</v>
      </c>
      <c r="AW170" s="13" t="s">
        <v>32</v>
      </c>
      <c r="AX170" s="13" t="s">
        <v>77</v>
      </c>
      <c r="AY170" s="242" t="s">
        <v>136</v>
      </c>
    </row>
    <row r="171" spans="1:51" s="14" customFormat="1" ht="12">
      <c r="A171" s="14"/>
      <c r="B171" s="243"/>
      <c r="C171" s="244"/>
      <c r="D171" s="233" t="s">
        <v>145</v>
      </c>
      <c r="E171" s="245" t="s">
        <v>1</v>
      </c>
      <c r="F171" s="246" t="s">
        <v>147</v>
      </c>
      <c r="G171" s="244"/>
      <c r="H171" s="247">
        <v>1.008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145</v>
      </c>
      <c r="AU171" s="253" t="s">
        <v>86</v>
      </c>
      <c r="AV171" s="14" t="s">
        <v>143</v>
      </c>
      <c r="AW171" s="14" t="s">
        <v>32</v>
      </c>
      <c r="AX171" s="14" t="s">
        <v>33</v>
      </c>
      <c r="AY171" s="253" t="s">
        <v>136</v>
      </c>
    </row>
    <row r="172" spans="1:63" s="12" customFormat="1" ht="22.8" customHeight="1">
      <c r="A172" s="12"/>
      <c r="B172" s="202"/>
      <c r="C172" s="203"/>
      <c r="D172" s="204" t="s">
        <v>76</v>
      </c>
      <c r="E172" s="216" t="s">
        <v>373</v>
      </c>
      <c r="F172" s="216" t="s">
        <v>374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P173</f>
        <v>0</v>
      </c>
      <c r="Q172" s="210"/>
      <c r="R172" s="211">
        <f>R173</f>
        <v>0</v>
      </c>
      <c r="S172" s="210"/>
      <c r="T172" s="212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33</v>
      </c>
      <c r="AT172" s="214" t="s">
        <v>76</v>
      </c>
      <c r="AU172" s="214" t="s">
        <v>33</v>
      </c>
      <c r="AY172" s="213" t="s">
        <v>136</v>
      </c>
      <c r="BK172" s="215">
        <f>BK173</f>
        <v>0</v>
      </c>
    </row>
    <row r="173" spans="1:65" s="2" customFormat="1" ht="24.15" customHeight="1">
      <c r="A173" s="38"/>
      <c r="B173" s="39"/>
      <c r="C173" s="218" t="s">
        <v>229</v>
      </c>
      <c r="D173" s="218" t="s">
        <v>138</v>
      </c>
      <c r="E173" s="219" t="s">
        <v>376</v>
      </c>
      <c r="F173" s="220" t="s">
        <v>377</v>
      </c>
      <c r="G173" s="221" t="s">
        <v>378</v>
      </c>
      <c r="H173" s="222">
        <v>48.744</v>
      </c>
      <c r="I173" s="223"/>
      <c r="J173" s="224">
        <f>ROUND(I173*H173,2)</f>
        <v>0</v>
      </c>
      <c r="K173" s="220" t="s">
        <v>142</v>
      </c>
      <c r="L173" s="44"/>
      <c r="M173" s="225" t="s">
        <v>1</v>
      </c>
      <c r="N173" s="226" t="s">
        <v>42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143</v>
      </c>
      <c r="AT173" s="229" t="s">
        <v>138</v>
      </c>
      <c r="AU173" s="229" t="s">
        <v>86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33</v>
      </c>
      <c r="BK173" s="230">
        <f>ROUND(I173*H173,2)</f>
        <v>0</v>
      </c>
      <c r="BL173" s="17" t="s">
        <v>143</v>
      </c>
      <c r="BM173" s="229" t="s">
        <v>693</v>
      </c>
    </row>
    <row r="174" spans="1:63" s="12" customFormat="1" ht="25.9" customHeight="1">
      <c r="A174" s="12"/>
      <c r="B174" s="202"/>
      <c r="C174" s="203"/>
      <c r="D174" s="204" t="s">
        <v>76</v>
      </c>
      <c r="E174" s="205" t="s">
        <v>574</v>
      </c>
      <c r="F174" s="205" t="s">
        <v>575</v>
      </c>
      <c r="G174" s="203"/>
      <c r="H174" s="203"/>
      <c r="I174" s="206"/>
      <c r="J174" s="207">
        <f>BK174</f>
        <v>0</v>
      </c>
      <c r="K174" s="203"/>
      <c r="L174" s="208"/>
      <c r="M174" s="209"/>
      <c r="N174" s="210"/>
      <c r="O174" s="210"/>
      <c r="P174" s="211">
        <f>P175+P197+P258+P278+P300+P314</f>
        <v>0</v>
      </c>
      <c r="Q174" s="210"/>
      <c r="R174" s="211">
        <f>R175+R197+R258+R278+R300+R314</f>
        <v>12.10889151</v>
      </c>
      <c r="S174" s="210"/>
      <c r="T174" s="212">
        <f>T175+T197+T258+T278+T300+T314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86</v>
      </c>
      <c r="AT174" s="214" t="s">
        <v>76</v>
      </c>
      <c r="AU174" s="214" t="s">
        <v>77</v>
      </c>
      <c r="AY174" s="213" t="s">
        <v>136</v>
      </c>
      <c r="BK174" s="215">
        <f>BK175+BK197+BK258+BK278+BK300+BK314</f>
        <v>0</v>
      </c>
    </row>
    <row r="175" spans="1:63" s="12" customFormat="1" ht="22.8" customHeight="1">
      <c r="A175" s="12"/>
      <c r="B175" s="202"/>
      <c r="C175" s="203"/>
      <c r="D175" s="204" t="s">
        <v>76</v>
      </c>
      <c r="E175" s="216" t="s">
        <v>576</v>
      </c>
      <c r="F175" s="216" t="s">
        <v>577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SUM(P176:P196)</f>
        <v>0</v>
      </c>
      <c r="Q175" s="210"/>
      <c r="R175" s="211">
        <f>SUM(R176:R196)</f>
        <v>0.032325</v>
      </c>
      <c r="S175" s="210"/>
      <c r="T175" s="212">
        <f>SUM(T176:T196)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86</v>
      </c>
      <c r="AT175" s="214" t="s">
        <v>76</v>
      </c>
      <c r="AU175" s="214" t="s">
        <v>33</v>
      </c>
      <c r="AY175" s="213" t="s">
        <v>136</v>
      </c>
      <c r="BK175" s="215">
        <f>SUM(BK176:BK196)</f>
        <v>0</v>
      </c>
    </row>
    <row r="176" spans="1:65" s="2" customFormat="1" ht="44.25" customHeight="1">
      <c r="A176" s="38"/>
      <c r="B176" s="39"/>
      <c r="C176" s="218" t="s">
        <v>236</v>
      </c>
      <c r="D176" s="218" t="s">
        <v>138</v>
      </c>
      <c r="E176" s="219" t="s">
        <v>694</v>
      </c>
      <c r="F176" s="220" t="s">
        <v>695</v>
      </c>
      <c r="G176" s="221" t="s">
        <v>156</v>
      </c>
      <c r="H176" s="222">
        <v>150</v>
      </c>
      <c r="I176" s="223"/>
      <c r="J176" s="224">
        <f>ROUND(I176*H176,2)</f>
        <v>0</v>
      </c>
      <c r="K176" s="220" t="s">
        <v>142</v>
      </c>
      <c r="L176" s="44"/>
      <c r="M176" s="225" t="s">
        <v>1</v>
      </c>
      <c r="N176" s="226" t="s">
        <v>42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215</v>
      </c>
      <c r="AT176" s="229" t="s">
        <v>138</v>
      </c>
      <c r="AU176" s="229" t="s">
        <v>86</v>
      </c>
      <c r="AY176" s="17" t="s">
        <v>136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33</v>
      </c>
      <c r="BK176" s="230">
        <f>ROUND(I176*H176,2)</f>
        <v>0</v>
      </c>
      <c r="BL176" s="17" t="s">
        <v>215</v>
      </c>
      <c r="BM176" s="229" t="s">
        <v>696</v>
      </c>
    </row>
    <row r="177" spans="1:65" s="2" customFormat="1" ht="16.5" customHeight="1">
      <c r="A177" s="38"/>
      <c r="B177" s="39"/>
      <c r="C177" s="264" t="s">
        <v>240</v>
      </c>
      <c r="D177" s="264" t="s">
        <v>192</v>
      </c>
      <c r="E177" s="265" t="s">
        <v>697</v>
      </c>
      <c r="F177" s="266" t="s">
        <v>698</v>
      </c>
      <c r="G177" s="267" t="s">
        <v>156</v>
      </c>
      <c r="H177" s="268">
        <v>157.5</v>
      </c>
      <c r="I177" s="269"/>
      <c r="J177" s="270">
        <f>ROUND(I177*H177,2)</f>
        <v>0</v>
      </c>
      <c r="K177" s="266" t="s">
        <v>142</v>
      </c>
      <c r="L177" s="271"/>
      <c r="M177" s="272" t="s">
        <v>1</v>
      </c>
      <c r="N177" s="273" t="s">
        <v>42</v>
      </c>
      <c r="O177" s="91"/>
      <c r="P177" s="227">
        <f>O177*H177</f>
        <v>0</v>
      </c>
      <c r="Q177" s="227">
        <v>1E-05</v>
      </c>
      <c r="R177" s="227">
        <f>Q177*H177</f>
        <v>0.0015750000000000002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286</v>
      </c>
      <c r="AT177" s="229" t="s">
        <v>192</v>
      </c>
      <c r="AU177" s="229" t="s">
        <v>86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33</v>
      </c>
      <c r="BK177" s="230">
        <f>ROUND(I177*H177,2)</f>
        <v>0</v>
      </c>
      <c r="BL177" s="17" t="s">
        <v>215</v>
      </c>
      <c r="BM177" s="229" t="s">
        <v>699</v>
      </c>
    </row>
    <row r="178" spans="1:51" s="13" customFormat="1" ht="12">
      <c r="A178" s="13"/>
      <c r="B178" s="231"/>
      <c r="C178" s="232"/>
      <c r="D178" s="233" t="s">
        <v>145</v>
      </c>
      <c r="E178" s="232"/>
      <c r="F178" s="235" t="s">
        <v>700</v>
      </c>
      <c r="G178" s="232"/>
      <c r="H178" s="236">
        <v>157.5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145</v>
      </c>
      <c r="AU178" s="242" t="s">
        <v>86</v>
      </c>
      <c r="AV178" s="13" t="s">
        <v>86</v>
      </c>
      <c r="AW178" s="13" t="s">
        <v>4</v>
      </c>
      <c r="AX178" s="13" t="s">
        <v>33</v>
      </c>
      <c r="AY178" s="242" t="s">
        <v>136</v>
      </c>
    </row>
    <row r="179" spans="1:65" s="2" customFormat="1" ht="55.5" customHeight="1">
      <c r="A179" s="38"/>
      <c r="B179" s="39"/>
      <c r="C179" s="218" t="s">
        <v>7</v>
      </c>
      <c r="D179" s="218" t="s">
        <v>138</v>
      </c>
      <c r="E179" s="219" t="s">
        <v>701</v>
      </c>
      <c r="F179" s="220" t="s">
        <v>702</v>
      </c>
      <c r="G179" s="221" t="s">
        <v>232</v>
      </c>
      <c r="H179" s="222">
        <v>15</v>
      </c>
      <c r="I179" s="223"/>
      <c r="J179" s="224">
        <f>ROUND(I179*H179,2)</f>
        <v>0</v>
      </c>
      <c r="K179" s="220" t="s">
        <v>142</v>
      </c>
      <c r="L179" s="44"/>
      <c r="M179" s="225" t="s">
        <v>1</v>
      </c>
      <c r="N179" s="226" t="s">
        <v>42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215</v>
      </c>
      <c r="AT179" s="229" t="s">
        <v>138</v>
      </c>
      <c r="AU179" s="229" t="s">
        <v>86</v>
      </c>
      <c r="AY179" s="17" t="s">
        <v>136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33</v>
      </c>
      <c r="BK179" s="230">
        <f>ROUND(I179*H179,2)</f>
        <v>0</v>
      </c>
      <c r="BL179" s="17" t="s">
        <v>215</v>
      </c>
      <c r="BM179" s="229" t="s">
        <v>703</v>
      </c>
    </row>
    <row r="180" spans="1:65" s="2" customFormat="1" ht="24.15" customHeight="1">
      <c r="A180" s="38"/>
      <c r="B180" s="39"/>
      <c r="C180" s="264" t="s">
        <v>246</v>
      </c>
      <c r="D180" s="264" t="s">
        <v>192</v>
      </c>
      <c r="E180" s="265" t="s">
        <v>704</v>
      </c>
      <c r="F180" s="266" t="s">
        <v>705</v>
      </c>
      <c r="G180" s="267" t="s">
        <v>232</v>
      </c>
      <c r="H180" s="268">
        <v>15</v>
      </c>
      <c r="I180" s="269"/>
      <c r="J180" s="270">
        <f>ROUND(I180*H180,2)</f>
        <v>0</v>
      </c>
      <c r="K180" s="266" t="s">
        <v>142</v>
      </c>
      <c r="L180" s="271"/>
      <c r="M180" s="272" t="s">
        <v>1</v>
      </c>
      <c r="N180" s="273" t="s">
        <v>42</v>
      </c>
      <c r="O180" s="91"/>
      <c r="P180" s="227">
        <f>O180*H180</f>
        <v>0</v>
      </c>
      <c r="Q180" s="227">
        <v>0.00015</v>
      </c>
      <c r="R180" s="227">
        <f>Q180*H180</f>
        <v>0.00225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286</v>
      </c>
      <c r="AT180" s="229" t="s">
        <v>192</v>
      </c>
      <c r="AU180" s="229" t="s">
        <v>86</v>
      </c>
      <c r="AY180" s="17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33</v>
      </c>
      <c r="BK180" s="230">
        <f>ROUND(I180*H180,2)</f>
        <v>0</v>
      </c>
      <c r="BL180" s="17" t="s">
        <v>215</v>
      </c>
      <c r="BM180" s="229" t="s">
        <v>706</v>
      </c>
    </row>
    <row r="181" spans="1:65" s="2" customFormat="1" ht="44.25" customHeight="1">
      <c r="A181" s="38"/>
      <c r="B181" s="39"/>
      <c r="C181" s="218" t="s">
        <v>250</v>
      </c>
      <c r="D181" s="218" t="s">
        <v>138</v>
      </c>
      <c r="E181" s="219" t="s">
        <v>707</v>
      </c>
      <c r="F181" s="220" t="s">
        <v>708</v>
      </c>
      <c r="G181" s="221" t="s">
        <v>156</v>
      </c>
      <c r="H181" s="222">
        <v>150</v>
      </c>
      <c r="I181" s="223"/>
      <c r="J181" s="224">
        <f>ROUND(I181*H181,2)</f>
        <v>0</v>
      </c>
      <c r="K181" s="220" t="s">
        <v>142</v>
      </c>
      <c r="L181" s="44"/>
      <c r="M181" s="225" t="s">
        <v>1</v>
      </c>
      <c r="N181" s="226" t="s">
        <v>42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215</v>
      </c>
      <c r="AT181" s="229" t="s">
        <v>138</v>
      </c>
      <c r="AU181" s="229" t="s">
        <v>86</v>
      </c>
      <c r="AY181" s="17" t="s">
        <v>136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33</v>
      </c>
      <c r="BK181" s="230">
        <f>ROUND(I181*H181,2)</f>
        <v>0</v>
      </c>
      <c r="BL181" s="17" t="s">
        <v>215</v>
      </c>
      <c r="BM181" s="229" t="s">
        <v>709</v>
      </c>
    </row>
    <row r="182" spans="1:65" s="2" customFormat="1" ht="24.15" customHeight="1">
      <c r="A182" s="38"/>
      <c r="B182" s="39"/>
      <c r="C182" s="264" t="s">
        <v>254</v>
      </c>
      <c r="D182" s="264" t="s">
        <v>192</v>
      </c>
      <c r="E182" s="265" t="s">
        <v>613</v>
      </c>
      <c r="F182" s="266" t="s">
        <v>614</v>
      </c>
      <c r="G182" s="267" t="s">
        <v>156</v>
      </c>
      <c r="H182" s="268">
        <v>172.5</v>
      </c>
      <c r="I182" s="269"/>
      <c r="J182" s="270">
        <f>ROUND(I182*H182,2)</f>
        <v>0</v>
      </c>
      <c r="K182" s="266" t="s">
        <v>142</v>
      </c>
      <c r="L182" s="271"/>
      <c r="M182" s="272" t="s">
        <v>1</v>
      </c>
      <c r="N182" s="273" t="s">
        <v>42</v>
      </c>
      <c r="O182" s="91"/>
      <c r="P182" s="227">
        <f>O182*H182</f>
        <v>0</v>
      </c>
      <c r="Q182" s="227">
        <v>0.00012</v>
      </c>
      <c r="R182" s="227">
        <f>Q182*H182</f>
        <v>0.0207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286</v>
      </c>
      <c r="AT182" s="229" t="s">
        <v>192</v>
      </c>
      <c r="AU182" s="229" t="s">
        <v>86</v>
      </c>
      <c r="AY182" s="17" t="s">
        <v>136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33</v>
      </c>
      <c r="BK182" s="230">
        <f>ROUND(I182*H182,2)</f>
        <v>0</v>
      </c>
      <c r="BL182" s="17" t="s">
        <v>215</v>
      </c>
      <c r="BM182" s="229" t="s">
        <v>710</v>
      </c>
    </row>
    <row r="183" spans="1:51" s="13" customFormat="1" ht="12">
      <c r="A183" s="13"/>
      <c r="B183" s="231"/>
      <c r="C183" s="232"/>
      <c r="D183" s="233" t="s">
        <v>145</v>
      </c>
      <c r="E183" s="232"/>
      <c r="F183" s="235" t="s">
        <v>711</v>
      </c>
      <c r="G183" s="232"/>
      <c r="H183" s="236">
        <v>172.5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145</v>
      </c>
      <c r="AU183" s="242" t="s">
        <v>86</v>
      </c>
      <c r="AV183" s="13" t="s">
        <v>86</v>
      </c>
      <c r="AW183" s="13" t="s">
        <v>4</v>
      </c>
      <c r="AX183" s="13" t="s">
        <v>33</v>
      </c>
      <c r="AY183" s="242" t="s">
        <v>136</v>
      </c>
    </row>
    <row r="184" spans="1:65" s="2" customFormat="1" ht="37.8" customHeight="1">
      <c r="A184" s="38"/>
      <c r="B184" s="39"/>
      <c r="C184" s="218" t="s">
        <v>258</v>
      </c>
      <c r="D184" s="218" t="s">
        <v>138</v>
      </c>
      <c r="E184" s="219" t="s">
        <v>712</v>
      </c>
      <c r="F184" s="220" t="s">
        <v>713</v>
      </c>
      <c r="G184" s="221" t="s">
        <v>232</v>
      </c>
      <c r="H184" s="222">
        <v>4</v>
      </c>
      <c r="I184" s="223"/>
      <c r="J184" s="224">
        <f>ROUND(I184*H184,2)</f>
        <v>0</v>
      </c>
      <c r="K184" s="220" t="s">
        <v>142</v>
      </c>
      <c r="L184" s="44"/>
      <c r="M184" s="225" t="s">
        <v>1</v>
      </c>
      <c r="N184" s="226" t="s">
        <v>42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215</v>
      </c>
      <c r="AT184" s="229" t="s">
        <v>138</v>
      </c>
      <c r="AU184" s="229" t="s">
        <v>86</v>
      </c>
      <c r="AY184" s="17" t="s">
        <v>136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33</v>
      </c>
      <c r="BK184" s="230">
        <f>ROUND(I184*H184,2)</f>
        <v>0</v>
      </c>
      <c r="BL184" s="17" t="s">
        <v>215</v>
      </c>
      <c r="BM184" s="229" t="s">
        <v>714</v>
      </c>
    </row>
    <row r="185" spans="1:65" s="2" customFormat="1" ht="24.15" customHeight="1">
      <c r="A185" s="38"/>
      <c r="B185" s="39"/>
      <c r="C185" s="264" t="s">
        <v>262</v>
      </c>
      <c r="D185" s="264" t="s">
        <v>192</v>
      </c>
      <c r="E185" s="265" t="s">
        <v>715</v>
      </c>
      <c r="F185" s="266" t="s">
        <v>716</v>
      </c>
      <c r="G185" s="267" t="s">
        <v>232</v>
      </c>
      <c r="H185" s="268">
        <v>4</v>
      </c>
      <c r="I185" s="269"/>
      <c r="J185" s="270">
        <f>ROUND(I185*H185,2)</f>
        <v>0</v>
      </c>
      <c r="K185" s="266" t="s">
        <v>142</v>
      </c>
      <c r="L185" s="271"/>
      <c r="M185" s="272" t="s">
        <v>1</v>
      </c>
      <c r="N185" s="273" t="s">
        <v>42</v>
      </c>
      <c r="O185" s="91"/>
      <c r="P185" s="227">
        <f>O185*H185</f>
        <v>0</v>
      </c>
      <c r="Q185" s="227">
        <v>9E-05</v>
      </c>
      <c r="R185" s="227">
        <f>Q185*H185</f>
        <v>0.00036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286</v>
      </c>
      <c r="AT185" s="229" t="s">
        <v>192</v>
      </c>
      <c r="AU185" s="229" t="s">
        <v>86</v>
      </c>
      <c r="AY185" s="17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33</v>
      </c>
      <c r="BK185" s="230">
        <f>ROUND(I185*H185,2)</f>
        <v>0</v>
      </c>
      <c r="BL185" s="17" t="s">
        <v>215</v>
      </c>
      <c r="BM185" s="229" t="s">
        <v>717</v>
      </c>
    </row>
    <row r="186" spans="1:65" s="2" customFormat="1" ht="37.8" customHeight="1">
      <c r="A186" s="38"/>
      <c r="B186" s="39"/>
      <c r="C186" s="218" t="s">
        <v>266</v>
      </c>
      <c r="D186" s="218" t="s">
        <v>138</v>
      </c>
      <c r="E186" s="219" t="s">
        <v>718</v>
      </c>
      <c r="F186" s="220" t="s">
        <v>719</v>
      </c>
      <c r="G186" s="221" t="s">
        <v>232</v>
      </c>
      <c r="H186" s="222">
        <v>10</v>
      </c>
      <c r="I186" s="223"/>
      <c r="J186" s="224">
        <f>ROUND(I186*H186,2)</f>
        <v>0</v>
      </c>
      <c r="K186" s="220" t="s">
        <v>142</v>
      </c>
      <c r="L186" s="44"/>
      <c r="M186" s="225" t="s">
        <v>1</v>
      </c>
      <c r="N186" s="226" t="s">
        <v>42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215</v>
      </c>
      <c r="AT186" s="229" t="s">
        <v>138</v>
      </c>
      <c r="AU186" s="229" t="s">
        <v>86</v>
      </c>
      <c r="AY186" s="17" t="s">
        <v>136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33</v>
      </c>
      <c r="BK186" s="230">
        <f>ROUND(I186*H186,2)</f>
        <v>0</v>
      </c>
      <c r="BL186" s="17" t="s">
        <v>215</v>
      </c>
      <c r="BM186" s="229" t="s">
        <v>720</v>
      </c>
    </row>
    <row r="187" spans="1:65" s="2" customFormat="1" ht="24.15" customHeight="1">
      <c r="A187" s="38"/>
      <c r="B187" s="39"/>
      <c r="C187" s="264" t="s">
        <v>270</v>
      </c>
      <c r="D187" s="264" t="s">
        <v>192</v>
      </c>
      <c r="E187" s="265" t="s">
        <v>721</v>
      </c>
      <c r="F187" s="266" t="s">
        <v>722</v>
      </c>
      <c r="G187" s="267" t="s">
        <v>232</v>
      </c>
      <c r="H187" s="268">
        <v>10</v>
      </c>
      <c r="I187" s="269"/>
      <c r="J187" s="270">
        <f>ROUND(I187*H187,2)</f>
        <v>0</v>
      </c>
      <c r="K187" s="266" t="s">
        <v>142</v>
      </c>
      <c r="L187" s="271"/>
      <c r="M187" s="272" t="s">
        <v>1</v>
      </c>
      <c r="N187" s="273" t="s">
        <v>42</v>
      </c>
      <c r="O187" s="91"/>
      <c r="P187" s="227">
        <f>O187*H187</f>
        <v>0</v>
      </c>
      <c r="Q187" s="227">
        <v>0.00024</v>
      </c>
      <c r="R187" s="227">
        <f>Q187*H187</f>
        <v>0.0024000000000000002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286</v>
      </c>
      <c r="AT187" s="229" t="s">
        <v>192</v>
      </c>
      <c r="AU187" s="229" t="s">
        <v>86</v>
      </c>
      <c r="AY187" s="17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33</v>
      </c>
      <c r="BK187" s="230">
        <f>ROUND(I187*H187,2)</f>
        <v>0</v>
      </c>
      <c r="BL187" s="17" t="s">
        <v>215</v>
      </c>
      <c r="BM187" s="229" t="s">
        <v>723</v>
      </c>
    </row>
    <row r="188" spans="1:65" s="2" customFormat="1" ht="37.8" customHeight="1">
      <c r="A188" s="38"/>
      <c r="B188" s="39"/>
      <c r="C188" s="218" t="s">
        <v>274</v>
      </c>
      <c r="D188" s="218" t="s">
        <v>138</v>
      </c>
      <c r="E188" s="219" t="s">
        <v>724</v>
      </c>
      <c r="F188" s="220" t="s">
        <v>725</v>
      </c>
      <c r="G188" s="221" t="s">
        <v>232</v>
      </c>
      <c r="H188" s="222">
        <v>3</v>
      </c>
      <c r="I188" s="223"/>
      <c r="J188" s="224">
        <f>ROUND(I188*H188,2)</f>
        <v>0</v>
      </c>
      <c r="K188" s="220" t="s">
        <v>142</v>
      </c>
      <c r="L188" s="44"/>
      <c r="M188" s="225" t="s">
        <v>1</v>
      </c>
      <c r="N188" s="226" t="s">
        <v>42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215</v>
      </c>
      <c r="AT188" s="229" t="s">
        <v>138</v>
      </c>
      <c r="AU188" s="229" t="s">
        <v>86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33</v>
      </c>
      <c r="BK188" s="230">
        <f>ROUND(I188*H188,2)</f>
        <v>0</v>
      </c>
      <c r="BL188" s="17" t="s">
        <v>215</v>
      </c>
      <c r="BM188" s="229" t="s">
        <v>726</v>
      </c>
    </row>
    <row r="189" spans="1:65" s="2" customFormat="1" ht="24.15" customHeight="1">
      <c r="A189" s="38"/>
      <c r="B189" s="39"/>
      <c r="C189" s="264" t="s">
        <v>278</v>
      </c>
      <c r="D189" s="264" t="s">
        <v>192</v>
      </c>
      <c r="E189" s="265" t="s">
        <v>727</v>
      </c>
      <c r="F189" s="266" t="s">
        <v>728</v>
      </c>
      <c r="G189" s="267" t="s">
        <v>232</v>
      </c>
      <c r="H189" s="268">
        <v>3</v>
      </c>
      <c r="I189" s="269"/>
      <c r="J189" s="270">
        <f>ROUND(I189*H189,2)</f>
        <v>0</v>
      </c>
      <c r="K189" s="266" t="s">
        <v>142</v>
      </c>
      <c r="L189" s="271"/>
      <c r="M189" s="272" t="s">
        <v>1</v>
      </c>
      <c r="N189" s="273" t="s">
        <v>42</v>
      </c>
      <c r="O189" s="91"/>
      <c r="P189" s="227">
        <f>O189*H189</f>
        <v>0</v>
      </c>
      <c r="Q189" s="227">
        <v>0.0013</v>
      </c>
      <c r="R189" s="227">
        <f>Q189*H189</f>
        <v>0.0039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286</v>
      </c>
      <c r="AT189" s="229" t="s">
        <v>192</v>
      </c>
      <c r="AU189" s="229" t="s">
        <v>86</v>
      </c>
      <c r="AY189" s="17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33</v>
      </c>
      <c r="BK189" s="230">
        <f>ROUND(I189*H189,2)</f>
        <v>0</v>
      </c>
      <c r="BL189" s="17" t="s">
        <v>215</v>
      </c>
      <c r="BM189" s="229" t="s">
        <v>729</v>
      </c>
    </row>
    <row r="190" spans="1:65" s="2" customFormat="1" ht="37.8" customHeight="1">
      <c r="A190" s="38"/>
      <c r="B190" s="39"/>
      <c r="C190" s="218" t="s">
        <v>282</v>
      </c>
      <c r="D190" s="218" t="s">
        <v>138</v>
      </c>
      <c r="E190" s="219" t="s">
        <v>730</v>
      </c>
      <c r="F190" s="220" t="s">
        <v>731</v>
      </c>
      <c r="G190" s="221" t="s">
        <v>232</v>
      </c>
      <c r="H190" s="222">
        <v>2</v>
      </c>
      <c r="I190" s="223"/>
      <c r="J190" s="224">
        <f>ROUND(I190*H190,2)</f>
        <v>0</v>
      </c>
      <c r="K190" s="220" t="s">
        <v>142</v>
      </c>
      <c r="L190" s="44"/>
      <c r="M190" s="225" t="s">
        <v>1</v>
      </c>
      <c r="N190" s="226" t="s">
        <v>42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215</v>
      </c>
      <c r="AT190" s="229" t="s">
        <v>138</v>
      </c>
      <c r="AU190" s="229" t="s">
        <v>86</v>
      </c>
      <c r="AY190" s="17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33</v>
      </c>
      <c r="BK190" s="230">
        <f>ROUND(I190*H190,2)</f>
        <v>0</v>
      </c>
      <c r="BL190" s="17" t="s">
        <v>215</v>
      </c>
      <c r="BM190" s="229" t="s">
        <v>732</v>
      </c>
    </row>
    <row r="191" spans="1:65" s="2" customFormat="1" ht="24.15" customHeight="1">
      <c r="A191" s="38"/>
      <c r="B191" s="39"/>
      <c r="C191" s="264" t="s">
        <v>286</v>
      </c>
      <c r="D191" s="264" t="s">
        <v>192</v>
      </c>
      <c r="E191" s="265" t="s">
        <v>733</v>
      </c>
      <c r="F191" s="266" t="s">
        <v>734</v>
      </c>
      <c r="G191" s="267" t="s">
        <v>232</v>
      </c>
      <c r="H191" s="268">
        <v>2</v>
      </c>
      <c r="I191" s="269"/>
      <c r="J191" s="270">
        <f>ROUND(I191*H191,2)</f>
        <v>0</v>
      </c>
      <c r="K191" s="266" t="s">
        <v>142</v>
      </c>
      <c r="L191" s="271"/>
      <c r="M191" s="272" t="s">
        <v>1</v>
      </c>
      <c r="N191" s="273" t="s">
        <v>42</v>
      </c>
      <c r="O191" s="91"/>
      <c r="P191" s="227">
        <f>O191*H191</f>
        <v>0</v>
      </c>
      <c r="Q191" s="227">
        <v>0.00057</v>
      </c>
      <c r="R191" s="227">
        <f>Q191*H191</f>
        <v>0.00114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286</v>
      </c>
      <c r="AT191" s="229" t="s">
        <v>192</v>
      </c>
      <c r="AU191" s="229" t="s">
        <v>86</v>
      </c>
      <c r="AY191" s="17" t="s">
        <v>136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33</v>
      </c>
      <c r="BK191" s="230">
        <f>ROUND(I191*H191,2)</f>
        <v>0</v>
      </c>
      <c r="BL191" s="17" t="s">
        <v>215</v>
      </c>
      <c r="BM191" s="229" t="s">
        <v>735</v>
      </c>
    </row>
    <row r="192" spans="1:65" s="2" customFormat="1" ht="44.25" customHeight="1">
      <c r="A192" s="38"/>
      <c r="B192" s="39"/>
      <c r="C192" s="218" t="s">
        <v>290</v>
      </c>
      <c r="D192" s="218" t="s">
        <v>138</v>
      </c>
      <c r="E192" s="219" t="s">
        <v>736</v>
      </c>
      <c r="F192" s="220" t="s">
        <v>737</v>
      </c>
      <c r="G192" s="221" t="s">
        <v>232</v>
      </c>
      <c r="H192" s="222">
        <v>1</v>
      </c>
      <c r="I192" s="223"/>
      <c r="J192" s="224">
        <f>ROUND(I192*H192,2)</f>
        <v>0</v>
      </c>
      <c r="K192" s="220" t="s">
        <v>142</v>
      </c>
      <c r="L192" s="44"/>
      <c r="M192" s="225" t="s">
        <v>1</v>
      </c>
      <c r="N192" s="226" t="s">
        <v>42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215</v>
      </c>
      <c r="AT192" s="229" t="s">
        <v>138</v>
      </c>
      <c r="AU192" s="229" t="s">
        <v>86</v>
      </c>
      <c r="AY192" s="17" t="s">
        <v>136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33</v>
      </c>
      <c r="BK192" s="230">
        <f>ROUND(I192*H192,2)</f>
        <v>0</v>
      </c>
      <c r="BL192" s="17" t="s">
        <v>215</v>
      </c>
      <c r="BM192" s="229" t="s">
        <v>738</v>
      </c>
    </row>
    <row r="193" spans="1:65" s="2" customFormat="1" ht="24.15" customHeight="1">
      <c r="A193" s="38"/>
      <c r="B193" s="39"/>
      <c r="C193" s="218" t="s">
        <v>295</v>
      </c>
      <c r="D193" s="218" t="s">
        <v>138</v>
      </c>
      <c r="E193" s="219" t="s">
        <v>739</v>
      </c>
      <c r="F193" s="220" t="s">
        <v>740</v>
      </c>
      <c r="G193" s="221" t="s">
        <v>232</v>
      </c>
      <c r="H193" s="222">
        <v>1</v>
      </c>
      <c r="I193" s="223"/>
      <c r="J193" s="224">
        <f>ROUND(I193*H193,2)</f>
        <v>0</v>
      </c>
      <c r="K193" s="220" t="s">
        <v>1</v>
      </c>
      <c r="L193" s="44"/>
      <c r="M193" s="225" t="s">
        <v>1</v>
      </c>
      <c r="N193" s="226" t="s">
        <v>42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215</v>
      </c>
      <c r="AT193" s="229" t="s">
        <v>138</v>
      </c>
      <c r="AU193" s="229" t="s">
        <v>86</v>
      </c>
      <c r="AY193" s="17" t="s">
        <v>136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33</v>
      </c>
      <c r="BK193" s="230">
        <f>ROUND(I193*H193,2)</f>
        <v>0</v>
      </c>
      <c r="BL193" s="17" t="s">
        <v>215</v>
      </c>
      <c r="BM193" s="229" t="s">
        <v>741</v>
      </c>
    </row>
    <row r="194" spans="1:65" s="2" customFormat="1" ht="16.5" customHeight="1">
      <c r="A194" s="38"/>
      <c r="B194" s="39"/>
      <c r="C194" s="218" t="s">
        <v>300</v>
      </c>
      <c r="D194" s="218" t="s">
        <v>138</v>
      </c>
      <c r="E194" s="219" t="s">
        <v>742</v>
      </c>
      <c r="F194" s="220" t="s">
        <v>743</v>
      </c>
      <c r="G194" s="221" t="s">
        <v>232</v>
      </c>
      <c r="H194" s="222">
        <v>1</v>
      </c>
      <c r="I194" s="223"/>
      <c r="J194" s="224">
        <f>ROUND(I194*H194,2)</f>
        <v>0</v>
      </c>
      <c r="K194" s="220" t="s">
        <v>1</v>
      </c>
      <c r="L194" s="44"/>
      <c r="M194" s="225" t="s">
        <v>1</v>
      </c>
      <c r="N194" s="226" t="s">
        <v>42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215</v>
      </c>
      <c r="AT194" s="229" t="s">
        <v>138</v>
      </c>
      <c r="AU194" s="229" t="s">
        <v>86</v>
      </c>
      <c r="AY194" s="17" t="s">
        <v>136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33</v>
      </c>
      <c r="BK194" s="230">
        <f>ROUND(I194*H194,2)</f>
        <v>0</v>
      </c>
      <c r="BL194" s="17" t="s">
        <v>215</v>
      </c>
      <c r="BM194" s="229" t="s">
        <v>744</v>
      </c>
    </row>
    <row r="195" spans="1:65" s="2" customFormat="1" ht="16.5" customHeight="1">
      <c r="A195" s="38"/>
      <c r="B195" s="39"/>
      <c r="C195" s="218" t="s">
        <v>304</v>
      </c>
      <c r="D195" s="218" t="s">
        <v>138</v>
      </c>
      <c r="E195" s="219" t="s">
        <v>745</v>
      </c>
      <c r="F195" s="220" t="s">
        <v>746</v>
      </c>
      <c r="G195" s="221" t="s">
        <v>232</v>
      </c>
      <c r="H195" s="222">
        <v>1</v>
      </c>
      <c r="I195" s="223"/>
      <c r="J195" s="224">
        <f>ROUND(I195*H195,2)</f>
        <v>0</v>
      </c>
      <c r="K195" s="220" t="s">
        <v>1</v>
      </c>
      <c r="L195" s="44"/>
      <c r="M195" s="225" t="s">
        <v>1</v>
      </c>
      <c r="N195" s="226" t="s">
        <v>42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215</v>
      </c>
      <c r="AT195" s="229" t="s">
        <v>138</v>
      </c>
      <c r="AU195" s="229" t="s">
        <v>86</v>
      </c>
      <c r="AY195" s="17" t="s">
        <v>136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33</v>
      </c>
      <c r="BK195" s="230">
        <f>ROUND(I195*H195,2)</f>
        <v>0</v>
      </c>
      <c r="BL195" s="17" t="s">
        <v>215</v>
      </c>
      <c r="BM195" s="229" t="s">
        <v>747</v>
      </c>
    </row>
    <row r="196" spans="1:65" s="2" customFormat="1" ht="44.25" customHeight="1">
      <c r="A196" s="38"/>
      <c r="B196" s="39"/>
      <c r="C196" s="218" t="s">
        <v>309</v>
      </c>
      <c r="D196" s="218" t="s">
        <v>138</v>
      </c>
      <c r="E196" s="219" t="s">
        <v>578</v>
      </c>
      <c r="F196" s="220" t="s">
        <v>579</v>
      </c>
      <c r="G196" s="221" t="s">
        <v>378</v>
      </c>
      <c r="H196" s="222">
        <v>0.032</v>
      </c>
      <c r="I196" s="223"/>
      <c r="J196" s="224">
        <f>ROUND(I196*H196,2)</f>
        <v>0</v>
      </c>
      <c r="K196" s="220" t="s">
        <v>142</v>
      </c>
      <c r="L196" s="44"/>
      <c r="M196" s="225" t="s">
        <v>1</v>
      </c>
      <c r="N196" s="226" t="s">
        <v>42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215</v>
      </c>
      <c r="AT196" s="229" t="s">
        <v>138</v>
      </c>
      <c r="AU196" s="229" t="s">
        <v>86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33</v>
      </c>
      <c r="BK196" s="230">
        <f>ROUND(I196*H196,2)</f>
        <v>0</v>
      </c>
      <c r="BL196" s="17" t="s">
        <v>215</v>
      </c>
      <c r="BM196" s="229" t="s">
        <v>748</v>
      </c>
    </row>
    <row r="197" spans="1:63" s="12" customFormat="1" ht="22.8" customHeight="1">
      <c r="A197" s="12"/>
      <c r="B197" s="202"/>
      <c r="C197" s="203"/>
      <c r="D197" s="204" t="s">
        <v>76</v>
      </c>
      <c r="E197" s="216" t="s">
        <v>749</v>
      </c>
      <c r="F197" s="216" t="s">
        <v>750</v>
      </c>
      <c r="G197" s="203"/>
      <c r="H197" s="203"/>
      <c r="I197" s="206"/>
      <c r="J197" s="217">
        <f>BK197</f>
        <v>0</v>
      </c>
      <c r="K197" s="203"/>
      <c r="L197" s="208"/>
      <c r="M197" s="209"/>
      <c r="N197" s="210"/>
      <c r="O197" s="210"/>
      <c r="P197" s="211">
        <f>SUM(P198:P257)</f>
        <v>0</v>
      </c>
      <c r="Q197" s="210"/>
      <c r="R197" s="211">
        <f>SUM(R198:R257)</f>
        <v>8.959897640000001</v>
      </c>
      <c r="S197" s="210"/>
      <c r="T197" s="212">
        <f>SUM(T198:T257)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86</v>
      </c>
      <c r="AT197" s="214" t="s">
        <v>76</v>
      </c>
      <c r="AU197" s="214" t="s">
        <v>33</v>
      </c>
      <c r="AY197" s="213" t="s">
        <v>136</v>
      </c>
      <c r="BK197" s="215">
        <f>SUM(BK198:BK257)</f>
        <v>0</v>
      </c>
    </row>
    <row r="198" spans="1:65" s="2" customFormat="1" ht="24.15" customHeight="1">
      <c r="A198" s="38"/>
      <c r="B198" s="39"/>
      <c r="C198" s="218" t="s">
        <v>313</v>
      </c>
      <c r="D198" s="218" t="s">
        <v>138</v>
      </c>
      <c r="E198" s="219" t="s">
        <v>751</v>
      </c>
      <c r="F198" s="220" t="s">
        <v>752</v>
      </c>
      <c r="G198" s="221" t="s">
        <v>141</v>
      </c>
      <c r="H198" s="222">
        <v>7.176</v>
      </c>
      <c r="I198" s="223"/>
      <c r="J198" s="224">
        <f>ROUND(I198*H198,2)</f>
        <v>0</v>
      </c>
      <c r="K198" s="220" t="s">
        <v>142</v>
      </c>
      <c r="L198" s="44"/>
      <c r="M198" s="225" t="s">
        <v>1</v>
      </c>
      <c r="N198" s="226" t="s">
        <v>42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215</v>
      </c>
      <c r="AT198" s="229" t="s">
        <v>138</v>
      </c>
      <c r="AU198" s="229" t="s">
        <v>86</v>
      </c>
      <c r="AY198" s="17" t="s">
        <v>136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33</v>
      </c>
      <c r="BK198" s="230">
        <f>ROUND(I198*H198,2)</f>
        <v>0</v>
      </c>
      <c r="BL198" s="17" t="s">
        <v>215</v>
      </c>
      <c r="BM198" s="229" t="s">
        <v>753</v>
      </c>
    </row>
    <row r="199" spans="1:51" s="15" customFormat="1" ht="12">
      <c r="A199" s="15"/>
      <c r="B199" s="254"/>
      <c r="C199" s="255"/>
      <c r="D199" s="233" t="s">
        <v>145</v>
      </c>
      <c r="E199" s="256" t="s">
        <v>1</v>
      </c>
      <c r="F199" s="257" t="s">
        <v>754</v>
      </c>
      <c r="G199" s="255"/>
      <c r="H199" s="256" t="s">
        <v>1</v>
      </c>
      <c r="I199" s="258"/>
      <c r="J199" s="255"/>
      <c r="K199" s="255"/>
      <c r="L199" s="259"/>
      <c r="M199" s="260"/>
      <c r="N199" s="261"/>
      <c r="O199" s="261"/>
      <c r="P199" s="261"/>
      <c r="Q199" s="261"/>
      <c r="R199" s="261"/>
      <c r="S199" s="261"/>
      <c r="T199" s="26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3" t="s">
        <v>145</v>
      </c>
      <c r="AU199" s="263" t="s">
        <v>86</v>
      </c>
      <c r="AV199" s="15" t="s">
        <v>33</v>
      </c>
      <c r="AW199" s="15" t="s">
        <v>32</v>
      </c>
      <c r="AX199" s="15" t="s">
        <v>77</v>
      </c>
      <c r="AY199" s="263" t="s">
        <v>136</v>
      </c>
    </row>
    <row r="200" spans="1:51" s="13" customFormat="1" ht="12">
      <c r="A200" s="13"/>
      <c r="B200" s="231"/>
      <c r="C200" s="232"/>
      <c r="D200" s="233" t="s">
        <v>145</v>
      </c>
      <c r="E200" s="234" t="s">
        <v>1</v>
      </c>
      <c r="F200" s="235" t="s">
        <v>755</v>
      </c>
      <c r="G200" s="232"/>
      <c r="H200" s="236">
        <v>7.176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145</v>
      </c>
      <c r="AU200" s="242" t="s">
        <v>86</v>
      </c>
      <c r="AV200" s="13" t="s">
        <v>86</v>
      </c>
      <c r="AW200" s="13" t="s">
        <v>32</v>
      </c>
      <c r="AX200" s="13" t="s">
        <v>77</v>
      </c>
      <c r="AY200" s="242" t="s">
        <v>136</v>
      </c>
    </row>
    <row r="201" spans="1:51" s="14" customFormat="1" ht="12">
      <c r="A201" s="14"/>
      <c r="B201" s="243"/>
      <c r="C201" s="244"/>
      <c r="D201" s="233" t="s">
        <v>145</v>
      </c>
      <c r="E201" s="245" t="s">
        <v>1</v>
      </c>
      <c r="F201" s="246" t="s">
        <v>147</v>
      </c>
      <c r="G201" s="244"/>
      <c r="H201" s="247">
        <v>7.176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145</v>
      </c>
      <c r="AU201" s="253" t="s">
        <v>86</v>
      </c>
      <c r="AV201" s="14" t="s">
        <v>143</v>
      </c>
      <c r="AW201" s="14" t="s">
        <v>32</v>
      </c>
      <c r="AX201" s="14" t="s">
        <v>33</v>
      </c>
      <c r="AY201" s="253" t="s">
        <v>136</v>
      </c>
    </row>
    <row r="202" spans="1:65" s="2" customFormat="1" ht="37.8" customHeight="1">
      <c r="A202" s="38"/>
      <c r="B202" s="39"/>
      <c r="C202" s="218" t="s">
        <v>317</v>
      </c>
      <c r="D202" s="218" t="s">
        <v>138</v>
      </c>
      <c r="E202" s="219" t="s">
        <v>756</v>
      </c>
      <c r="F202" s="220" t="s">
        <v>757</v>
      </c>
      <c r="G202" s="221" t="s">
        <v>150</v>
      </c>
      <c r="H202" s="222">
        <v>9.753</v>
      </c>
      <c r="I202" s="223"/>
      <c r="J202" s="224">
        <f>ROUND(I202*H202,2)</f>
        <v>0</v>
      </c>
      <c r="K202" s="220" t="s">
        <v>142</v>
      </c>
      <c r="L202" s="44"/>
      <c r="M202" s="225" t="s">
        <v>1</v>
      </c>
      <c r="N202" s="226" t="s">
        <v>42</v>
      </c>
      <c r="O202" s="91"/>
      <c r="P202" s="227">
        <f>O202*H202</f>
        <v>0</v>
      </c>
      <c r="Q202" s="227">
        <v>0.00189</v>
      </c>
      <c r="R202" s="227">
        <f>Q202*H202</f>
        <v>0.01843317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215</v>
      </c>
      <c r="AT202" s="229" t="s">
        <v>138</v>
      </c>
      <c r="AU202" s="229" t="s">
        <v>86</v>
      </c>
      <c r="AY202" s="17" t="s">
        <v>136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33</v>
      </c>
      <c r="BK202" s="230">
        <f>ROUND(I202*H202,2)</f>
        <v>0</v>
      </c>
      <c r="BL202" s="17" t="s">
        <v>215</v>
      </c>
      <c r="BM202" s="229" t="s">
        <v>758</v>
      </c>
    </row>
    <row r="203" spans="1:51" s="13" customFormat="1" ht="12">
      <c r="A203" s="13"/>
      <c r="B203" s="231"/>
      <c r="C203" s="232"/>
      <c r="D203" s="233" t="s">
        <v>145</v>
      </c>
      <c r="E203" s="234" t="s">
        <v>1</v>
      </c>
      <c r="F203" s="235" t="s">
        <v>759</v>
      </c>
      <c r="G203" s="232"/>
      <c r="H203" s="236">
        <v>9.753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145</v>
      </c>
      <c r="AU203" s="242" t="s">
        <v>86</v>
      </c>
      <c r="AV203" s="13" t="s">
        <v>86</v>
      </c>
      <c r="AW203" s="13" t="s">
        <v>32</v>
      </c>
      <c r="AX203" s="13" t="s">
        <v>77</v>
      </c>
      <c r="AY203" s="242" t="s">
        <v>136</v>
      </c>
    </row>
    <row r="204" spans="1:51" s="14" customFormat="1" ht="12">
      <c r="A204" s="14"/>
      <c r="B204" s="243"/>
      <c r="C204" s="244"/>
      <c r="D204" s="233" t="s">
        <v>145</v>
      </c>
      <c r="E204" s="245" t="s">
        <v>1</v>
      </c>
      <c r="F204" s="246" t="s">
        <v>147</v>
      </c>
      <c r="G204" s="244"/>
      <c r="H204" s="247">
        <v>9.753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145</v>
      </c>
      <c r="AU204" s="253" t="s">
        <v>86</v>
      </c>
      <c r="AV204" s="14" t="s">
        <v>143</v>
      </c>
      <c r="AW204" s="14" t="s">
        <v>32</v>
      </c>
      <c r="AX204" s="14" t="s">
        <v>33</v>
      </c>
      <c r="AY204" s="253" t="s">
        <v>136</v>
      </c>
    </row>
    <row r="205" spans="1:65" s="2" customFormat="1" ht="55.5" customHeight="1">
      <c r="A205" s="38"/>
      <c r="B205" s="39"/>
      <c r="C205" s="218" t="s">
        <v>324</v>
      </c>
      <c r="D205" s="218" t="s">
        <v>138</v>
      </c>
      <c r="E205" s="219" t="s">
        <v>760</v>
      </c>
      <c r="F205" s="220" t="s">
        <v>761</v>
      </c>
      <c r="G205" s="221" t="s">
        <v>156</v>
      </c>
      <c r="H205" s="222">
        <v>66.3</v>
      </c>
      <c r="I205" s="223"/>
      <c r="J205" s="224">
        <f>ROUND(I205*H205,2)</f>
        <v>0</v>
      </c>
      <c r="K205" s="220" t="s">
        <v>142</v>
      </c>
      <c r="L205" s="44"/>
      <c r="M205" s="225" t="s">
        <v>1</v>
      </c>
      <c r="N205" s="226" t="s">
        <v>42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215</v>
      </c>
      <c r="AT205" s="229" t="s">
        <v>138</v>
      </c>
      <c r="AU205" s="229" t="s">
        <v>86</v>
      </c>
      <c r="AY205" s="17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33</v>
      </c>
      <c r="BK205" s="230">
        <f>ROUND(I205*H205,2)</f>
        <v>0</v>
      </c>
      <c r="BL205" s="17" t="s">
        <v>215</v>
      </c>
      <c r="BM205" s="229" t="s">
        <v>762</v>
      </c>
    </row>
    <row r="206" spans="1:51" s="13" customFormat="1" ht="12">
      <c r="A206" s="13"/>
      <c r="B206" s="231"/>
      <c r="C206" s="232"/>
      <c r="D206" s="233" t="s">
        <v>145</v>
      </c>
      <c r="E206" s="234" t="s">
        <v>1</v>
      </c>
      <c r="F206" s="235" t="s">
        <v>763</v>
      </c>
      <c r="G206" s="232"/>
      <c r="H206" s="236">
        <v>66.3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145</v>
      </c>
      <c r="AU206" s="242" t="s">
        <v>86</v>
      </c>
      <c r="AV206" s="13" t="s">
        <v>86</v>
      </c>
      <c r="AW206" s="13" t="s">
        <v>32</v>
      </c>
      <c r="AX206" s="13" t="s">
        <v>77</v>
      </c>
      <c r="AY206" s="242" t="s">
        <v>136</v>
      </c>
    </row>
    <row r="207" spans="1:51" s="14" customFormat="1" ht="12">
      <c r="A207" s="14"/>
      <c r="B207" s="243"/>
      <c r="C207" s="244"/>
      <c r="D207" s="233" t="s">
        <v>145</v>
      </c>
      <c r="E207" s="245" t="s">
        <v>1</v>
      </c>
      <c r="F207" s="246" t="s">
        <v>147</v>
      </c>
      <c r="G207" s="244"/>
      <c r="H207" s="247">
        <v>66.3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145</v>
      </c>
      <c r="AU207" s="253" t="s">
        <v>86</v>
      </c>
      <c r="AV207" s="14" t="s">
        <v>143</v>
      </c>
      <c r="AW207" s="14" t="s">
        <v>32</v>
      </c>
      <c r="AX207" s="14" t="s">
        <v>33</v>
      </c>
      <c r="AY207" s="253" t="s">
        <v>136</v>
      </c>
    </row>
    <row r="208" spans="1:65" s="2" customFormat="1" ht="21.75" customHeight="1">
      <c r="A208" s="38"/>
      <c r="B208" s="39"/>
      <c r="C208" s="264" t="s">
        <v>328</v>
      </c>
      <c r="D208" s="264" t="s">
        <v>192</v>
      </c>
      <c r="E208" s="265" t="s">
        <v>764</v>
      </c>
      <c r="F208" s="266" t="s">
        <v>765</v>
      </c>
      <c r="G208" s="267" t="s">
        <v>150</v>
      </c>
      <c r="H208" s="268">
        <v>1.641</v>
      </c>
      <c r="I208" s="269"/>
      <c r="J208" s="270">
        <f>ROUND(I208*H208,2)</f>
        <v>0</v>
      </c>
      <c r="K208" s="266" t="s">
        <v>142</v>
      </c>
      <c r="L208" s="271"/>
      <c r="M208" s="272" t="s">
        <v>1</v>
      </c>
      <c r="N208" s="273" t="s">
        <v>42</v>
      </c>
      <c r="O208" s="91"/>
      <c r="P208" s="227">
        <f>O208*H208</f>
        <v>0</v>
      </c>
      <c r="Q208" s="227">
        <v>0.55</v>
      </c>
      <c r="R208" s="227">
        <f>Q208*H208</f>
        <v>0.9025500000000001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286</v>
      </c>
      <c r="AT208" s="229" t="s">
        <v>192</v>
      </c>
      <c r="AU208" s="229" t="s">
        <v>86</v>
      </c>
      <c r="AY208" s="17" t="s">
        <v>136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33</v>
      </c>
      <c r="BK208" s="230">
        <f>ROUND(I208*H208,2)</f>
        <v>0</v>
      </c>
      <c r="BL208" s="17" t="s">
        <v>215</v>
      </c>
      <c r="BM208" s="229" t="s">
        <v>766</v>
      </c>
    </row>
    <row r="209" spans="1:51" s="13" customFormat="1" ht="12">
      <c r="A209" s="13"/>
      <c r="B209" s="231"/>
      <c r="C209" s="232"/>
      <c r="D209" s="233" t="s">
        <v>145</v>
      </c>
      <c r="E209" s="234" t="s">
        <v>1</v>
      </c>
      <c r="F209" s="235" t="s">
        <v>767</v>
      </c>
      <c r="G209" s="232"/>
      <c r="H209" s="236">
        <v>1.641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145</v>
      </c>
      <c r="AU209" s="242" t="s">
        <v>86</v>
      </c>
      <c r="AV209" s="13" t="s">
        <v>86</v>
      </c>
      <c r="AW209" s="13" t="s">
        <v>32</v>
      </c>
      <c r="AX209" s="13" t="s">
        <v>77</v>
      </c>
      <c r="AY209" s="242" t="s">
        <v>136</v>
      </c>
    </row>
    <row r="210" spans="1:51" s="14" customFormat="1" ht="12">
      <c r="A210" s="14"/>
      <c r="B210" s="243"/>
      <c r="C210" s="244"/>
      <c r="D210" s="233" t="s">
        <v>145</v>
      </c>
      <c r="E210" s="245" t="s">
        <v>1</v>
      </c>
      <c r="F210" s="246" t="s">
        <v>147</v>
      </c>
      <c r="G210" s="244"/>
      <c r="H210" s="247">
        <v>1.641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145</v>
      </c>
      <c r="AU210" s="253" t="s">
        <v>86</v>
      </c>
      <c r="AV210" s="14" t="s">
        <v>143</v>
      </c>
      <c r="AW210" s="14" t="s">
        <v>32</v>
      </c>
      <c r="AX210" s="14" t="s">
        <v>33</v>
      </c>
      <c r="AY210" s="253" t="s">
        <v>136</v>
      </c>
    </row>
    <row r="211" spans="1:65" s="2" customFormat="1" ht="37.8" customHeight="1">
      <c r="A211" s="38"/>
      <c r="B211" s="39"/>
      <c r="C211" s="218" t="s">
        <v>333</v>
      </c>
      <c r="D211" s="218" t="s">
        <v>138</v>
      </c>
      <c r="E211" s="219" t="s">
        <v>768</v>
      </c>
      <c r="F211" s="220" t="s">
        <v>769</v>
      </c>
      <c r="G211" s="221" t="s">
        <v>141</v>
      </c>
      <c r="H211" s="222">
        <v>64.77</v>
      </c>
      <c r="I211" s="223"/>
      <c r="J211" s="224">
        <f>ROUND(I211*H211,2)</f>
        <v>0</v>
      </c>
      <c r="K211" s="220" t="s">
        <v>142</v>
      </c>
      <c r="L211" s="44"/>
      <c r="M211" s="225" t="s">
        <v>1</v>
      </c>
      <c r="N211" s="226" t="s">
        <v>42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215</v>
      </c>
      <c r="AT211" s="229" t="s">
        <v>138</v>
      </c>
      <c r="AU211" s="229" t="s">
        <v>86</v>
      </c>
      <c r="AY211" s="17" t="s">
        <v>136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33</v>
      </c>
      <c r="BK211" s="230">
        <f>ROUND(I211*H211,2)</f>
        <v>0</v>
      </c>
      <c r="BL211" s="17" t="s">
        <v>215</v>
      </c>
      <c r="BM211" s="229" t="s">
        <v>770</v>
      </c>
    </row>
    <row r="212" spans="1:51" s="13" customFormat="1" ht="12">
      <c r="A212" s="13"/>
      <c r="B212" s="231"/>
      <c r="C212" s="232"/>
      <c r="D212" s="233" t="s">
        <v>145</v>
      </c>
      <c r="E212" s="234" t="s">
        <v>1</v>
      </c>
      <c r="F212" s="235" t="s">
        <v>771</v>
      </c>
      <c r="G212" s="232"/>
      <c r="H212" s="236">
        <v>64.77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145</v>
      </c>
      <c r="AU212" s="242" t="s">
        <v>86</v>
      </c>
      <c r="AV212" s="13" t="s">
        <v>86</v>
      </c>
      <c r="AW212" s="13" t="s">
        <v>32</v>
      </c>
      <c r="AX212" s="13" t="s">
        <v>77</v>
      </c>
      <c r="AY212" s="242" t="s">
        <v>136</v>
      </c>
    </row>
    <row r="213" spans="1:51" s="14" customFormat="1" ht="12">
      <c r="A213" s="14"/>
      <c r="B213" s="243"/>
      <c r="C213" s="244"/>
      <c r="D213" s="233" t="s">
        <v>145</v>
      </c>
      <c r="E213" s="245" t="s">
        <v>1</v>
      </c>
      <c r="F213" s="246" t="s">
        <v>147</v>
      </c>
      <c r="G213" s="244"/>
      <c r="H213" s="247">
        <v>64.77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145</v>
      </c>
      <c r="AU213" s="253" t="s">
        <v>86</v>
      </c>
      <c r="AV213" s="14" t="s">
        <v>143</v>
      </c>
      <c r="AW213" s="14" t="s">
        <v>32</v>
      </c>
      <c r="AX213" s="14" t="s">
        <v>33</v>
      </c>
      <c r="AY213" s="253" t="s">
        <v>136</v>
      </c>
    </row>
    <row r="214" spans="1:65" s="2" customFormat="1" ht="24.15" customHeight="1">
      <c r="A214" s="38"/>
      <c r="B214" s="39"/>
      <c r="C214" s="264" t="s">
        <v>337</v>
      </c>
      <c r="D214" s="264" t="s">
        <v>192</v>
      </c>
      <c r="E214" s="265" t="s">
        <v>772</v>
      </c>
      <c r="F214" s="266" t="s">
        <v>773</v>
      </c>
      <c r="G214" s="267" t="s">
        <v>150</v>
      </c>
      <c r="H214" s="268">
        <v>2.073</v>
      </c>
      <c r="I214" s="269"/>
      <c r="J214" s="270">
        <f>ROUND(I214*H214,2)</f>
        <v>0</v>
      </c>
      <c r="K214" s="266" t="s">
        <v>142</v>
      </c>
      <c r="L214" s="271"/>
      <c r="M214" s="272" t="s">
        <v>1</v>
      </c>
      <c r="N214" s="273" t="s">
        <v>42</v>
      </c>
      <c r="O214" s="91"/>
      <c r="P214" s="227">
        <f>O214*H214</f>
        <v>0</v>
      </c>
      <c r="Q214" s="227">
        <v>0.55</v>
      </c>
      <c r="R214" s="227">
        <f>Q214*H214</f>
        <v>1.14015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286</v>
      </c>
      <c r="AT214" s="229" t="s">
        <v>192</v>
      </c>
      <c r="AU214" s="229" t="s">
        <v>86</v>
      </c>
      <c r="AY214" s="17" t="s">
        <v>136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33</v>
      </c>
      <c r="BK214" s="230">
        <f>ROUND(I214*H214,2)</f>
        <v>0</v>
      </c>
      <c r="BL214" s="17" t="s">
        <v>215</v>
      </c>
      <c r="BM214" s="229" t="s">
        <v>774</v>
      </c>
    </row>
    <row r="215" spans="1:51" s="13" customFormat="1" ht="12">
      <c r="A215" s="13"/>
      <c r="B215" s="231"/>
      <c r="C215" s="232"/>
      <c r="D215" s="233" t="s">
        <v>145</v>
      </c>
      <c r="E215" s="232"/>
      <c r="F215" s="235" t="s">
        <v>775</v>
      </c>
      <c r="G215" s="232"/>
      <c r="H215" s="236">
        <v>2.073</v>
      </c>
      <c r="I215" s="237"/>
      <c r="J215" s="232"/>
      <c r="K215" s="232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145</v>
      </c>
      <c r="AU215" s="242" t="s">
        <v>86</v>
      </c>
      <c r="AV215" s="13" t="s">
        <v>86</v>
      </c>
      <c r="AW215" s="13" t="s">
        <v>4</v>
      </c>
      <c r="AX215" s="13" t="s">
        <v>33</v>
      </c>
      <c r="AY215" s="242" t="s">
        <v>136</v>
      </c>
    </row>
    <row r="216" spans="1:65" s="2" customFormat="1" ht="37.8" customHeight="1">
      <c r="A216" s="38"/>
      <c r="B216" s="39"/>
      <c r="C216" s="218" t="s">
        <v>341</v>
      </c>
      <c r="D216" s="218" t="s">
        <v>138</v>
      </c>
      <c r="E216" s="219" t="s">
        <v>776</v>
      </c>
      <c r="F216" s="220" t="s">
        <v>777</v>
      </c>
      <c r="G216" s="221" t="s">
        <v>150</v>
      </c>
      <c r="H216" s="222">
        <v>3.714</v>
      </c>
      <c r="I216" s="223"/>
      <c r="J216" s="224">
        <f>ROUND(I216*H216,2)</f>
        <v>0</v>
      </c>
      <c r="K216" s="220" t="s">
        <v>142</v>
      </c>
      <c r="L216" s="44"/>
      <c r="M216" s="225" t="s">
        <v>1</v>
      </c>
      <c r="N216" s="226" t="s">
        <v>42</v>
      </c>
      <c r="O216" s="91"/>
      <c r="P216" s="227">
        <f>O216*H216</f>
        <v>0</v>
      </c>
      <c r="Q216" s="227">
        <v>0.02337</v>
      </c>
      <c r="R216" s="227">
        <f>Q216*H216</f>
        <v>0.08679617999999999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215</v>
      </c>
      <c r="AT216" s="229" t="s">
        <v>138</v>
      </c>
      <c r="AU216" s="229" t="s">
        <v>86</v>
      </c>
      <c r="AY216" s="17" t="s">
        <v>136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33</v>
      </c>
      <c r="BK216" s="230">
        <f>ROUND(I216*H216,2)</f>
        <v>0</v>
      </c>
      <c r="BL216" s="17" t="s">
        <v>215</v>
      </c>
      <c r="BM216" s="229" t="s">
        <v>778</v>
      </c>
    </row>
    <row r="217" spans="1:51" s="13" customFormat="1" ht="12">
      <c r="A217" s="13"/>
      <c r="B217" s="231"/>
      <c r="C217" s="232"/>
      <c r="D217" s="233" t="s">
        <v>145</v>
      </c>
      <c r="E217" s="234" t="s">
        <v>1</v>
      </c>
      <c r="F217" s="235" t="s">
        <v>779</v>
      </c>
      <c r="G217" s="232"/>
      <c r="H217" s="236">
        <v>3.714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145</v>
      </c>
      <c r="AU217" s="242" t="s">
        <v>86</v>
      </c>
      <c r="AV217" s="13" t="s">
        <v>86</v>
      </c>
      <c r="AW217" s="13" t="s">
        <v>32</v>
      </c>
      <c r="AX217" s="13" t="s">
        <v>77</v>
      </c>
      <c r="AY217" s="242" t="s">
        <v>136</v>
      </c>
    </row>
    <row r="218" spans="1:51" s="14" customFormat="1" ht="12">
      <c r="A218" s="14"/>
      <c r="B218" s="243"/>
      <c r="C218" s="244"/>
      <c r="D218" s="233" t="s">
        <v>145</v>
      </c>
      <c r="E218" s="245" t="s">
        <v>1</v>
      </c>
      <c r="F218" s="246" t="s">
        <v>147</v>
      </c>
      <c r="G218" s="244"/>
      <c r="H218" s="247">
        <v>3.714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145</v>
      </c>
      <c r="AU218" s="253" t="s">
        <v>86</v>
      </c>
      <c r="AV218" s="14" t="s">
        <v>143</v>
      </c>
      <c r="AW218" s="14" t="s">
        <v>32</v>
      </c>
      <c r="AX218" s="14" t="s">
        <v>33</v>
      </c>
      <c r="AY218" s="253" t="s">
        <v>136</v>
      </c>
    </row>
    <row r="219" spans="1:65" s="2" customFormat="1" ht="44.25" customHeight="1">
      <c r="A219" s="38"/>
      <c r="B219" s="39"/>
      <c r="C219" s="218" t="s">
        <v>345</v>
      </c>
      <c r="D219" s="218" t="s">
        <v>138</v>
      </c>
      <c r="E219" s="219" t="s">
        <v>780</v>
      </c>
      <c r="F219" s="220" t="s">
        <v>781</v>
      </c>
      <c r="G219" s="221" t="s">
        <v>141</v>
      </c>
      <c r="H219" s="222">
        <v>39.5</v>
      </c>
      <c r="I219" s="223"/>
      <c r="J219" s="224">
        <f>ROUND(I219*H219,2)</f>
        <v>0</v>
      </c>
      <c r="K219" s="220" t="s">
        <v>142</v>
      </c>
      <c r="L219" s="44"/>
      <c r="M219" s="225" t="s">
        <v>1</v>
      </c>
      <c r="N219" s="226" t="s">
        <v>42</v>
      </c>
      <c r="O219" s="91"/>
      <c r="P219" s="227">
        <f>O219*H219</f>
        <v>0</v>
      </c>
      <c r="Q219" s="227">
        <v>0.01416</v>
      </c>
      <c r="R219" s="227">
        <f>Q219*H219</f>
        <v>0.55932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215</v>
      </c>
      <c r="AT219" s="229" t="s">
        <v>138</v>
      </c>
      <c r="AU219" s="229" t="s">
        <v>86</v>
      </c>
      <c r="AY219" s="17" t="s">
        <v>136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33</v>
      </c>
      <c r="BK219" s="230">
        <f>ROUND(I219*H219,2)</f>
        <v>0</v>
      </c>
      <c r="BL219" s="17" t="s">
        <v>215</v>
      </c>
      <c r="BM219" s="229" t="s">
        <v>782</v>
      </c>
    </row>
    <row r="220" spans="1:51" s="13" customFormat="1" ht="12">
      <c r="A220" s="13"/>
      <c r="B220" s="231"/>
      <c r="C220" s="232"/>
      <c r="D220" s="233" t="s">
        <v>145</v>
      </c>
      <c r="E220" s="234" t="s">
        <v>1</v>
      </c>
      <c r="F220" s="235" t="s">
        <v>783</v>
      </c>
      <c r="G220" s="232"/>
      <c r="H220" s="236">
        <v>39.5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145</v>
      </c>
      <c r="AU220" s="242" t="s">
        <v>86</v>
      </c>
      <c r="AV220" s="13" t="s">
        <v>86</v>
      </c>
      <c r="AW220" s="13" t="s">
        <v>32</v>
      </c>
      <c r="AX220" s="13" t="s">
        <v>77</v>
      </c>
      <c r="AY220" s="242" t="s">
        <v>136</v>
      </c>
    </row>
    <row r="221" spans="1:51" s="14" customFormat="1" ht="12">
      <c r="A221" s="14"/>
      <c r="B221" s="243"/>
      <c r="C221" s="244"/>
      <c r="D221" s="233" t="s">
        <v>145</v>
      </c>
      <c r="E221" s="245" t="s">
        <v>1</v>
      </c>
      <c r="F221" s="246" t="s">
        <v>147</v>
      </c>
      <c r="G221" s="244"/>
      <c r="H221" s="247">
        <v>39.5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145</v>
      </c>
      <c r="AU221" s="253" t="s">
        <v>86</v>
      </c>
      <c r="AV221" s="14" t="s">
        <v>143</v>
      </c>
      <c r="AW221" s="14" t="s">
        <v>32</v>
      </c>
      <c r="AX221" s="14" t="s">
        <v>33</v>
      </c>
      <c r="AY221" s="253" t="s">
        <v>136</v>
      </c>
    </row>
    <row r="222" spans="1:65" s="2" customFormat="1" ht="37.8" customHeight="1">
      <c r="A222" s="38"/>
      <c r="B222" s="39"/>
      <c r="C222" s="218" t="s">
        <v>349</v>
      </c>
      <c r="D222" s="218" t="s">
        <v>138</v>
      </c>
      <c r="E222" s="219" t="s">
        <v>784</v>
      </c>
      <c r="F222" s="220" t="s">
        <v>785</v>
      </c>
      <c r="G222" s="221" t="s">
        <v>141</v>
      </c>
      <c r="H222" s="222">
        <v>100.595</v>
      </c>
      <c r="I222" s="223"/>
      <c r="J222" s="224">
        <f>ROUND(I222*H222,2)</f>
        <v>0</v>
      </c>
      <c r="K222" s="220" t="s">
        <v>142</v>
      </c>
      <c r="L222" s="44"/>
      <c r="M222" s="225" t="s">
        <v>1</v>
      </c>
      <c r="N222" s="226" t="s">
        <v>42</v>
      </c>
      <c r="O222" s="91"/>
      <c r="P222" s="227">
        <f>O222*H222</f>
        <v>0</v>
      </c>
      <c r="Q222" s="227">
        <v>0.0142</v>
      </c>
      <c r="R222" s="227">
        <f>Q222*H222</f>
        <v>1.428449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215</v>
      </c>
      <c r="AT222" s="229" t="s">
        <v>138</v>
      </c>
      <c r="AU222" s="229" t="s">
        <v>86</v>
      </c>
      <c r="AY222" s="17" t="s">
        <v>136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33</v>
      </c>
      <c r="BK222" s="230">
        <f>ROUND(I222*H222,2)</f>
        <v>0</v>
      </c>
      <c r="BL222" s="17" t="s">
        <v>215</v>
      </c>
      <c r="BM222" s="229" t="s">
        <v>786</v>
      </c>
    </row>
    <row r="223" spans="1:51" s="13" customFormat="1" ht="12">
      <c r="A223" s="13"/>
      <c r="B223" s="231"/>
      <c r="C223" s="232"/>
      <c r="D223" s="233" t="s">
        <v>145</v>
      </c>
      <c r="E223" s="234" t="s">
        <v>1</v>
      </c>
      <c r="F223" s="235" t="s">
        <v>787</v>
      </c>
      <c r="G223" s="232"/>
      <c r="H223" s="236">
        <v>100.595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145</v>
      </c>
      <c r="AU223" s="242" t="s">
        <v>86</v>
      </c>
      <c r="AV223" s="13" t="s">
        <v>86</v>
      </c>
      <c r="AW223" s="13" t="s">
        <v>32</v>
      </c>
      <c r="AX223" s="13" t="s">
        <v>77</v>
      </c>
      <c r="AY223" s="242" t="s">
        <v>136</v>
      </c>
    </row>
    <row r="224" spans="1:51" s="14" customFormat="1" ht="12">
      <c r="A224" s="14"/>
      <c r="B224" s="243"/>
      <c r="C224" s="244"/>
      <c r="D224" s="233" t="s">
        <v>145</v>
      </c>
      <c r="E224" s="245" t="s">
        <v>1</v>
      </c>
      <c r="F224" s="246" t="s">
        <v>147</v>
      </c>
      <c r="G224" s="244"/>
      <c r="H224" s="247">
        <v>100.595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145</v>
      </c>
      <c r="AU224" s="253" t="s">
        <v>86</v>
      </c>
      <c r="AV224" s="14" t="s">
        <v>143</v>
      </c>
      <c r="AW224" s="14" t="s">
        <v>32</v>
      </c>
      <c r="AX224" s="14" t="s">
        <v>33</v>
      </c>
      <c r="AY224" s="253" t="s">
        <v>136</v>
      </c>
    </row>
    <row r="225" spans="1:65" s="2" customFormat="1" ht="16.5" customHeight="1">
      <c r="A225" s="38"/>
      <c r="B225" s="39"/>
      <c r="C225" s="218" t="s">
        <v>354</v>
      </c>
      <c r="D225" s="218" t="s">
        <v>138</v>
      </c>
      <c r="E225" s="219" t="s">
        <v>788</v>
      </c>
      <c r="F225" s="220" t="s">
        <v>789</v>
      </c>
      <c r="G225" s="221" t="s">
        <v>156</v>
      </c>
      <c r="H225" s="222">
        <v>154.762</v>
      </c>
      <c r="I225" s="223"/>
      <c r="J225" s="224">
        <f>ROUND(I225*H225,2)</f>
        <v>0</v>
      </c>
      <c r="K225" s="220" t="s">
        <v>142</v>
      </c>
      <c r="L225" s="44"/>
      <c r="M225" s="225" t="s">
        <v>1</v>
      </c>
      <c r="N225" s="226" t="s">
        <v>42</v>
      </c>
      <c r="O225" s="91"/>
      <c r="P225" s="227">
        <f>O225*H225</f>
        <v>0</v>
      </c>
      <c r="Q225" s="227">
        <v>1E-05</v>
      </c>
      <c r="R225" s="227">
        <f>Q225*H225</f>
        <v>0.0015476200000000002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215</v>
      </c>
      <c r="AT225" s="229" t="s">
        <v>138</v>
      </c>
      <c r="AU225" s="229" t="s">
        <v>86</v>
      </c>
      <c r="AY225" s="17" t="s">
        <v>136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33</v>
      </c>
      <c r="BK225" s="230">
        <f>ROUND(I225*H225,2)</f>
        <v>0</v>
      </c>
      <c r="BL225" s="17" t="s">
        <v>215</v>
      </c>
      <c r="BM225" s="229" t="s">
        <v>790</v>
      </c>
    </row>
    <row r="226" spans="1:51" s="13" customFormat="1" ht="12">
      <c r="A226" s="13"/>
      <c r="B226" s="231"/>
      <c r="C226" s="232"/>
      <c r="D226" s="233" t="s">
        <v>145</v>
      </c>
      <c r="E226" s="234" t="s">
        <v>1</v>
      </c>
      <c r="F226" s="235" t="s">
        <v>791</v>
      </c>
      <c r="G226" s="232"/>
      <c r="H226" s="236">
        <v>154.762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145</v>
      </c>
      <c r="AU226" s="242" t="s">
        <v>86</v>
      </c>
      <c r="AV226" s="13" t="s">
        <v>86</v>
      </c>
      <c r="AW226" s="13" t="s">
        <v>32</v>
      </c>
      <c r="AX226" s="13" t="s">
        <v>77</v>
      </c>
      <c r="AY226" s="242" t="s">
        <v>136</v>
      </c>
    </row>
    <row r="227" spans="1:51" s="14" customFormat="1" ht="12">
      <c r="A227" s="14"/>
      <c r="B227" s="243"/>
      <c r="C227" s="244"/>
      <c r="D227" s="233" t="s">
        <v>145</v>
      </c>
      <c r="E227" s="245" t="s">
        <v>1</v>
      </c>
      <c r="F227" s="246" t="s">
        <v>147</v>
      </c>
      <c r="G227" s="244"/>
      <c r="H227" s="247">
        <v>154.762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145</v>
      </c>
      <c r="AU227" s="253" t="s">
        <v>86</v>
      </c>
      <c r="AV227" s="14" t="s">
        <v>143</v>
      </c>
      <c r="AW227" s="14" t="s">
        <v>32</v>
      </c>
      <c r="AX227" s="14" t="s">
        <v>33</v>
      </c>
      <c r="AY227" s="253" t="s">
        <v>136</v>
      </c>
    </row>
    <row r="228" spans="1:65" s="2" customFormat="1" ht="16.5" customHeight="1">
      <c r="A228" s="38"/>
      <c r="B228" s="39"/>
      <c r="C228" s="264" t="s">
        <v>358</v>
      </c>
      <c r="D228" s="264" t="s">
        <v>192</v>
      </c>
      <c r="E228" s="265" t="s">
        <v>792</v>
      </c>
      <c r="F228" s="266" t="s">
        <v>793</v>
      </c>
      <c r="G228" s="267" t="s">
        <v>150</v>
      </c>
      <c r="H228" s="268">
        <v>0.464</v>
      </c>
      <c r="I228" s="269"/>
      <c r="J228" s="270">
        <f>ROUND(I228*H228,2)</f>
        <v>0</v>
      </c>
      <c r="K228" s="266" t="s">
        <v>142</v>
      </c>
      <c r="L228" s="271"/>
      <c r="M228" s="272" t="s">
        <v>1</v>
      </c>
      <c r="N228" s="273" t="s">
        <v>42</v>
      </c>
      <c r="O228" s="91"/>
      <c r="P228" s="227">
        <f>O228*H228</f>
        <v>0</v>
      </c>
      <c r="Q228" s="227">
        <v>0.55</v>
      </c>
      <c r="R228" s="227">
        <f>Q228*H228</f>
        <v>0.25520000000000004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286</v>
      </c>
      <c r="AT228" s="229" t="s">
        <v>192</v>
      </c>
      <c r="AU228" s="229" t="s">
        <v>86</v>
      </c>
      <c r="AY228" s="17" t="s">
        <v>136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33</v>
      </c>
      <c r="BK228" s="230">
        <f>ROUND(I228*H228,2)</f>
        <v>0</v>
      </c>
      <c r="BL228" s="17" t="s">
        <v>215</v>
      </c>
      <c r="BM228" s="229" t="s">
        <v>794</v>
      </c>
    </row>
    <row r="229" spans="1:51" s="13" customFormat="1" ht="12">
      <c r="A229" s="13"/>
      <c r="B229" s="231"/>
      <c r="C229" s="232"/>
      <c r="D229" s="233" t="s">
        <v>145</v>
      </c>
      <c r="E229" s="232"/>
      <c r="F229" s="235" t="s">
        <v>795</v>
      </c>
      <c r="G229" s="232"/>
      <c r="H229" s="236">
        <v>0.464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145</v>
      </c>
      <c r="AU229" s="242" t="s">
        <v>86</v>
      </c>
      <c r="AV229" s="13" t="s">
        <v>86</v>
      </c>
      <c r="AW229" s="13" t="s">
        <v>4</v>
      </c>
      <c r="AX229" s="13" t="s">
        <v>33</v>
      </c>
      <c r="AY229" s="242" t="s">
        <v>136</v>
      </c>
    </row>
    <row r="230" spans="1:65" s="2" customFormat="1" ht="24.15" customHeight="1">
      <c r="A230" s="38"/>
      <c r="B230" s="39"/>
      <c r="C230" s="218" t="s">
        <v>363</v>
      </c>
      <c r="D230" s="218" t="s">
        <v>138</v>
      </c>
      <c r="E230" s="219" t="s">
        <v>796</v>
      </c>
      <c r="F230" s="220" t="s">
        <v>797</v>
      </c>
      <c r="G230" s="221" t="s">
        <v>141</v>
      </c>
      <c r="H230" s="222">
        <v>140.095</v>
      </c>
      <c r="I230" s="223"/>
      <c r="J230" s="224">
        <f>ROUND(I230*H230,2)</f>
        <v>0</v>
      </c>
      <c r="K230" s="220" t="s">
        <v>142</v>
      </c>
      <c r="L230" s="44"/>
      <c r="M230" s="225" t="s">
        <v>1</v>
      </c>
      <c r="N230" s="226" t="s">
        <v>42</v>
      </c>
      <c r="O230" s="91"/>
      <c r="P230" s="227">
        <f>O230*H230</f>
        <v>0</v>
      </c>
      <c r="Q230" s="227">
        <v>0.00018</v>
      </c>
      <c r="R230" s="227">
        <f>Q230*H230</f>
        <v>0.025217100000000003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215</v>
      </c>
      <c r="AT230" s="229" t="s">
        <v>138</v>
      </c>
      <c r="AU230" s="229" t="s">
        <v>86</v>
      </c>
      <c r="AY230" s="17" t="s">
        <v>136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33</v>
      </c>
      <c r="BK230" s="230">
        <f>ROUND(I230*H230,2)</f>
        <v>0</v>
      </c>
      <c r="BL230" s="17" t="s">
        <v>215</v>
      </c>
      <c r="BM230" s="229" t="s">
        <v>798</v>
      </c>
    </row>
    <row r="231" spans="1:51" s="13" customFormat="1" ht="12">
      <c r="A231" s="13"/>
      <c r="B231" s="231"/>
      <c r="C231" s="232"/>
      <c r="D231" s="233" t="s">
        <v>145</v>
      </c>
      <c r="E231" s="234" t="s">
        <v>1</v>
      </c>
      <c r="F231" s="235" t="s">
        <v>799</v>
      </c>
      <c r="G231" s="232"/>
      <c r="H231" s="236">
        <v>140.095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145</v>
      </c>
      <c r="AU231" s="242" t="s">
        <v>86</v>
      </c>
      <c r="AV231" s="13" t="s">
        <v>86</v>
      </c>
      <c r="AW231" s="13" t="s">
        <v>32</v>
      </c>
      <c r="AX231" s="13" t="s">
        <v>77</v>
      </c>
      <c r="AY231" s="242" t="s">
        <v>136</v>
      </c>
    </row>
    <row r="232" spans="1:51" s="14" customFormat="1" ht="12">
      <c r="A232" s="14"/>
      <c r="B232" s="243"/>
      <c r="C232" s="244"/>
      <c r="D232" s="233" t="s">
        <v>145</v>
      </c>
      <c r="E232" s="245" t="s">
        <v>1</v>
      </c>
      <c r="F232" s="246" t="s">
        <v>147</v>
      </c>
      <c r="G232" s="244"/>
      <c r="H232" s="247">
        <v>140.095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145</v>
      </c>
      <c r="AU232" s="253" t="s">
        <v>86</v>
      </c>
      <c r="AV232" s="14" t="s">
        <v>143</v>
      </c>
      <c r="AW232" s="14" t="s">
        <v>32</v>
      </c>
      <c r="AX232" s="14" t="s">
        <v>33</v>
      </c>
      <c r="AY232" s="253" t="s">
        <v>136</v>
      </c>
    </row>
    <row r="233" spans="1:65" s="2" customFormat="1" ht="44.25" customHeight="1">
      <c r="A233" s="38"/>
      <c r="B233" s="39"/>
      <c r="C233" s="218" t="s">
        <v>368</v>
      </c>
      <c r="D233" s="218" t="s">
        <v>138</v>
      </c>
      <c r="E233" s="219" t="s">
        <v>800</v>
      </c>
      <c r="F233" s="220" t="s">
        <v>801</v>
      </c>
      <c r="G233" s="221" t="s">
        <v>141</v>
      </c>
      <c r="H233" s="222">
        <v>79</v>
      </c>
      <c r="I233" s="223"/>
      <c r="J233" s="224">
        <f>ROUND(I233*H233,2)</f>
        <v>0</v>
      </c>
      <c r="K233" s="220" t="s">
        <v>142</v>
      </c>
      <c r="L233" s="44"/>
      <c r="M233" s="225" t="s">
        <v>1</v>
      </c>
      <c r="N233" s="226" t="s">
        <v>42</v>
      </c>
      <c r="O233" s="91"/>
      <c r="P233" s="227">
        <f>O233*H233</f>
        <v>0</v>
      </c>
      <c r="Q233" s="227">
        <v>0.0139</v>
      </c>
      <c r="R233" s="227">
        <f>Q233*H233</f>
        <v>1.0980999999999999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215</v>
      </c>
      <c r="AT233" s="229" t="s">
        <v>138</v>
      </c>
      <c r="AU233" s="229" t="s">
        <v>86</v>
      </c>
      <c r="AY233" s="17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33</v>
      </c>
      <c r="BK233" s="230">
        <f>ROUND(I233*H233,2)</f>
        <v>0</v>
      </c>
      <c r="BL233" s="17" t="s">
        <v>215</v>
      </c>
      <c r="BM233" s="229" t="s">
        <v>802</v>
      </c>
    </row>
    <row r="234" spans="1:51" s="13" customFormat="1" ht="12">
      <c r="A234" s="13"/>
      <c r="B234" s="231"/>
      <c r="C234" s="232"/>
      <c r="D234" s="233" t="s">
        <v>145</v>
      </c>
      <c r="E234" s="234" t="s">
        <v>1</v>
      </c>
      <c r="F234" s="235" t="s">
        <v>783</v>
      </c>
      <c r="G234" s="232"/>
      <c r="H234" s="236">
        <v>39.5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145</v>
      </c>
      <c r="AU234" s="242" t="s">
        <v>86</v>
      </c>
      <c r="AV234" s="13" t="s">
        <v>86</v>
      </c>
      <c r="AW234" s="13" t="s">
        <v>32</v>
      </c>
      <c r="AX234" s="13" t="s">
        <v>77</v>
      </c>
      <c r="AY234" s="242" t="s">
        <v>136</v>
      </c>
    </row>
    <row r="235" spans="1:51" s="13" customFormat="1" ht="12">
      <c r="A235" s="13"/>
      <c r="B235" s="231"/>
      <c r="C235" s="232"/>
      <c r="D235" s="233" t="s">
        <v>145</v>
      </c>
      <c r="E235" s="234" t="s">
        <v>1</v>
      </c>
      <c r="F235" s="235" t="s">
        <v>803</v>
      </c>
      <c r="G235" s="232"/>
      <c r="H235" s="236">
        <v>39.5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145</v>
      </c>
      <c r="AU235" s="242" t="s">
        <v>86</v>
      </c>
      <c r="AV235" s="13" t="s">
        <v>86</v>
      </c>
      <c r="AW235" s="13" t="s">
        <v>32</v>
      </c>
      <c r="AX235" s="13" t="s">
        <v>77</v>
      </c>
      <c r="AY235" s="242" t="s">
        <v>136</v>
      </c>
    </row>
    <row r="236" spans="1:51" s="14" customFormat="1" ht="12">
      <c r="A236" s="14"/>
      <c r="B236" s="243"/>
      <c r="C236" s="244"/>
      <c r="D236" s="233" t="s">
        <v>145</v>
      </c>
      <c r="E236" s="245" t="s">
        <v>1</v>
      </c>
      <c r="F236" s="246" t="s">
        <v>147</v>
      </c>
      <c r="G236" s="244"/>
      <c r="H236" s="247">
        <v>79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145</v>
      </c>
      <c r="AU236" s="253" t="s">
        <v>86</v>
      </c>
      <c r="AV236" s="14" t="s">
        <v>143</v>
      </c>
      <c r="AW236" s="14" t="s">
        <v>32</v>
      </c>
      <c r="AX236" s="14" t="s">
        <v>33</v>
      </c>
      <c r="AY236" s="253" t="s">
        <v>136</v>
      </c>
    </row>
    <row r="237" spans="1:65" s="2" customFormat="1" ht="24.15" customHeight="1">
      <c r="A237" s="38"/>
      <c r="B237" s="39"/>
      <c r="C237" s="218" t="s">
        <v>375</v>
      </c>
      <c r="D237" s="218" t="s">
        <v>138</v>
      </c>
      <c r="E237" s="219" t="s">
        <v>804</v>
      </c>
      <c r="F237" s="220" t="s">
        <v>805</v>
      </c>
      <c r="G237" s="221" t="s">
        <v>156</v>
      </c>
      <c r="H237" s="222">
        <v>126.15</v>
      </c>
      <c r="I237" s="223"/>
      <c r="J237" s="224">
        <f>ROUND(I237*H237,2)</f>
        <v>0</v>
      </c>
      <c r="K237" s="220" t="s">
        <v>142</v>
      </c>
      <c r="L237" s="44"/>
      <c r="M237" s="225" t="s">
        <v>1</v>
      </c>
      <c r="N237" s="226" t="s">
        <v>42</v>
      </c>
      <c r="O237" s="91"/>
      <c r="P237" s="227">
        <f>O237*H237</f>
        <v>0</v>
      </c>
      <c r="Q237" s="227">
        <v>1E-05</v>
      </c>
      <c r="R237" s="227">
        <f>Q237*H237</f>
        <v>0.0012615000000000003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215</v>
      </c>
      <c r="AT237" s="229" t="s">
        <v>138</v>
      </c>
      <c r="AU237" s="229" t="s">
        <v>86</v>
      </c>
      <c r="AY237" s="17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33</v>
      </c>
      <c r="BK237" s="230">
        <f>ROUND(I237*H237,2)</f>
        <v>0</v>
      </c>
      <c r="BL237" s="17" t="s">
        <v>215</v>
      </c>
      <c r="BM237" s="229" t="s">
        <v>806</v>
      </c>
    </row>
    <row r="238" spans="1:51" s="13" customFormat="1" ht="12">
      <c r="A238" s="13"/>
      <c r="B238" s="231"/>
      <c r="C238" s="232"/>
      <c r="D238" s="233" t="s">
        <v>145</v>
      </c>
      <c r="E238" s="234" t="s">
        <v>1</v>
      </c>
      <c r="F238" s="235" t="s">
        <v>807</v>
      </c>
      <c r="G238" s="232"/>
      <c r="H238" s="236">
        <v>76.95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145</v>
      </c>
      <c r="AU238" s="242" t="s">
        <v>86</v>
      </c>
      <c r="AV238" s="13" t="s">
        <v>86</v>
      </c>
      <c r="AW238" s="13" t="s">
        <v>32</v>
      </c>
      <c r="AX238" s="13" t="s">
        <v>77</v>
      </c>
      <c r="AY238" s="242" t="s">
        <v>136</v>
      </c>
    </row>
    <row r="239" spans="1:51" s="13" customFormat="1" ht="12">
      <c r="A239" s="13"/>
      <c r="B239" s="231"/>
      <c r="C239" s="232"/>
      <c r="D239" s="233" t="s">
        <v>145</v>
      </c>
      <c r="E239" s="234" t="s">
        <v>1</v>
      </c>
      <c r="F239" s="235" t="s">
        <v>808</v>
      </c>
      <c r="G239" s="232"/>
      <c r="H239" s="236">
        <v>49.2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145</v>
      </c>
      <c r="AU239" s="242" t="s">
        <v>86</v>
      </c>
      <c r="AV239" s="13" t="s">
        <v>86</v>
      </c>
      <c r="AW239" s="13" t="s">
        <v>32</v>
      </c>
      <c r="AX239" s="13" t="s">
        <v>77</v>
      </c>
      <c r="AY239" s="242" t="s">
        <v>136</v>
      </c>
    </row>
    <row r="240" spans="1:51" s="14" customFormat="1" ht="12">
      <c r="A240" s="14"/>
      <c r="B240" s="243"/>
      <c r="C240" s="244"/>
      <c r="D240" s="233" t="s">
        <v>145</v>
      </c>
      <c r="E240" s="245" t="s">
        <v>1</v>
      </c>
      <c r="F240" s="246" t="s">
        <v>147</v>
      </c>
      <c r="G240" s="244"/>
      <c r="H240" s="247">
        <v>126.15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145</v>
      </c>
      <c r="AU240" s="253" t="s">
        <v>86</v>
      </c>
      <c r="AV240" s="14" t="s">
        <v>143</v>
      </c>
      <c r="AW240" s="14" t="s">
        <v>32</v>
      </c>
      <c r="AX240" s="14" t="s">
        <v>33</v>
      </c>
      <c r="AY240" s="253" t="s">
        <v>136</v>
      </c>
    </row>
    <row r="241" spans="1:65" s="2" customFormat="1" ht="21.75" customHeight="1">
      <c r="A241" s="38"/>
      <c r="B241" s="39"/>
      <c r="C241" s="264" t="s">
        <v>809</v>
      </c>
      <c r="D241" s="264" t="s">
        <v>192</v>
      </c>
      <c r="E241" s="265" t="s">
        <v>810</v>
      </c>
      <c r="F241" s="266" t="s">
        <v>811</v>
      </c>
      <c r="G241" s="267" t="s">
        <v>150</v>
      </c>
      <c r="H241" s="268">
        <v>0.846</v>
      </c>
      <c r="I241" s="269"/>
      <c r="J241" s="270">
        <f>ROUND(I241*H241,2)</f>
        <v>0</v>
      </c>
      <c r="K241" s="266" t="s">
        <v>142</v>
      </c>
      <c r="L241" s="271"/>
      <c r="M241" s="272" t="s">
        <v>1</v>
      </c>
      <c r="N241" s="273" t="s">
        <v>42</v>
      </c>
      <c r="O241" s="91"/>
      <c r="P241" s="227">
        <f>O241*H241</f>
        <v>0</v>
      </c>
      <c r="Q241" s="227">
        <v>0.55</v>
      </c>
      <c r="R241" s="227">
        <f>Q241*H241</f>
        <v>0.46530000000000005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286</v>
      </c>
      <c r="AT241" s="229" t="s">
        <v>192</v>
      </c>
      <c r="AU241" s="229" t="s">
        <v>86</v>
      </c>
      <c r="AY241" s="17" t="s">
        <v>136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33</v>
      </c>
      <c r="BK241" s="230">
        <f>ROUND(I241*H241,2)</f>
        <v>0</v>
      </c>
      <c r="BL241" s="17" t="s">
        <v>215</v>
      </c>
      <c r="BM241" s="229" t="s">
        <v>812</v>
      </c>
    </row>
    <row r="242" spans="1:51" s="13" customFormat="1" ht="12">
      <c r="A242" s="13"/>
      <c r="B242" s="231"/>
      <c r="C242" s="232"/>
      <c r="D242" s="233" t="s">
        <v>145</v>
      </c>
      <c r="E242" s="234" t="s">
        <v>1</v>
      </c>
      <c r="F242" s="235" t="s">
        <v>813</v>
      </c>
      <c r="G242" s="232"/>
      <c r="H242" s="236">
        <v>0.846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145</v>
      </c>
      <c r="AU242" s="242" t="s">
        <v>86</v>
      </c>
      <c r="AV242" s="13" t="s">
        <v>86</v>
      </c>
      <c r="AW242" s="13" t="s">
        <v>32</v>
      </c>
      <c r="AX242" s="13" t="s">
        <v>77</v>
      </c>
      <c r="AY242" s="242" t="s">
        <v>136</v>
      </c>
    </row>
    <row r="243" spans="1:51" s="14" customFormat="1" ht="12">
      <c r="A243" s="14"/>
      <c r="B243" s="243"/>
      <c r="C243" s="244"/>
      <c r="D243" s="233" t="s">
        <v>145</v>
      </c>
      <c r="E243" s="245" t="s">
        <v>1</v>
      </c>
      <c r="F243" s="246" t="s">
        <v>147</v>
      </c>
      <c r="G243" s="244"/>
      <c r="H243" s="247">
        <v>0.846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145</v>
      </c>
      <c r="AU243" s="253" t="s">
        <v>86</v>
      </c>
      <c r="AV243" s="14" t="s">
        <v>143</v>
      </c>
      <c r="AW243" s="14" t="s">
        <v>32</v>
      </c>
      <c r="AX243" s="14" t="s">
        <v>33</v>
      </c>
      <c r="AY243" s="253" t="s">
        <v>136</v>
      </c>
    </row>
    <row r="244" spans="1:65" s="2" customFormat="1" ht="21.75" customHeight="1">
      <c r="A244" s="38"/>
      <c r="B244" s="39"/>
      <c r="C244" s="264" t="s">
        <v>814</v>
      </c>
      <c r="D244" s="264" t="s">
        <v>192</v>
      </c>
      <c r="E244" s="265" t="s">
        <v>815</v>
      </c>
      <c r="F244" s="266" t="s">
        <v>816</v>
      </c>
      <c r="G244" s="267" t="s">
        <v>150</v>
      </c>
      <c r="H244" s="268">
        <v>0.812</v>
      </c>
      <c r="I244" s="269"/>
      <c r="J244" s="270">
        <f>ROUND(I244*H244,2)</f>
        <v>0</v>
      </c>
      <c r="K244" s="266" t="s">
        <v>142</v>
      </c>
      <c r="L244" s="271"/>
      <c r="M244" s="272" t="s">
        <v>1</v>
      </c>
      <c r="N244" s="273" t="s">
        <v>42</v>
      </c>
      <c r="O244" s="91"/>
      <c r="P244" s="227">
        <f>O244*H244</f>
        <v>0</v>
      </c>
      <c r="Q244" s="227">
        <v>0.55</v>
      </c>
      <c r="R244" s="227">
        <f>Q244*H244</f>
        <v>0.44660000000000005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286</v>
      </c>
      <c r="AT244" s="229" t="s">
        <v>192</v>
      </c>
      <c r="AU244" s="229" t="s">
        <v>86</v>
      </c>
      <c r="AY244" s="17" t="s">
        <v>136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33</v>
      </c>
      <c r="BK244" s="230">
        <f>ROUND(I244*H244,2)</f>
        <v>0</v>
      </c>
      <c r="BL244" s="17" t="s">
        <v>215</v>
      </c>
      <c r="BM244" s="229" t="s">
        <v>817</v>
      </c>
    </row>
    <row r="245" spans="1:51" s="13" customFormat="1" ht="12">
      <c r="A245" s="13"/>
      <c r="B245" s="231"/>
      <c r="C245" s="232"/>
      <c r="D245" s="233" t="s">
        <v>145</v>
      </c>
      <c r="E245" s="234" t="s">
        <v>1</v>
      </c>
      <c r="F245" s="235" t="s">
        <v>818</v>
      </c>
      <c r="G245" s="232"/>
      <c r="H245" s="236">
        <v>0.812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145</v>
      </c>
      <c r="AU245" s="242" t="s">
        <v>86</v>
      </c>
      <c r="AV245" s="13" t="s">
        <v>86</v>
      </c>
      <c r="AW245" s="13" t="s">
        <v>32</v>
      </c>
      <c r="AX245" s="13" t="s">
        <v>77</v>
      </c>
      <c r="AY245" s="242" t="s">
        <v>136</v>
      </c>
    </row>
    <row r="246" spans="1:51" s="14" customFormat="1" ht="12">
      <c r="A246" s="14"/>
      <c r="B246" s="243"/>
      <c r="C246" s="244"/>
      <c r="D246" s="233" t="s">
        <v>145</v>
      </c>
      <c r="E246" s="245" t="s">
        <v>1</v>
      </c>
      <c r="F246" s="246" t="s">
        <v>147</v>
      </c>
      <c r="G246" s="244"/>
      <c r="H246" s="247">
        <v>0.812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145</v>
      </c>
      <c r="AU246" s="253" t="s">
        <v>86</v>
      </c>
      <c r="AV246" s="14" t="s">
        <v>143</v>
      </c>
      <c r="AW246" s="14" t="s">
        <v>32</v>
      </c>
      <c r="AX246" s="14" t="s">
        <v>33</v>
      </c>
      <c r="AY246" s="253" t="s">
        <v>136</v>
      </c>
    </row>
    <row r="247" spans="1:65" s="2" customFormat="1" ht="24.15" customHeight="1">
      <c r="A247" s="38"/>
      <c r="B247" s="39"/>
      <c r="C247" s="218" t="s">
        <v>819</v>
      </c>
      <c r="D247" s="218" t="s">
        <v>138</v>
      </c>
      <c r="E247" s="219" t="s">
        <v>820</v>
      </c>
      <c r="F247" s="220" t="s">
        <v>821</v>
      </c>
      <c r="G247" s="221" t="s">
        <v>141</v>
      </c>
      <c r="H247" s="222">
        <v>79</v>
      </c>
      <c r="I247" s="223"/>
      <c r="J247" s="224">
        <f>ROUND(I247*H247,2)</f>
        <v>0</v>
      </c>
      <c r="K247" s="220" t="s">
        <v>142</v>
      </c>
      <c r="L247" s="44"/>
      <c r="M247" s="225" t="s">
        <v>1</v>
      </c>
      <c r="N247" s="226" t="s">
        <v>42</v>
      </c>
      <c r="O247" s="91"/>
      <c r="P247" s="227">
        <f>O247*H247</f>
        <v>0</v>
      </c>
      <c r="Q247" s="227">
        <v>0.00018</v>
      </c>
      <c r="R247" s="227">
        <f>Q247*H247</f>
        <v>0.014220000000000002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215</v>
      </c>
      <c r="AT247" s="229" t="s">
        <v>138</v>
      </c>
      <c r="AU247" s="229" t="s">
        <v>86</v>
      </c>
      <c r="AY247" s="17" t="s">
        <v>136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33</v>
      </c>
      <c r="BK247" s="230">
        <f>ROUND(I247*H247,2)</f>
        <v>0</v>
      </c>
      <c r="BL247" s="17" t="s">
        <v>215</v>
      </c>
      <c r="BM247" s="229" t="s">
        <v>822</v>
      </c>
    </row>
    <row r="248" spans="1:65" s="2" customFormat="1" ht="37.8" customHeight="1">
      <c r="A248" s="38"/>
      <c r="B248" s="39"/>
      <c r="C248" s="218" t="s">
        <v>823</v>
      </c>
      <c r="D248" s="218" t="s">
        <v>138</v>
      </c>
      <c r="E248" s="219" t="s">
        <v>824</v>
      </c>
      <c r="F248" s="220" t="s">
        <v>825</v>
      </c>
      <c r="G248" s="221" t="s">
        <v>156</v>
      </c>
      <c r="H248" s="222">
        <v>177</v>
      </c>
      <c r="I248" s="223"/>
      <c r="J248" s="224">
        <f>ROUND(I248*H248,2)</f>
        <v>0</v>
      </c>
      <c r="K248" s="220" t="s">
        <v>142</v>
      </c>
      <c r="L248" s="44"/>
      <c r="M248" s="225" t="s">
        <v>1</v>
      </c>
      <c r="N248" s="226" t="s">
        <v>42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215</v>
      </c>
      <c r="AT248" s="229" t="s">
        <v>138</v>
      </c>
      <c r="AU248" s="229" t="s">
        <v>86</v>
      </c>
      <c r="AY248" s="17" t="s">
        <v>136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33</v>
      </c>
      <c r="BK248" s="230">
        <f>ROUND(I248*H248,2)</f>
        <v>0</v>
      </c>
      <c r="BL248" s="17" t="s">
        <v>215</v>
      </c>
      <c r="BM248" s="229" t="s">
        <v>826</v>
      </c>
    </row>
    <row r="249" spans="1:51" s="13" customFormat="1" ht="12">
      <c r="A249" s="13"/>
      <c r="B249" s="231"/>
      <c r="C249" s="232"/>
      <c r="D249" s="233" t="s">
        <v>145</v>
      </c>
      <c r="E249" s="234" t="s">
        <v>1</v>
      </c>
      <c r="F249" s="235" t="s">
        <v>827</v>
      </c>
      <c r="G249" s="232"/>
      <c r="H249" s="236">
        <v>87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145</v>
      </c>
      <c r="AU249" s="242" t="s">
        <v>86</v>
      </c>
      <c r="AV249" s="13" t="s">
        <v>86</v>
      </c>
      <c r="AW249" s="13" t="s">
        <v>32</v>
      </c>
      <c r="AX249" s="13" t="s">
        <v>77</v>
      </c>
      <c r="AY249" s="242" t="s">
        <v>136</v>
      </c>
    </row>
    <row r="250" spans="1:51" s="13" customFormat="1" ht="12">
      <c r="A250" s="13"/>
      <c r="B250" s="231"/>
      <c r="C250" s="232"/>
      <c r="D250" s="233" t="s">
        <v>145</v>
      </c>
      <c r="E250" s="234" t="s">
        <v>1</v>
      </c>
      <c r="F250" s="235" t="s">
        <v>828</v>
      </c>
      <c r="G250" s="232"/>
      <c r="H250" s="236">
        <v>24.6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145</v>
      </c>
      <c r="AU250" s="242" t="s">
        <v>86</v>
      </c>
      <c r="AV250" s="13" t="s">
        <v>86</v>
      </c>
      <c r="AW250" s="13" t="s">
        <v>32</v>
      </c>
      <c r="AX250" s="13" t="s">
        <v>77</v>
      </c>
      <c r="AY250" s="242" t="s">
        <v>136</v>
      </c>
    </row>
    <row r="251" spans="1:51" s="13" customFormat="1" ht="12">
      <c r="A251" s="13"/>
      <c r="B251" s="231"/>
      <c r="C251" s="232"/>
      <c r="D251" s="233" t="s">
        <v>145</v>
      </c>
      <c r="E251" s="234" t="s">
        <v>1</v>
      </c>
      <c r="F251" s="235" t="s">
        <v>829</v>
      </c>
      <c r="G251" s="232"/>
      <c r="H251" s="236">
        <v>65.4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145</v>
      </c>
      <c r="AU251" s="242" t="s">
        <v>86</v>
      </c>
      <c r="AV251" s="13" t="s">
        <v>86</v>
      </c>
      <c r="AW251" s="13" t="s">
        <v>32</v>
      </c>
      <c r="AX251" s="13" t="s">
        <v>77</v>
      </c>
      <c r="AY251" s="242" t="s">
        <v>136</v>
      </c>
    </row>
    <row r="252" spans="1:51" s="14" customFormat="1" ht="12">
      <c r="A252" s="14"/>
      <c r="B252" s="243"/>
      <c r="C252" s="244"/>
      <c r="D252" s="233" t="s">
        <v>145</v>
      </c>
      <c r="E252" s="245" t="s">
        <v>1</v>
      </c>
      <c r="F252" s="246" t="s">
        <v>147</v>
      </c>
      <c r="G252" s="244"/>
      <c r="H252" s="247">
        <v>177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145</v>
      </c>
      <c r="AU252" s="253" t="s">
        <v>86</v>
      </c>
      <c r="AV252" s="14" t="s">
        <v>143</v>
      </c>
      <c r="AW252" s="14" t="s">
        <v>32</v>
      </c>
      <c r="AX252" s="14" t="s">
        <v>33</v>
      </c>
      <c r="AY252" s="253" t="s">
        <v>136</v>
      </c>
    </row>
    <row r="253" spans="1:65" s="2" customFormat="1" ht="21.75" customHeight="1">
      <c r="A253" s="38"/>
      <c r="B253" s="39"/>
      <c r="C253" s="264" t="s">
        <v>830</v>
      </c>
      <c r="D253" s="264" t="s">
        <v>192</v>
      </c>
      <c r="E253" s="265" t="s">
        <v>831</v>
      </c>
      <c r="F253" s="266" t="s">
        <v>832</v>
      </c>
      <c r="G253" s="267" t="s">
        <v>150</v>
      </c>
      <c r="H253" s="268">
        <v>4.381</v>
      </c>
      <c r="I253" s="269"/>
      <c r="J253" s="270">
        <f>ROUND(I253*H253,2)</f>
        <v>0</v>
      </c>
      <c r="K253" s="266" t="s">
        <v>142</v>
      </c>
      <c r="L253" s="271"/>
      <c r="M253" s="272" t="s">
        <v>1</v>
      </c>
      <c r="N253" s="273" t="s">
        <v>42</v>
      </c>
      <c r="O253" s="91"/>
      <c r="P253" s="227">
        <f>O253*H253</f>
        <v>0</v>
      </c>
      <c r="Q253" s="227">
        <v>0.55</v>
      </c>
      <c r="R253" s="227">
        <f>Q253*H253</f>
        <v>2.4095500000000003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286</v>
      </c>
      <c r="AT253" s="229" t="s">
        <v>192</v>
      </c>
      <c r="AU253" s="229" t="s">
        <v>86</v>
      </c>
      <c r="AY253" s="17" t="s">
        <v>136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33</v>
      </c>
      <c r="BK253" s="230">
        <f>ROUND(I253*H253,2)</f>
        <v>0</v>
      </c>
      <c r="BL253" s="17" t="s">
        <v>215</v>
      </c>
      <c r="BM253" s="229" t="s">
        <v>833</v>
      </c>
    </row>
    <row r="254" spans="1:51" s="13" customFormat="1" ht="12">
      <c r="A254" s="13"/>
      <c r="B254" s="231"/>
      <c r="C254" s="232"/>
      <c r="D254" s="233" t="s">
        <v>145</v>
      </c>
      <c r="E254" s="234" t="s">
        <v>1</v>
      </c>
      <c r="F254" s="235" t="s">
        <v>834</v>
      </c>
      <c r="G254" s="232"/>
      <c r="H254" s="236">
        <v>4.381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145</v>
      </c>
      <c r="AU254" s="242" t="s">
        <v>86</v>
      </c>
      <c r="AV254" s="13" t="s">
        <v>86</v>
      </c>
      <c r="AW254" s="13" t="s">
        <v>32</v>
      </c>
      <c r="AX254" s="13" t="s">
        <v>77</v>
      </c>
      <c r="AY254" s="242" t="s">
        <v>136</v>
      </c>
    </row>
    <row r="255" spans="1:51" s="14" customFormat="1" ht="12">
      <c r="A255" s="14"/>
      <c r="B255" s="243"/>
      <c r="C255" s="244"/>
      <c r="D255" s="233" t="s">
        <v>145</v>
      </c>
      <c r="E255" s="245" t="s">
        <v>1</v>
      </c>
      <c r="F255" s="246" t="s">
        <v>147</v>
      </c>
      <c r="G255" s="244"/>
      <c r="H255" s="247">
        <v>4.381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145</v>
      </c>
      <c r="AU255" s="253" t="s">
        <v>86</v>
      </c>
      <c r="AV255" s="14" t="s">
        <v>143</v>
      </c>
      <c r="AW255" s="14" t="s">
        <v>32</v>
      </c>
      <c r="AX255" s="14" t="s">
        <v>33</v>
      </c>
      <c r="AY255" s="253" t="s">
        <v>136</v>
      </c>
    </row>
    <row r="256" spans="1:65" s="2" customFormat="1" ht="24.15" customHeight="1">
      <c r="A256" s="38"/>
      <c r="B256" s="39"/>
      <c r="C256" s="218" t="s">
        <v>835</v>
      </c>
      <c r="D256" s="218" t="s">
        <v>138</v>
      </c>
      <c r="E256" s="219" t="s">
        <v>836</v>
      </c>
      <c r="F256" s="220" t="s">
        <v>837</v>
      </c>
      <c r="G256" s="221" t="s">
        <v>150</v>
      </c>
      <c r="H256" s="222">
        <v>4.381</v>
      </c>
      <c r="I256" s="223"/>
      <c r="J256" s="224">
        <f>ROUND(I256*H256,2)</f>
        <v>0</v>
      </c>
      <c r="K256" s="220" t="s">
        <v>142</v>
      </c>
      <c r="L256" s="44"/>
      <c r="M256" s="225" t="s">
        <v>1</v>
      </c>
      <c r="N256" s="226" t="s">
        <v>42</v>
      </c>
      <c r="O256" s="91"/>
      <c r="P256" s="227">
        <f>O256*H256</f>
        <v>0</v>
      </c>
      <c r="Q256" s="227">
        <v>0.02447</v>
      </c>
      <c r="R256" s="227">
        <f>Q256*H256</f>
        <v>0.10720307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215</v>
      </c>
      <c r="AT256" s="229" t="s">
        <v>138</v>
      </c>
      <c r="AU256" s="229" t="s">
        <v>86</v>
      </c>
      <c r="AY256" s="17" t="s">
        <v>136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33</v>
      </c>
      <c r="BK256" s="230">
        <f>ROUND(I256*H256,2)</f>
        <v>0</v>
      </c>
      <c r="BL256" s="17" t="s">
        <v>215</v>
      </c>
      <c r="BM256" s="229" t="s">
        <v>838</v>
      </c>
    </row>
    <row r="257" spans="1:65" s="2" customFormat="1" ht="44.25" customHeight="1">
      <c r="A257" s="38"/>
      <c r="B257" s="39"/>
      <c r="C257" s="218" t="s">
        <v>839</v>
      </c>
      <c r="D257" s="218" t="s">
        <v>138</v>
      </c>
      <c r="E257" s="219" t="s">
        <v>840</v>
      </c>
      <c r="F257" s="220" t="s">
        <v>841</v>
      </c>
      <c r="G257" s="221" t="s">
        <v>378</v>
      </c>
      <c r="H257" s="222">
        <v>8.96</v>
      </c>
      <c r="I257" s="223"/>
      <c r="J257" s="224">
        <f>ROUND(I257*H257,2)</f>
        <v>0</v>
      </c>
      <c r="K257" s="220" t="s">
        <v>142</v>
      </c>
      <c r="L257" s="44"/>
      <c r="M257" s="225" t="s">
        <v>1</v>
      </c>
      <c r="N257" s="226" t="s">
        <v>42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215</v>
      </c>
      <c r="AT257" s="229" t="s">
        <v>138</v>
      </c>
      <c r="AU257" s="229" t="s">
        <v>86</v>
      </c>
      <c r="AY257" s="17" t="s">
        <v>136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33</v>
      </c>
      <c r="BK257" s="230">
        <f>ROUND(I257*H257,2)</f>
        <v>0</v>
      </c>
      <c r="BL257" s="17" t="s">
        <v>215</v>
      </c>
      <c r="BM257" s="229" t="s">
        <v>842</v>
      </c>
    </row>
    <row r="258" spans="1:63" s="12" customFormat="1" ht="22.8" customHeight="1">
      <c r="A258" s="12"/>
      <c r="B258" s="202"/>
      <c r="C258" s="203"/>
      <c r="D258" s="204" t="s">
        <v>76</v>
      </c>
      <c r="E258" s="216" t="s">
        <v>843</v>
      </c>
      <c r="F258" s="216" t="s">
        <v>844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SUM(P259:P277)</f>
        <v>0</v>
      </c>
      <c r="Q258" s="210"/>
      <c r="R258" s="211">
        <f>SUM(R259:R277)</f>
        <v>0.6279671</v>
      </c>
      <c r="S258" s="210"/>
      <c r="T258" s="212">
        <f>SUM(T259:T277)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86</v>
      </c>
      <c r="AT258" s="214" t="s">
        <v>76</v>
      </c>
      <c r="AU258" s="214" t="s">
        <v>33</v>
      </c>
      <c r="AY258" s="213" t="s">
        <v>136</v>
      </c>
      <c r="BK258" s="215">
        <f>SUM(BK259:BK277)</f>
        <v>0</v>
      </c>
    </row>
    <row r="259" spans="1:65" s="2" customFormat="1" ht="21.75" customHeight="1">
      <c r="A259" s="38"/>
      <c r="B259" s="39"/>
      <c r="C259" s="218" t="s">
        <v>845</v>
      </c>
      <c r="D259" s="218" t="s">
        <v>138</v>
      </c>
      <c r="E259" s="219" t="s">
        <v>846</v>
      </c>
      <c r="F259" s="220" t="s">
        <v>847</v>
      </c>
      <c r="G259" s="221" t="s">
        <v>141</v>
      </c>
      <c r="H259" s="222">
        <v>64.77</v>
      </c>
      <c r="I259" s="223"/>
      <c r="J259" s="224">
        <f>ROUND(I259*H259,2)</f>
        <v>0</v>
      </c>
      <c r="K259" s="220" t="s">
        <v>142</v>
      </c>
      <c r="L259" s="44"/>
      <c r="M259" s="225" t="s">
        <v>1</v>
      </c>
      <c r="N259" s="226" t="s">
        <v>42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215</v>
      </c>
      <c r="AT259" s="229" t="s">
        <v>138</v>
      </c>
      <c r="AU259" s="229" t="s">
        <v>86</v>
      </c>
      <c r="AY259" s="17" t="s">
        <v>136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33</v>
      </c>
      <c r="BK259" s="230">
        <f>ROUND(I259*H259,2)</f>
        <v>0</v>
      </c>
      <c r="BL259" s="17" t="s">
        <v>215</v>
      </c>
      <c r="BM259" s="229" t="s">
        <v>848</v>
      </c>
    </row>
    <row r="260" spans="1:51" s="13" customFormat="1" ht="12">
      <c r="A260" s="13"/>
      <c r="B260" s="231"/>
      <c r="C260" s="232"/>
      <c r="D260" s="233" t="s">
        <v>145</v>
      </c>
      <c r="E260" s="234" t="s">
        <v>1</v>
      </c>
      <c r="F260" s="235" t="s">
        <v>771</v>
      </c>
      <c r="G260" s="232"/>
      <c r="H260" s="236">
        <v>64.77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145</v>
      </c>
      <c r="AU260" s="242" t="s">
        <v>86</v>
      </c>
      <c r="AV260" s="13" t="s">
        <v>86</v>
      </c>
      <c r="AW260" s="13" t="s">
        <v>32</v>
      </c>
      <c r="AX260" s="13" t="s">
        <v>77</v>
      </c>
      <c r="AY260" s="242" t="s">
        <v>136</v>
      </c>
    </row>
    <row r="261" spans="1:51" s="14" customFormat="1" ht="12">
      <c r="A261" s="14"/>
      <c r="B261" s="243"/>
      <c r="C261" s="244"/>
      <c r="D261" s="233" t="s">
        <v>145</v>
      </c>
      <c r="E261" s="245" t="s">
        <v>1</v>
      </c>
      <c r="F261" s="246" t="s">
        <v>147</v>
      </c>
      <c r="G261" s="244"/>
      <c r="H261" s="247">
        <v>64.77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145</v>
      </c>
      <c r="AU261" s="253" t="s">
        <v>86</v>
      </c>
      <c r="AV261" s="14" t="s">
        <v>143</v>
      </c>
      <c r="AW261" s="14" t="s">
        <v>32</v>
      </c>
      <c r="AX261" s="14" t="s">
        <v>33</v>
      </c>
      <c r="AY261" s="253" t="s">
        <v>136</v>
      </c>
    </row>
    <row r="262" spans="1:65" s="2" customFormat="1" ht="44.25" customHeight="1">
      <c r="A262" s="38"/>
      <c r="B262" s="39"/>
      <c r="C262" s="264" t="s">
        <v>849</v>
      </c>
      <c r="D262" s="264" t="s">
        <v>192</v>
      </c>
      <c r="E262" s="265" t="s">
        <v>850</v>
      </c>
      <c r="F262" s="266" t="s">
        <v>851</v>
      </c>
      <c r="G262" s="267" t="s">
        <v>141</v>
      </c>
      <c r="H262" s="268">
        <v>74.486</v>
      </c>
      <c r="I262" s="269"/>
      <c r="J262" s="270">
        <f>ROUND(I262*H262,2)</f>
        <v>0</v>
      </c>
      <c r="K262" s="266" t="s">
        <v>142</v>
      </c>
      <c r="L262" s="271"/>
      <c r="M262" s="272" t="s">
        <v>1</v>
      </c>
      <c r="N262" s="273" t="s">
        <v>42</v>
      </c>
      <c r="O262" s="91"/>
      <c r="P262" s="227">
        <f>O262*H262</f>
        <v>0</v>
      </c>
      <c r="Q262" s="227">
        <v>0.0004</v>
      </c>
      <c r="R262" s="227">
        <f>Q262*H262</f>
        <v>0.029794400000000002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286</v>
      </c>
      <c r="AT262" s="229" t="s">
        <v>192</v>
      </c>
      <c r="AU262" s="229" t="s">
        <v>86</v>
      </c>
      <c r="AY262" s="17" t="s">
        <v>136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33</v>
      </c>
      <c r="BK262" s="230">
        <f>ROUND(I262*H262,2)</f>
        <v>0</v>
      </c>
      <c r="BL262" s="17" t="s">
        <v>215</v>
      </c>
      <c r="BM262" s="229" t="s">
        <v>852</v>
      </c>
    </row>
    <row r="263" spans="1:51" s="13" customFormat="1" ht="12">
      <c r="A263" s="13"/>
      <c r="B263" s="231"/>
      <c r="C263" s="232"/>
      <c r="D263" s="233" t="s">
        <v>145</v>
      </c>
      <c r="E263" s="232"/>
      <c r="F263" s="235" t="s">
        <v>853</v>
      </c>
      <c r="G263" s="232"/>
      <c r="H263" s="236">
        <v>74.486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145</v>
      </c>
      <c r="AU263" s="242" t="s">
        <v>86</v>
      </c>
      <c r="AV263" s="13" t="s">
        <v>86</v>
      </c>
      <c r="AW263" s="13" t="s">
        <v>4</v>
      </c>
      <c r="AX263" s="13" t="s">
        <v>33</v>
      </c>
      <c r="AY263" s="242" t="s">
        <v>136</v>
      </c>
    </row>
    <row r="264" spans="1:65" s="2" customFormat="1" ht="62.7" customHeight="1">
      <c r="A264" s="38"/>
      <c r="B264" s="39"/>
      <c r="C264" s="218" t="s">
        <v>854</v>
      </c>
      <c r="D264" s="218" t="s">
        <v>138</v>
      </c>
      <c r="E264" s="219" t="s">
        <v>855</v>
      </c>
      <c r="F264" s="220" t="s">
        <v>856</v>
      </c>
      <c r="G264" s="221" t="s">
        <v>141</v>
      </c>
      <c r="H264" s="222">
        <v>64.77</v>
      </c>
      <c r="I264" s="223"/>
      <c r="J264" s="224">
        <f>ROUND(I264*H264,2)</f>
        <v>0</v>
      </c>
      <c r="K264" s="220" t="s">
        <v>142</v>
      </c>
      <c r="L264" s="44"/>
      <c r="M264" s="225" t="s">
        <v>1</v>
      </c>
      <c r="N264" s="226" t="s">
        <v>42</v>
      </c>
      <c r="O264" s="91"/>
      <c r="P264" s="227">
        <f>O264*H264</f>
        <v>0</v>
      </c>
      <c r="Q264" s="227">
        <v>0.00661</v>
      </c>
      <c r="R264" s="227">
        <f>Q264*H264</f>
        <v>0.4281297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215</v>
      </c>
      <c r="AT264" s="229" t="s">
        <v>138</v>
      </c>
      <c r="AU264" s="229" t="s">
        <v>86</v>
      </c>
      <c r="AY264" s="17" t="s">
        <v>136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33</v>
      </c>
      <c r="BK264" s="230">
        <f>ROUND(I264*H264,2)</f>
        <v>0</v>
      </c>
      <c r="BL264" s="17" t="s">
        <v>215</v>
      </c>
      <c r="BM264" s="229" t="s">
        <v>857</v>
      </c>
    </row>
    <row r="265" spans="1:51" s="13" customFormat="1" ht="12">
      <c r="A265" s="13"/>
      <c r="B265" s="231"/>
      <c r="C265" s="232"/>
      <c r="D265" s="233" t="s">
        <v>145</v>
      </c>
      <c r="E265" s="234" t="s">
        <v>1</v>
      </c>
      <c r="F265" s="235" t="s">
        <v>771</v>
      </c>
      <c r="G265" s="232"/>
      <c r="H265" s="236">
        <v>64.77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145</v>
      </c>
      <c r="AU265" s="242" t="s">
        <v>86</v>
      </c>
      <c r="AV265" s="13" t="s">
        <v>86</v>
      </c>
      <c r="AW265" s="13" t="s">
        <v>32</v>
      </c>
      <c r="AX265" s="13" t="s">
        <v>77</v>
      </c>
      <c r="AY265" s="242" t="s">
        <v>136</v>
      </c>
    </row>
    <row r="266" spans="1:51" s="14" customFormat="1" ht="12">
      <c r="A266" s="14"/>
      <c r="B266" s="243"/>
      <c r="C266" s="244"/>
      <c r="D266" s="233" t="s">
        <v>145</v>
      </c>
      <c r="E266" s="245" t="s">
        <v>1</v>
      </c>
      <c r="F266" s="246" t="s">
        <v>147</v>
      </c>
      <c r="G266" s="244"/>
      <c r="H266" s="247">
        <v>64.77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145</v>
      </c>
      <c r="AU266" s="253" t="s">
        <v>86</v>
      </c>
      <c r="AV266" s="14" t="s">
        <v>143</v>
      </c>
      <c r="AW266" s="14" t="s">
        <v>32</v>
      </c>
      <c r="AX266" s="14" t="s">
        <v>33</v>
      </c>
      <c r="AY266" s="253" t="s">
        <v>136</v>
      </c>
    </row>
    <row r="267" spans="1:65" s="2" customFormat="1" ht="33" customHeight="1">
      <c r="A267" s="38"/>
      <c r="B267" s="39"/>
      <c r="C267" s="218" t="s">
        <v>858</v>
      </c>
      <c r="D267" s="218" t="s">
        <v>138</v>
      </c>
      <c r="E267" s="219" t="s">
        <v>859</v>
      </c>
      <c r="F267" s="220" t="s">
        <v>860</v>
      </c>
      <c r="G267" s="221" t="s">
        <v>156</v>
      </c>
      <c r="H267" s="222">
        <v>22.9</v>
      </c>
      <c r="I267" s="223"/>
      <c r="J267" s="224">
        <f>ROUND(I267*H267,2)</f>
        <v>0</v>
      </c>
      <c r="K267" s="220" t="s">
        <v>142</v>
      </c>
      <c r="L267" s="44"/>
      <c r="M267" s="225" t="s">
        <v>1</v>
      </c>
      <c r="N267" s="226" t="s">
        <v>42</v>
      </c>
      <c r="O267" s="91"/>
      <c r="P267" s="227">
        <f>O267*H267</f>
        <v>0</v>
      </c>
      <c r="Q267" s="227">
        <v>0.00433</v>
      </c>
      <c r="R267" s="227">
        <f>Q267*H267</f>
        <v>0.09915699999999998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215</v>
      </c>
      <c r="AT267" s="229" t="s">
        <v>138</v>
      </c>
      <c r="AU267" s="229" t="s">
        <v>86</v>
      </c>
      <c r="AY267" s="17" t="s">
        <v>136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33</v>
      </c>
      <c r="BK267" s="230">
        <f>ROUND(I267*H267,2)</f>
        <v>0</v>
      </c>
      <c r="BL267" s="17" t="s">
        <v>215</v>
      </c>
      <c r="BM267" s="229" t="s">
        <v>861</v>
      </c>
    </row>
    <row r="268" spans="1:51" s="13" customFormat="1" ht="12">
      <c r="A268" s="13"/>
      <c r="B268" s="231"/>
      <c r="C268" s="232"/>
      <c r="D268" s="233" t="s">
        <v>145</v>
      </c>
      <c r="E268" s="234" t="s">
        <v>1</v>
      </c>
      <c r="F268" s="235" t="s">
        <v>862</v>
      </c>
      <c r="G268" s="232"/>
      <c r="H268" s="236">
        <v>22.9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145</v>
      </c>
      <c r="AU268" s="242" t="s">
        <v>86</v>
      </c>
      <c r="AV268" s="13" t="s">
        <v>86</v>
      </c>
      <c r="AW268" s="13" t="s">
        <v>32</v>
      </c>
      <c r="AX268" s="13" t="s">
        <v>77</v>
      </c>
      <c r="AY268" s="242" t="s">
        <v>136</v>
      </c>
    </row>
    <row r="269" spans="1:51" s="14" customFormat="1" ht="12">
      <c r="A269" s="14"/>
      <c r="B269" s="243"/>
      <c r="C269" s="244"/>
      <c r="D269" s="233" t="s">
        <v>145</v>
      </c>
      <c r="E269" s="245" t="s">
        <v>1</v>
      </c>
      <c r="F269" s="246" t="s">
        <v>147</v>
      </c>
      <c r="G269" s="244"/>
      <c r="H269" s="247">
        <v>22.9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145</v>
      </c>
      <c r="AU269" s="253" t="s">
        <v>86</v>
      </c>
      <c r="AV269" s="14" t="s">
        <v>143</v>
      </c>
      <c r="AW269" s="14" t="s">
        <v>32</v>
      </c>
      <c r="AX269" s="14" t="s">
        <v>33</v>
      </c>
      <c r="AY269" s="253" t="s">
        <v>136</v>
      </c>
    </row>
    <row r="270" spans="1:65" s="2" customFormat="1" ht="37.8" customHeight="1">
      <c r="A270" s="38"/>
      <c r="B270" s="39"/>
      <c r="C270" s="218" t="s">
        <v>863</v>
      </c>
      <c r="D270" s="218" t="s">
        <v>138</v>
      </c>
      <c r="E270" s="219" t="s">
        <v>864</v>
      </c>
      <c r="F270" s="220" t="s">
        <v>865</v>
      </c>
      <c r="G270" s="221" t="s">
        <v>156</v>
      </c>
      <c r="H270" s="222">
        <v>12.7</v>
      </c>
      <c r="I270" s="223"/>
      <c r="J270" s="224">
        <f>ROUND(I270*H270,2)</f>
        <v>0</v>
      </c>
      <c r="K270" s="220" t="s">
        <v>142</v>
      </c>
      <c r="L270" s="44"/>
      <c r="M270" s="225" t="s">
        <v>1</v>
      </c>
      <c r="N270" s="226" t="s">
        <v>42</v>
      </c>
      <c r="O270" s="91"/>
      <c r="P270" s="227">
        <f>O270*H270</f>
        <v>0</v>
      </c>
      <c r="Q270" s="227">
        <v>0.00228</v>
      </c>
      <c r="R270" s="227">
        <f>Q270*H270</f>
        <v>0.028955999999999996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215</v>
      </c>
      <c r="AT270" s="229" t="s">
        <v>138</v>
      </c>
      <c r="AU270" s="229" t="s">
        <v>86</v>
      </c>
      <c r="AY270" s="17" t="s">
        <v>136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33</v>
      </c>
      <c r="BK270" s="230">
        <f>ROUND(I270*H270,2)</f>
        <v>0</v>
      </c>
      <c r="BL270" s="17" t="s">
        <v>215</v>
      </c>
      <c r="BM270" s="229" t="s">
        <v>866</v>
      </c>
    </row>
    <row r="271" spans="1:65" s="2" customFormat="1" ht="37.8" customHeight="1">
      <c r="A271" s="38"/>
      <c r="B271" s="39"/>
      <c r="C271" s="218" t="s">
        <v>592</v>
      </c>
      <c r="D271" s="218" t="s">
        <v>138</v>
      </c>
      <c r="E271" s="219" t="s">
        <v>867</v>
      </c>
      <c r="F271" s="220" t="s">
        <v>868</v>
      </c>
      <c r="G271" s="221" t="s">
        <v>156</v>
      </c>
      <c r="H271" s="222">
        <v>9.2</v>
      </c>
      <c r="I271" s="223"/>
      <c r="J271" s="224">
        <f>ROUND(I271*H271,2)</f>
        <v>0</v>
      </c>
      <c r="K271" s="220" t="s">
        <v>142</v>
      </c>
      <c r="L271" s="44"/>
      <c r="M271" s="225" t="s">
        <v>1</v>
      </c>
      <c r="N271" s="226" t="s">
        <v>42</v>
      </c>
      <c r="O271" s="91"/>
      <c r="P271" s="227">
        <f>O271*H271</f>
        <v>0</v>
      </c>
      <c r="Q271" s="227">
        <v>0.00136</v>
      </c>
      <c r="R271" s="227">
        <f>Q271*H271</f>
        <v>0.012512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215</v>
      </c>
      <c r="AT271" s="229" t="s">
        <v>138</v>
      </c>
      <c r="AU271" s="229" t="s">
        <v>86</v>
      </c>
      <c r="AY271" s="17" t="s">
        <v>136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33</v>
      </c>
      <c r="BK271" s="230">
        <f>ROUND(I271*H271,2)</f>
        <v>0</v>
      </c>
      <c r="BL271" s="17" t="s">
        <v>215</v>
      </c>
      <c r="BM271" s="229" t="s">
        <v>869</v>
      </c>
    </row>
    <row r="272" spans="1:51" s="13" customFormat="1" ht="12">
      <c r="A272" s="13"/>
      <c r="B272" s="231"/>
      <c r="C272" s="232"/>
      <c r="D272" s="233" t="s">
        <v>145</v>
      </c>
      <c r="E272" s="234" t="s">
        <v>1</v>
      </c>
      <c r="F272" s="235" t="s">
        <v>870</v>
      </c>
      <c r="G272" s="232"/>
      <c r="H272" s="236">
        <v>9.2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145</v>
      </c>
      <c r="AU272" s="242" t="s">
        <v>86</v>
      </c>
      <c r="AV272" s="13" t="s">
        <v>86</v>
      </c>
      <c r="AW272" s="13" t="s">
        <v>32</v>
      </c>
      <c r="AX272" s="13" t="s">
        <v>77</v>
      </c>
      <c r="AY272" s="242" t="s">
        <v>136</v>
      </c>
    </row>
    <row r="273" spans="1:51" s="14" customFormat="1" ht="12">
      <c r="A273" s="14"/>
      <c r="B273" s="243"/>
      <c r="C273" s="244"/>
      <c r="D273" s="233" t="s">
        <v>145</v>
      </c>
      <c r="E273" s="245" t="s">
        <v>1</v>
      </c>
      <c r="F273" s="246" t="s">
        <v>147</v>
      </c>
      <c r="G273" s="244"/>
      <c r="H273" s="247">
        <v>9.2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145</v>
      </c>
      <c r="AU273" s="253" t="s">
        <v>86</v>
      </c>
      <c r="AV273" s="14" t="s">
        <v>143</v>
      </c>
      <c r="AW273" s="14" t="s">
        <v>32</v>
      </c>
      <c r="AX273" s="14" t="s">
        <v>33</v>
      </c>
      <c r="AY273" s="253" t="s">
        <v>136</v>
      </c>
    </row>
    <row r="274" spans="1:65" s="2" customFormat="1" ht="33" customHeight="1">
      <c r="A274" s="38"/>
      <c r="B274" s="39"/>
      <c r="C274" s="218" t="s">
        <v>871</v>
      </c>
      <c r="D274" s="218" t="s">
        <v>138</v>
      </c>
      <c r="E274" s="219" t="s">
        <v>872</v>
      </c>
      <c r="F274" s="220" t="s">
        <v>873</v>
      </c>
      <c r="G274" s="221" t="s">
        <v>156</v>
      </c>
      <c r="H274" s="222">
        <v>12.7</v>
      </c>
      <c r="I274" s="223"/>
      <c r="J274" s="224">
        <f>ROUND(I274*H274,2)</f>
        <v>0</v>
      </c>
      <c r="K274" s="220" t="s">
        <v>142</v>
      </c>
      <c r="L274" s="44"/>
      <c r="M274" s="225" t="s">
        <v>1</v>
      </c>
      <c r="N274" s="226" t="s">
        <v>42</v>
      </c>
      <c r="O274" s="91"/>
      <c r="P274" s="227">
        <f>O274*H274</f>
        <v>0</v>
      </c>
      <c r="Q274" s="227">
        <v>0.00169</v>
      </c>
      <c r="R274" s="227">
        <f>Q274*H274</f>
        <v>0.021463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215</v>
      </c>
      <c r="AT274" s="229" t="s">
        <v>138</v>
      </c>
      <c r="AU274" s="229" t="s">
        <v>86</v>
      </c>
      <c r="AY274" s="17" t="s">
        <v>136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33</v>
      </c>
      <c r="BK274" s="230">
        <f>ROUND(I274*H274,2)</f>
        <v>0</v>
      </c>
      <c r="BL274" s="17" t="s">
        <v>215</v>
      </c>
      <c r="BM274" s="229" t="s">
        <v>874</v>
      </c>
    </row>
    <row r="275" spans="1:65" s="2" customFormat="1" ht="44.25" customHeight="1">
      <c r="A275" s="38"/>
      <c r="B275" s="39"/>
      <c r="C275" s="218" t="s">
        <v>875</v>
      </c>
      <c r="D275" s="218" t="s">
        <v>138</v>
      </c>
      <c r="E275" s="219" t="s">
        <v>876</v>
      </c>
      <c r="F275" s="220" t="s">
        <v>877</v>
      </c>
      <c r="G275" s="221" t="s">
        <v>232</v>
      </c>
      <c r="H275" s="222">
        <v>1</v>
      </c>
      <c r="I275" s="223"/>
      <c r="J275" s="224">
        <f>ROUND(I275*H275,2)</f>
        <v>0</v>
      </c>
      <c r="K275" s="220" t="s">
        <v>142</v>
      </c>
      <c r="L275" s="44"/>
      <c r="M275" s="225" t="s">
        <v>1</v>
      </c>
      <c r="N275" s="226" t="s">
        <v>42</v>
      </c>
      <c r="O275" s="91"/>
      <c r="P275" s="227">
        <f>O275*H275</f>
        <v>0</v>
      </c>
      <c r="Q275" s="227">
        <v>0.00036</v>
      </c>
      <c r="R275" s="227">
        <f>Q275*H275</f>
        <v>0.00036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215</v>
      </c>
      <c r="AT275" s="229" t="s">
        <v>138</v>
      </c>
      <c r="AU275" s="229" t="s">
        <v>86</v>
      </c>
      <c r="AY275" s="17" t="s">
        <v>136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33</v>
      </c>
      <c r="BK275" s="230">
        <f>ROUND(I275*H275,2)</f>
        <v>0</v>
      </c>
      <c r="BL275" s="17" t="s">
        <v>215</v>
      </c>
      <c r="BM275" s="229" t="s">
        <v>878</v>
      </c>
    </row>
    <row r="276" spans="1:65" s="2" customFormat="1" ht="37.8" customHeight="1">
      <c r="A276" s="38"/>
      <c r="B276" s="39"/>
      <c r="C276" s="218" t="s">
        <v>879</v>
      </c>
      <c r="D276" s="218" t="s">
        <v>138</v>
      </c>
      <c r="E276" s="219" t="s">
        <v>880</v>
      </c>
      <c r="F276" s="220" t="s">
        <v>881</v>
      </c>
      <c r="G276" s="221" t="s">
        <v>156</v>
      </c>
      <c r="H276" s="222">
        <v>3.5</v>
      </c>
      <c r="I276" s="223"/>
      <c r="J276" s="224">
        <f>ROUND(I276*H276,2)</f>
        <v>0</v>
      </c>
      <c r="K276" s="220" t="s">
        <v>142</v>
      </c>
      <c r="L276" s="44"/>
      <c r="M276" s="225" t="s">
        <v>1</v>
      </c>
      <c r="N276" s="226" t="s">
        <v>42</v>
      </c>
      <c r="O276" s="91"/>
      <c r="P276" s="227">
        <f>O276*H276</f>
        <v>0</v>
      </c>
      <c r="Q276" s="227">
        <v>0.00217</v>
      </c>
      <c r="R276" s="227">
        <f>Q276*H276</f>
        <v>0.007595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215</v>
      </c>
      <c r="AT276" s="229" t="s">
        <v>138</v>
      </c>
      <c r="AU276" s="229" t="s">
        <v>86</v>
      </c>
      <c r="AY276" s="17" t="s">
        <v>136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33</v>
      </c>
      <c r="BK276" s="230">
        <f>ROUND(I276*H276,2)</f>
        <v>0</v>
      </c>
      <c r="BL276" s="17" t="s">
        <v>215</v>
      </c>
      <c r="BM276" s="229" t="s">
        <v>882</v>
      </c>
    </row>
    <row r="277" spans="1:65" s="2" customFormat="1" ht="44.25" customHeight="1">
      <c r="A277" s="38"/>
      <c r="B277" s="39"/>
      <c r="C277" s="218" t="s">
        <v>883</v>
      </c>
      <c r="D277" s="218" t="s">
        <v>138</v>
      </c>
      <c r="E277" s="219" t="s">
        <v>884</v>
      </c>
      <c r="F277" s="220" t="s">
        <v>885</v>
      </c>
      <c r="G277" s="221" t="s">
        <v>378</v>
      </c>
      <c r="H277" s="222">
        <v>0.628</v>
      </c>
      <c r="I277" s="223"/>
      <c r="J277" s="224">
        <f>ROUND(I277*H277,2)</f>
        <v>0</v>
      </c>
      <c r="K277" s="220" t="s">
        <v>142</v>
      </c>
      <c r="L277" s="44"/>
      <c r="M277" s="225" t="s">
        <v>1</v>
      </c>
      <c r="N277" s="226" t="s">
        <v>42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215</v>
      </c>
      <c r="AT277" s="229" t="s">
        <v>138</v>
      </c>
      <c r="AU277" s="229" t="s">
        <v>86</v>
      </c>
      <c r="AY277" s="17" t="s">
        <v>136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33</v>
      </c>
      <c r="BK277" s="230">
        <f>ROUND(I277*H277,2)</f>
        <v>0</v>
      </c>
      <c r="BL277" s="17" t="s">
        <v>215</v>
      </c>
      <c r="BM277" s="229" t="s">
        <v>886</v>
      </c>
    </row>
    <row r="278" spans="1:63" s="12" customFormat="1" ht="22.8" customHeight="1">
      <c r="A278" s="12"/>
      <c r="B278" s="202"/>
      <c r="C278" s="203"/>
      <c r="D278" s="204" t="s">
        <v>76</v>
      </c>
      <c r="E278" s="216" t="s">
        <v>887</v>
      </c>
      <c r="F278" s="216" t="s">
        <v>888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SUM(P279:P299)</f>
        <v>0</v>
      </c>
      <c r="Q278" s="210"/>
      <c r="R278" s="211">
        <f>SUM(R279:R299)</f>
        <v>1.97769189</v>
      </c>
      <c r="S278" s="210"/>
      <c r="T278" s="212">
        <f>SUM(T279:T299)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3" t="s">
        <v>86</v>
      </c>
      <c r="AT278" s="214" t="s">
        <v>76</v>
      </c>
      <c r="AU278" s="214" t="s">
        <v>33</v>
      </c>
      <c r="AY278" s="213" t="s">
        <v>136</v>
      </c>
      <c r="BK278" s="215">
        <f>SUM(BK279:BK299)</f>
        <v>0</v>
      </c>
    </row>
    <row r="279" spans="1:65" s="2" customFormat="1" ht="33" customHeight="1">
      <c r="A279" s="38"/>
      <c r="B279" s="39"/>
      <c r="C279" s="218" t="s">
        <v>889</v>
      </c>
      <c r="D279" s="218" t="s">
        <v>138</v>
      </c>
      <c r="E279" s="219" t="s">
        <v>890</v>
      </c>
      <c r="F279" s="220" t="s">
        <v>891</v>
      </c>
      <c r="G279" s="221" t="s">
        <v>141</v>
      </c>
      <c r="H279" s="222">
        <v>106.275</v>
      </c>
      <c r="I279" s="223"/>
      <c r="J279" s="224">
        <f>ROUND(I279*H279,2)</f>
        <v>0</v>
      </c>
      <c r="K279" s="220" t="s">
        <v>142</v>
      </c>
      <c r="L279" s="44"/>
      <c r="M279" s="225" t="s">
        <v>1</v>
      </c>
      <c r="N279" s="226" t="s">
        <v>42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215</v>
      </c>
      <c r="AT279" s="229" t="s">
        <v>138</v>
      </c>
      <c r="AU279" s="229" t="s">
        <v>86</v>
      </c>
      <c r="AY279" s="17" t="s">
        <v>136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33</v>
      </c>
      <c r="BK279" s="230">
        <f>ROUND(I279*H279,2)</f>
        <v>0</v>
      </c>
      <c r="BL279" s="17" t="s">
        <v>215</v>
      </c>
      <c r="BM279" s="229" t="s">
        <v>892</v>
      </c>
    </row>
    <row r="280" spans="1:51" s="13" customFormat="1" ht="12">
      <c r="A280" s="13"/>
      <c r="B280" s="231"/>
      <c r="C280" s="232"/>
      <c r="D280" s="233" t="s">
        <v>145</v>
      </c>
      <c r="E280" s="234" t="s">
        <v>1</v>
      </c>
      <c r="F280" s="235" t="s">
        <v>893</v>
      </c>
      <c r="G280" s="232"/>
      <c r="H280" s="236">
        <v>106.275</v>
      </c>
      <c r="I280" s="237"/>
      <c r="J280" s="232"/>
      <c r="K280" s="232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145</v>
      </c>
      <c r="AU280" s="242" t="s">
        <v>86</v>
      </c>
      <c r="AV280" s="13" t="s">
        <v>86</v>
      </c>
      <c r="AW280" s="13" t="s">
        <v>32</v>
      </c>
      <c r="AX280" s="13" t="s">
        <v>77</v>
      </c>
      <c r="AY280" s="242" t="s">
        <v>136</v>
      </c>
    </row>
    <row r="281" spans="1:51" s="14" customFormat="1" ht="12">
      <c r="A281" s="14"/>
      <c r="B281" s="243"/>
      <c r="C281" s="244"/>
      <c r="D281" s="233" t="s">
        <v>145</v>
      </c>
      <c r="E281" s="245" t="s">
        <v>1</v>
      </c>
      <c r="F281" s="246" t="s">
        <v>147</v>
      </c>
      <c r="G281" s="244"/>
      <c r="H281" s="247">
        <v>106.275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145</v>
      </c>
      <c r="AU281" s="253" t="s">
        <v>86</v>
      </c>
      <c r="AV281" s="14" t="s">
        <v>143</v>
      </c>
      <c r="AW281" s="14" t="s">
        <v>32</v>
      </c>
      <c r="AX281" s="14" t="s">
        <v>33</v>
      </c>
      <c r="AY281" s="253" t="s">
        <v>136</v>
      </c>
    </row>
    <row r="282" spans="1:65" s="2" customFormat="1" ht="16.5" customHeight="1">
      <c r="A282" s="38"/>
      <c r="B282" s="39"/>
      <c r="C282" s="264" t="s">
        <v>894</v>
      </c>
      <c r="D282" s="264" t="s">
        <v>192</v>
      </c>
      <c r="E282" s="265" t="s">
        <v>895</v>
      </c>
      <c r="F282" s="266" t="s">
        <v>896</v>
      </c>
      <c r="G282" s="267" t="s">
        <v>141</v>
      </c>
      <c r="H282" s="268">
        <v>116.903</v>
      </c>
      <c r="I282" s="269"/>
      <c r="J282" s="270">
        <f>ROUND(I282*H282,2)</f>
        <v>0</v>
      </c>
      <c r="K282" s="266" t="s">
        <v>142</v>
      </c>
      <c r="L282" s="271"/>
      <c r="M282" s="272" t="s">
        <v>1</v>
      </c>
      <c r="N282" s="273" t="s">
        <v>42</v>
      </c>
      <c r="O282" s="91"/>
      <c r="P282" s="227">
        <f>O282*H282</f>
        <v>0</v>
      </c>
      <c r="Q282" s="227">
        <v>0.01023</v>
      </c>
      <c r="R282" s="227">
        <f>Q282*H282</f>
        <v>1.19591769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286</v>
      </c>
      <c r="AT282" s="229" t="s">
        <v>192</v>
      </c>
      <c r="AU282" s="229" t="s">
        <v>86</v>
      </c>
      <c r="AY282" s="17" t="s">
        <v>136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33</v>
      </c>
      <c r="BK282" s="230">
        <f>ROUND(I282*H282,2)</f>
        <v>0</v>
      </c>
      <c r="BL282" s="17" t="s">
        <v>215</v>
      </c>
      <c r="BM282" s="229" t="s">
        <v>897</v>
      </c>
    </row>
    <row r="283" spans="1:51" s="13" customFormat="1" ht="12">
      <c r="A283" s="13"/>
      <c r="B283" s="231"/>
      <c r="C283" s="232"/>
      <c r="D283" s="233" t="s">
        <v>145</v>
      </c>
      <c r="E283" s="232"/>
      <c r="F283" s="235" t="s">
        <v>898</v>
      </c>
      <c r="G283" s="232"/>
      <c r="H283" s="236">
        <v>116.903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145</v>
      </c>
      <c r="AU283" s="242" t="s">
        <v>86</v>
      </c>
      <c r="AV283" s="13" t="s">
        <v>86</v>
      </c>
      <c r="AW283" s="13" t="s">
        <v>4</v>
      </c>
      <c r="AX283" s="13" t="s">
        <v>33</v>
      </c>
      <c r="AY283" s="242" t="s">
        <v>136</v>
      </c>
    </row>
    <row r="284" spans="1:65" s="2" customFormat="1" ht="16.5" customHeight="1">
      <c r="A284" s="38"/>
      <c r="B284" s="39"/>
      <c r="C284" s="218" t="s">
        <v>899</v>
      </c>
      <c r="D284" s="218" t="s">
        <v>138</v>
      </c>
      <c r="E284" s="219" t="s">
        <v>900</v>
      </c>
      <c r="F284" s="220" t="s">
        <v>901</v>
      </c>
      <c r="G284" s="221" t="s">
        <v>156</v>
      </c>
      <c r="H284" s="222">
        <v>163.5</v>
      </c>
      <c r="I284" s="223"/>
      <c r="J284" s="224">
        <f>ROUND(I284*H284,2)</f>
        <v>0</v>
      </c>
      <c r="K284" s="220" t="s">
        <v>142</v>
      </c>
      <c r="L284" s="44"/>
      <c r="M284" s="225" t="s">
        <v>1</v>
      </c>
      <c r="N284" s="226" t="s">
        <v>42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215</v>
      </c>
      <c r="AT284" s="229" t="s">
        <v>138</v>
      </c>
      <c r="AU284" s="229" t="s">
        <v>86</v>
      </c>
      <c r="AY284" s="17" t="s">
        <v>136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33</v>
      </c>
      <c r="BK284" s="230">
        <f>ROUND(I284*H284,2)</f>
        <v>0</v>
      </c>
      <c r="BL284" s="17" t="s">
        <v>215</v>
      </c>
      <c r="BM284" s="229" t="s">
        <v>902</v>
      </c>
    </row>
    <row r="285" spans="1:51" s="13" customFormat="1" ht="12">
      <c r="A285" s="13"/>
      <c r="B285" s="231"/>
      <c r="C285" s="232"/>
      <c r="D285" s="233" t="s">
        <v>145</v>
      </c>
      <c r="E285" s="234" t="s">
        <v>1</v>
      </c>
      <c r="F285" s="235" t="s">
        <v>903</v>
      </c>
      <c r="G285" s="232"/>
      <c r="H285" s="236">
        <v>163.5</v>
      </c>
      <c r="I285" s="237"/>
      <c r="J285" s="232"/>
      <c r="K285" s="232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145</v>
      </c>
      <c r="AU285" s="242" t="s">
        <v>86</v>
      </c>
      <c r="AV285" s="13" t="s">
        <v>86</v>
      </c>
      <c r="AW285" s="13" t="s">
        <v>32</v>
      </c>
      <c r="AX285" s="13" t="s">
        <v>77</v>
      </c>
      <c r="AY285" s="242" t="s">
        <v>136</v>
      </c>
    </row>
    <row r="286" spans="1:51" s="14" customFormat="1" ht="12">
      <c r="A286" s="14"/>
      <c r="B286" s="243"/>
      <c r="C286" s="244"/>
      <c r="D286" s="233" t="s">
        <v>145</v>
      </c>
      <c r="E286" s="245" t="s">
        <v>1</v>
      </c>
      <c r="F286" s="246" t="s">
        <v>147</v>
      </c>
      <c r="G286" s="244"/>
      <c r="H286" s="247">
        <v>163.5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145</v>
      </c>
      <c r="AU286" s="253" t="s">
        <v>86</v>
      </c>
      <c r="AV286" s="14" t="s">
        <v>143</v>
      </c>
      <c r="AW286" s="14" t="s">
        <v>32</v>
      </c>
      <c r="AX286" s="14" t="s">
        <v>33</v>
      </c>
      <c r="AY286" s="253" t="s">
        <v>136</v>
      </c>
    </row>
    <row r="287" spans="1:65" s="2" customFormat="1" ht="16.5" customHeight="1">
      <c r="A287" s="38"/>
      <c r="B287" s="39"/>
      <c r="C287" s="264" t="s">
        <v>904</v>
      </c>
      <c r="D287" s="264" t="s">
        <v>192</v>
      </c>
      <c r="E287" s="265" t="s">
        <v>792</v>
      </c>
      <c r="F287" s="266" t="s">
        <v>793</v>
      </c>
      <c r="G287" s="267" t="s">
        <v>150</v>
      </c>
      <c r="H287" s="268">
        <v>0.531</v>
      </c>
      <c r="I287" s="269"/>
      <c r="J287" s="270">
        <f>ROUND(I287*H287,2)</f>
        <v>0</v>
      </c>
      <c r="K287" s="266" t="s">
        <v>142</v>
      </c>
      <c r="L287" s="271"/>
      <c r="M287" s="272" t="s">
        <v>1</v>
      </c>
      <c r="N287" s="273" t="s">
        <v>42</v>
      </c>
      <c r="O287" s="91"/>
      <c r="P287" s="227">
        <f>O287*H287</f>
        <v>0</v>
      </c>
      <c r="Q287" s="227">
        <v>0.55</v>
      </c>
      <c r="R287" s="227">
        <f>Q287*H287</f>
        <v>0.29205000000000003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286</v>
      </c>
      <c r="AT287" s="229" t="s">
        <v>192</v>
      </c>
      <c r="AU287" s="229" t="s">
        <v>86</v>
      </c>
      <c r="AY287" s="17" t="s">
        <v>136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33</v>
      </c>
      <c r="BK287" s="230">
        <f>ROUND(I287*H287,2)</f>
        <v>0</v>
      </c>
      <c r="BL287" s="17" t="s">
        <v>215</v>
      </c>
      <c r="BM287" s="229" t="s">
        <v>905</v>
      </c>
    </row>
    <row r="288" spans="1:51" s="13" customFormat="1" ht="12">
      <c r="A288" s="13"/>
      <c r="B288" s="231"/>
      <c r="C288" s="232"/>
      <c r="D288" s="233" t="s">
        <v>145</v>
      </c>
      <c r="E288" s="232"/>
      <c r="F288" s="235" t="s">
        <v>906</v>
      </c>
      <c r="G288" s="232"/>
      <c r="H288" s="236">
        <v>0.531</v>
      </c>
      <c r="I288" s="237"/>
      <c r="J288" s="232"/>
      <c r="K288" s="232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145</v>
      </c>
      <c r="AU288" s="242" t="s">
        <v>86</v>
      </c>
      <c r="AV288" s="13" t="s">
        <v>86</v>
      </c>
      <c r="AW288" s="13" t="s">
        <v>4</v>
      </c>
      <c r="AX288" s="13" t="s">
        <v>33</v>
      </c>
      <c r="AY288" s="242" t="s">
        <v>136</v>
      </c>
    </row>
    <row r="289" spans="1:65" s="2" customFormat="1" ht="37.8" customHeight="1">
      <c r="A289" s="38"/>
      <c r="B289" s="39"/>
      <c r="C289" s="218" t="s">
        <v>907</v>
      </c>
      <c r="D289" s="218" t="s">
        <v>138</v>
      </c>
      <c r="E289" s="219" t="s">
        <v>908</v>
      </c>
      <c r="F289" s="220" t="s">
        <v>909</v>
      </c>
      <c r="G289" s="221" t="s">
        <v>141</v>
      </c>
      <c r="H289" s="222">
        <v>8.94</v>
      </c>
      <c r="I289" s="223"/>
      <c r="J289" s="224">
        <f>ROUND(I289*H289,2)</f>
        <v>0</v>
      </c>
      <c r="K289" s="220" t="s">
        <v>142</v>
      </c>
      <c r="L289" s="44"/>
      <c r="M289" s="225" t="s">
        <v>1</v>
      </c>
      <c r="N289" s="226" t="s">
        <v>42</v>
      </c>
      <c r="O289" s="91"/>
      <c r="P289" s="227">
        <f>O289*H289</f>
        <v>0</v>
      </c>
      <c r="Q289" s="227">
        <v>0.00027</v>
      </c>
      <c r="R289" s="227">
        <f>Q289*H289</f>
        <v>0.0024138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215</v>
      </c>
      <c r="AT289" s="229" t="s">
        <v>138</v>
      </c>
      <c r="AU289" s="229" t="s">
        <v>86</v>
      </c>
      <c r="AY289" s="17" t="s">
        <v>136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33</v>
      </c>
      <c r="BK289" s="230">
        <f>ROUND(I289*H289,2)</f>
        <v>0</v>
      </c>
      <c r="BL289" s="17" t="s">
        <v>215</v>
      </c>
      <c r="BM289" s="229" t="s">
        <v>910</v>
      </c>
    </row>
    <row r="290" spans="1:51" s="13" customFormat="1" ht="12">
      <c r="A290" s="13"/>
      <c r="B290" s="231"/>
      <c r="C290" s="232"/>
      <c r="D290" s="233" t="s">
        <v>145</v>
      </c>
      <c r="E290" s="234" t="s">
        <v>1</v>
      </c>
      <c r="F290" s="235" t="s">
        <v>911</v>
      </c>
      <c r="G290" s="232"/>
      <c r="H290" s="236">
        <v>3.24</v>
      </c>
      <c r="I290" s="237"/>
      <c r="J290" s="232"/>
      <c r="K290" s="232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145</v>
      </c>
      <c r="AU290" s="242" t="s">
        <v>86</v>
      </c>
      <c r="AV290" s="13" t="s">
        <v>86</v>
      </c>
      <c r="AW290" s="13" t="s">
        <v>32</v>
      </c>
      <c r="AX290" s="13" t="s">
        <v>77</v>
      </c>
      <c r="AY290" s="242" t="s">
        <v>136</v>
      </c>
    </row>
    <row r="291" spans="1:51" s="13" customFormat="1" ht="12">
      <c r="A291" s="13"/>
      <c r="B291" s="231"/>
      <c r="C291" s="232"/>
      <c r="D291" s="233" t="s">
        <v>145</v>
      </c>
      <c r="E291" s="234" t="s">
        <v>1</v>
      </c>
      <c r="F291" s="235" t="s">
        <v>912</v>
      </c>
      <c r="G291" s="232"/>
      <c r="H291" s="236">
        <v>5.7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145</v>
      </c>
      <c r="AU291" s="242" t="s">
        <v>86</v>
      </c>
      <c r="AV291" s="13" t="s">
        <v>86</v>
      </c>
      <c r="AW291" s="13" t="s">
        <v>32</v>
      </c>
      <c r="AX291" s="13" t="s">
        <v>77</v>
      </c>
      <c r="AY291" s="242" t="s">
        <v>136</v>
      </c>
    </row>
    <row r="292" spans="1:51" s="14" customFormat="1" ht="12">
      <c r="A292" s="14"/>
      <c r="B292" s="243"/>
      <c r="C292" s="244"/>
      <c r="D292" s="233" t="s">
        <v>145</v>
      </c>
      <c r="E292" s="245" t="s">
        <v>1</v>
      </c>
      <c r="F292" s="246" t="s">
        <v>147</v>
      </c>
      <c r="G292" s="244"/>
      <c r="H292" s="247">
        <v>8.94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145</v>
      </c>
      <c r="AU292" s="253" t="s">
        <v>86</v>
      </c>
      <c r="AV292" s="14" t="s">
        <v>143</v>
      </c>
      <c r="AW292" s="14" t="s">
        <v>32</v>
      </c>
      <c r="AX292" s="14" t="s">
        <v>33</v>
      </c>
      <c r="AY292" s="253" t="s">
        <v>136</v>
      </c>
    </row>
    <row r="293" spans="1:65" s="2" customFormat="1" ht="24.15" customHeight="1">
      <c r="A293" s="38"/>
      <c r="B293" s="39"/>
      <c r="C293" s="264" t="s">
        <v>913</v>
      </c>
      <c r="D293" s="264" t="s">
        <v>192</v>
      </c>
      <c r="E293" s="265" t="s">
        <v>914</v>
      </c>
      <c r="F293" s="266" t="s">
        <v>915</v>
      </c>
      <c r="G293" s="267" t="s">
        <v>141</v>
      </c>
      <c r="H293" s="268">
        <v>8.94</v>
      </c>
      <c r="I293" s="269"/>
      <c r="J293" s="270">
        <f>ROUND(I293*H293,2)</f>
        <v>0</v>
      </c>
      <c r="K293" s="266" t="s">
        <v>142</v>
      </c>
      <c r="L293" s="271"/>
      <c r="M293" s="272" t="s">
        <v>1</v>
      </c>
      <c r="N293" s="273" t="s">
        <v>42</v>
      </c>
      <c r="O293" s="91"/>
      <c r="P293" s="227">
        <f>O293*H293</f>
        <v>0</v>
      </c>
      <c r="Q293" s="227">
        <v>0.03333</v>
      </c>
      <c r="R293" s="227">
        <f>Q293*H293</f>
        <v>0.29797019999999996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286</v>
      </c>
      <c r="AT293" s="229" t="s">
        <v>192</v>
      </c>
      <c r="AU293" s="229" t="s">
        <v>86</v>
      </c>
      <c r="AY293" s="17" t="s">
        <v>136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33</v>
      </c>
      <c r="BK293" s="230">
        <f>ROUND(I293*H293,2)</f>
        <v>0</v>
      </c>
      <c r="BL293" s="17" t="s">
        <v>215</v>
      </c>
      <c r="BM293" s="229" t="s">
        <v>916</v>
      </c>
    </row>
    <row r="294" spans="1:65" s="2" customFormat="1" ht="37.8" customHeight="1">
      <c r="A294" s="38"/>
      <c r="B294" s="39"/>
      <c r="C294" s="218" t="s">
        <v>917</v>
      </c>
      <c r="D294" s="218" t="s">
        <v>138</v>
      </c>
      <c r="E294" s="219" t="s">
        <v>918</v>
      </c>
      <c r="F294" s="220" t="s">
        <v>919</v>
      </c>
      <c r="G294" s="221" t="s">
        <v>232</v>
      </c>
      <c r="H294" s="222">
        <v>2</v>
      </c>
      <c r="I294" s="223"/>
      <c r="J294" s="224">
        <f>ROUND(I294*H294,2)</f>
        <v>0</v>
      </c>
      <c r="K294" s="220" t="s">
        <v>142</v>
      </c>
      <c r="L294" s="44"/>
      <c r="M294" s="225" t="s">
        <v>1</v>
      </c>
      <c r="N294" s="226" t="s">
        <v>42</v>
      </c>
      <c r="O294" s="91"/>
      <c r="P294" s="227">
        <f>O294*H294</f>
        <v>0</v>
      </c>
      <c r="Q294" s="227">
        <v>0.0009</v>
      </c>
      <c r="R294" s="227">
        <f>Q294*H294</f>
        <v>0.0018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215</v>
      </c>
      <c r="AT294" s="229" t="s">
        <v>138</v>
      </c>
      <c r="AU294" s="229" t="s">
        <v>86</v>
      </c>
      <c r="AY294" s="17" t="s">
        <v>136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33</v>
      </c>
      <c r="BK294" s="230">
        <f>ROUND(I294*H294,2)</f>
        <v>0</v>
      </c>
      <c r="BL294" s="17" t="s">
        <v>215</v>
      </c>
      <c r="BM294" s="229" t="s">
        <v>920</v>
      </c>
    </row>
    <row r="295" spans="1:65" s="2" customFormat="1" ht="33" customHeight="1">
      <c r="A295" s="38"/>
      <c r="B295" s="39"/>
      <c r="C295" s="264" t="s">
        <v>921</v>
      </c>
      <c r="D295" s="264" t="s">
        <v>192</v>
      </c>
      <c r="E295" s="265" t="s">
        <v>922</v>
      </c>
      <c r="F295" s="266" t="s">
        <v>923</v>
      </c>
      <c r="G295" s="267" t="s">
        <v>141</v>
      </c>
      <c r="H295" s="268">
        <v>7.74</v>
      </c>
      <c r="I295" s="269"/>
      <c r="J295" s="270">
        <f>ROUND(I295*H295,2)</f>
        <v>0</v>
      </c>
      <c r="K295" s="266" t="s">
        <v>142</v>
      </c>
      <c r="L295" s="271"/>
      <c r="M295" s="272" t="s">
        <v>1</v>
      </c>
      <c r="N295" s="273" t="s">
        <v>42</v>
      </c>
      <c r="O295" s="91"/>
      <c r="P295" s="227">
        <f>O295*H295</f>
        <v>0</v>
      </c>
      <c r="Q295" s="227">
        <v>0.02423</v>
      </c>
      <c r="R295" s="227">
        <f>Q295*H295</f>
        <v>0.18754020000000002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286</v>
      </c>
      <c r="AT295" s="229" t="s">
        <v>192</v>
      </c>
      <c r="AU295" s="229" t="s">
        <v>86</v>
      </c>
      <c r="AY295" s="17" t="s">
        <v>136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33</v>
      </c>
      <c r="BK295" s="230">
        <f>ROUND(I295*H295,2)</f>
        <v>0</v>
      </c>
      <c r="BL295" s="17" t="s">
        <v>215</v>
      </c>
      <c r="BM295" s="229" t="s">
        <v>924</v>
      </c>
    </row>
    <row r="296" spans="1:51" s="13" customFormat="1" ht="12">
      <c r="A296" s="13"/>
      <c r="B296" s="231"/>
      <c r="C296" s="232"/>
      <c r="D296" s="233" t="s">
        <v>145</v>
      </c>
      <c r="E296" s="234" t="s">
        <v>1</v>
      </c>
      <c r="F296" s="235" t="s">
        <v>925</v>
      </c>
      <c r="G296" s="232"/>
      <c r="H296" s="236">
        <v>4.3</v>
      </c>
      <c r="I296" s="237"/>
      <c r="J296" s="232"/>
      <c r="K296" s="232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145</v>
      </c>
      <c r="AU296" s="242" t="s">
        <v>86</v>
      </c>
      <c r="AV296" s="13" t="s">
        <v>86</v>
      </c>
      <c r="AW296" s="13" t="s">
        <v>32</v>
      </c>
      <c r="AX296" s="13" t="s">
        <v>77</v>
      </c>
      <c r="AY296" s="242" t="s">
        <v>136</v>
      </c>
    </row>
    <row r="297" spans="1:51" s="14" customFormat="1" ht="12">
      <c r="A297" s="14"/>
      <c r="B297" s="243"/>
      <c r="C297" s="244"/>
      <c r="D297" s="233" t="s">
        <v>145</v>
      </c>
      <c r="E297" s="245" t="s">
        <v>1</v>
      </c>
      <c r="F297" s="246" t="s">
        <v>147</v>
      </c>
      <c r="G297" s="244"/>
      <c r="H297" s="247">
        <v>4.3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145</v>
      </c>
      <c r="AU297" s="253" t="s">
        <v>86</v>
      </c>
      <c r="AV297" s="14" t="s">
        <v>143</v>
      </c>
      <c r="AW297" s="14" t="s">
        <v>32</v>
      </c>
      <c r="AX297" s="14" t="s">
        <v>33</v>
      </c>
      <c r="AY297" s="253" t="s">
        <v>136</v>
      </c>
    </row>
    <row r="298" spans="1:51" s="13" customFormat="1" ht="12">
      <c r="A298" s="13"/>
      <c r="B298" s="231"/>
      <c r="C298" s="232"/>
      <c r="D298" s="233" t="s">
        <v>145</v>
      </c>
      <c r="E298" s="232"/>
      <c r="F298" s="235" t="s">
        <v>926</v>
      </c>
      <c r="G298" s="232"/>
      <c r="H298" s="236">
        <v>7.74</v>
      </c>
      <c r="I298" s="237"/>
      <c r="J298" s="232"/>
      <c r="K298" s="232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145</v>
      </c>
      <c r="AU298" s="242" t="s">
        <v>86</v>
      </c>
      <c r="AV298" s="13" t="s">
        <v>86</v>
      </c>
      <c r="AW298" s="13" t="s">
        <v>4</v>
      </c>
      <c r="AX298" s="13" t="s">
        <v>33</v>
      </c>
      <c r="AY298" s="242" t="s">
        <v>136</v>
      </c>
    </row>
    <row r="299" spans="1:65" s="2" customFormat="1" ht="44.25" customHeight="1">
      <c r="A299" s="38"/>
      <c r="B299" s="39"/>
      <c r="C299" s="218" t="s">
        <v>927</v>
      </c>
      <c r="D299" s="218" t="s">
        <v>138</v>
      </c>
      <c r="E299" s="219" t="s">
        <v>928</v>
      </c>
      <c r="F299" s="220" t="s">
        <v>929</v>
      </c>
      <c r="G299" s="221" t="s">
        <v>378</v>
      </c>
      <c r="H299" s="222">
        <v>1.978</v>
      </c>
      <c r="I299" s="223"/>
      <c r="J299" s="224">
        <f>ROUND(I299*H299,2)</f>
        <v>0</v>
      </c>
      <c r="K299" s="220" t="s">
        <v>142</v>
      </c>
      <c r="L299" s="44"/>
      <c r="M299" s="225" t="s">
        <v>1</v>
      </c>
      <c r="N299" s="226" t="s">
        <v>42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215</v>
      </c>
      <c r="AT299" s="229" t="s">
        <v>138</v>
      </c>
      <c r="AU299" s="229" t="s">
        <v>86</v>
      </c>
      <c r="AY299" s="17" t="s">
        <v>136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33</v>
      </c>
      <c r="BK299" s="230">
        <f>ROUND(I299*H299,2)</f>
        <v>0</v>
      </c>
      <c r="BL299" s="17" t="s">
        <v>215</v>
      </c>
      <c r="BM299" s="229" t="s">
        <v>930</v>
      </c>
    </row>
    <row r="300" spans="1:63" s="12" customFormat="1" ht="22.8" customHeight="1">
      <c r="A300" s="12"/>
      <c r="B300" s="202"/>
      <c r="C300" s="203"/>
      <c r="D300" s="204" t="s">
        <v>76</v>
      </c>
      <c r="E300" s="216" t="s">
        <v>931</v>
      </c>
      <c r="F300" s="216" t="s">
        <v>932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SUM(P301:P313)</f>
        <v>0</v>
      </c>
      <c r="Q300" s="210"/>
      <c r="R300" s="211">
        <f>SUM(R301:R313)</f>
        <v>0.36219522</v>
      </c>
      <c r="S300" s="210"/>
      <c r="T300" s="212">
        <f>SUM(T301:T313)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3" t="s">
        <v>86</v>
      </c>
      <c r="AT300" s="214" t="s">
        <v>76</v>
      </c>
      <c r="AU300" s="214" t="s">
        <v>33</v>
      </c>
      <c r="AY300" s="213" t="s">
        <v>136</v>
      </c>
      <c r="BK300" s="215">
        <f>SUM(BK301:BK313)</f>
        <v>0</v>
      </c>
    </row>
    <row r="301" spans="1:65" s="2" customFormat="1" ht="16.5" customHeight="1">
      <c r="A301" s="38"/>
      <c r="B301" s="39"/>
      <c r="C301" s="218" t="s">
        <v>933</v>
      </c>
      <c r="D301" s="218" t="s">
        <v>138</v>
      </c>
      <c r="E301" s="219" t="s">
        <v>934</v>
      </c>
      <c r="F301" s="220" t="s">
        <v>935</v>
      </c>
      <c r="G301" s="221" t="s">
        <v>141</v>
      </c>
      <c r="H301" s="222">
        <v>39.5</v>
      </c>
      <c r="I301" s="223"/>
      <c r="J301" s="224">
        <f>ROUND(I301*H301,2)</f>
        <v>0</v>
      </c>
      <c r="K301" s="220" t="s">
        <v>142</v>
      </c>
      <c r="L301" s="44"/>
      <c r="M301" s="225" t="s">
        <v>1</v>
      </c>
      <c r="N301" s="226" t="s">
        <v>42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215</v>
      </c>
      <c r="AT301" s="229" t="s">
        <v>138</v>
      </c>
      <c r="AU301" s="229" t="s">
        <v>86</v>
      </c>
      <c r="AY301" s="17" t="s">
        <v>136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33</v>
      </c>
      <c r="BK301" s="230">
        <f>ROUND(I301*H301,2)</f>
        <v>0</v>
      </c>
      <c r="BL301" s="17" t="s">
        <v>215</v>
      </c>
      <c r="BM301" s="229" t="s">
        <v>936</v>
      </c>
    </row>
    <row r="302" spans="1:65" s="2" customFormat="1" ht="24.15" customHeight="1">
      <c r="A302" s="38"/>
      <c r="B302" s="39"/>
      <c r="C302" s="218" t="s">
        <v>937</v>
      </c>
      <c r="D302" s="218" t="s">
        <v>138</v>
      </c>
      <c r="E302" s="219" t="s">
        <v>938</v>
      </c>
      <c r="F302" s="220" t="s">
        <v>939</v>
      </c>
      <c r="G302" s="221" t="s">
        <v>141</v>
      </c>
      <c r="H302" s="222">
        <v>39.5</v>
      </c>
      <c r="I302" s="223"/>
      <c r="J302" s="224">
        <f>ROUND(I302*H302,2)</f>
        <v>0</v>
      </c>
      <c r="K302" s="220" t="s">
        <v>142</v>
      </c>
      <c r="L302" s="44"/>
      <c r="M302" s="225" t="s">
        <v>1</v>
      </c>
      <c r="N302" s="226" t="s">
        <v>42</v>
      </c>
      <c r="O302" s="91"/>
      <c r="P302" s="227">
        <f>O302*H302</f>
        <v>0</v>
      </c>
      <c r="Q302" s="227">
        <v>0.0005</v>
      </c>
      <c r="R302" s="227">
        <f>Q302*H302</f>
        <v>0.01975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215</v>
      </c>
      <c r="AT302" s="229" t="s">
        <v>138</v>
      </c>
      <c r="AU302" s="229" t="s">
        <v>86</v>
      </c>
      <c r="AY302" s="17" t="s">
        <v>136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33</v>
      </c>
      <c r="BK302" s="230">
        <f>ROUND(I302*H302,2)</f>
        <v>0</v>
      </c>
      <c r="BL302" s="17" t="s">
        <v>215</v>
      </c>
      <c r="BM302" s="229" t="s">
        <v>940</v>
      </c>
    </row>
    <row r="303" spans="1:65" s="2" customFormat="1" ht="24.15" customHeight="1">
      <c r="A303" s="38"/>
      <c r="B303" s="39"/>
      <c r="C303" s="218" t="s">
        <v>941</v>
      </c>
      <c r="D303" s="218" t="s">
        <v>138</v>
      </c>
      <c r="E303" s="219" t="s">
        <v>942</v>
      </c>
      <c r="F303" s="220" t="s">
        <v>943</v>
      </c>
      <c r="G303" s="221" t="s">
        <v>141</v>
      </c>
      <c r="H303" s="222">
        <v>39.5</v>
      </c>
      <c r="I303" s="223"/>
      <c r="J303" s="224">
        <f>ROUND(I303*H303,2)</f>
        <v>0</v>
      </c>
      <c r="K303" s="220" t="s">
        <v>142</v>
      </c>
      <c r="L303" s="44"/>
      <c r="M303" s="225" t="s">
        <v>1</v>
      </c>
      <c r="N303" s="226" t="s">
        <v>42</v>
      </c>
      <c r="O303" s="91"/>
      <c r="P303" s="227">
        <f>O303*H303</f>
        <v>0</v>
      </c>
      <c r="Q303" s="227">
        <v>0.00012</v>
      </c>
      <c r="R303" s="227">
        <f>Q303*H303</f>
        <v>0.00474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215</v>
      </c>
      <c r="AT303" s="229" t="s">
        <v>138</v>
      </c>
      <c r="AU303" s="229" t="s">
        <v>86</v>
      </c>
      <c r="AY303" s="17" t="s">
        <v>136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33</v>
      </c>
      <c r="BK303" s="230">
        <f>ROUND(I303*H303,2)</f>
        <v>0</v>
      </c>
      <c r="BL303" s="17" t="s">
        <v>215</v>
      </c>
      <c r="BM303" s="229" t="s">
        <v>944</v>
      </c>
    </row>
    <row r="304" spans="1:65" s="2" customFormat="1" ht="33" customHeight="1">
      <c r="A304" s="38"/>
      <c r="B304" s="39"/>
      <c r="C304" s="218" t="s">
        <v>945</v>
      </c>
      <c r="D304" s="218" t="s">
        <v>138</v>
      </c>
      <c r="E304" s="219" t="s">
        <v>946</v>
      </c>
      <c r="F304" s="220" t="s">
        <v>947</v>
      </c>
      <c r="G304" s="221" t="s">
        <v>141</v>
      </c>
      <c r="H304" s="222">
        <v>39.5</v>
      </c>
      <c r="I304" s="223"/>
      <c r="J304" s="224">
        <f>ROUND(I304*H304,2)</f>
        <v>0</v>
      </c>
      <c r="K304" s="220" t="s">
        <v>142</v>
      </c>
      <c r="L304" s="44"/>
      <c r="M304" s="225" t="s">
        <v>1</v>
      </c>
      <c r="N304" s="226" t="s">
        <v>42</v>
      </c>
      <c r="O304" s="91"/>
      <c r="P304" s="227">
        <f>O304*H304</f>
        <v>0</v>
      </c>
      <c r="Q304" s="227">
        <v>0.00455</v>
      </c>
      <c r="R304" s="227">
        <f>Q304*H304</f>
        <v>0.179725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215</v>
      </c>
      <c r="AT304" s="229" t="s">
        <v>138</v>
      </c>
      <c r="AU304" s="229" t="s">
        <v>86</v>
      </c>
      <c r="AY304" s="17" t="s">
        <v>136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33</v>
      </c>
      <c r="BK304" s="230">
        <f>ROUND(I304*H304,2)</f>
        <v>0</v>
      </c>
      <c r="BL304" s="17" t="s">
        <v>215</v>
      </c>
      <c r="BM304" s="229" t="s">
        <v>948</v>
      </c>
    </row>
    <row r="305" spans="1:65" s="2" customFormat="1" ht="24.15" customHeight="1">
      <c r="A305" s="38"/>
      <c r="B305" s="39"/>
      <c r="C305" s="218" t="s">
        <v>949</v>
      </c>
      <c r="D305" s="218" t="s">
        <v>138</v>
      </c>
      <c r="E305" s="219" t="s">
        <v>950</v>
      </c>
      <c r="F305" s="220" t="s">
        <v>951</v>
      </c>
      <c r="G305" s="221" t="s">
        <v>141</v>
      </c>
      <c r="H305" s="222">
        <v>39.5</v>
      </c>
      <c r="I305" s="223"/>
      <c r="J305" s="224">
        <f>ROUND(I305*H305,2)</f>
        <v>0</v>
      </c>
      <c r="K305" s="220" t="s">
        <v>142</v>
      </c>
      <c r="L305" s="44"/>
      <c r="M305" s="225" t="s">
        <v>1</v>
      </c>
      <c r="N305" s="226" t="s">
        <v>42</v>
      </c>
      <c r="O305" s="91"/>
      <c r="P305" s="227">
        <f>O305*H305</f>
        <v>0</v>
      </c>
      <c r="Q305" s="227">
        <v>0.0007</v>
      </c>
      <c r="R305" s="227">
        <f>Q305*H305</f>
        <v>0.02765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215</v>
      </c>
      <c r="AT305" s="229" t="s">
        <v>138</v>
      </c>
      <c r="AU305" s="229" t="s">
        <v>86</v>
      </c>
      <c r="AY305" s="17" t="s">
        <v>136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33</v>
      </c>
      <c r="BK305" s="230">
        <f>ROUND(I305*H305,2)</f>
        <v>0</v>
      </c>
      <c r="BL305" s="17" t="s">
        <v>215</v>
      </c>
      <c r="BM305" s="229" t="s">
        <v>952</v>
      </c>
    </row>
    <row r="306" spans="1:65" s="2" customFormat="1" ht="37.8" customHeight="1">
      <c r="A306" s="38"/>
      <c r="B306" s="39"/>
      <c r="C306" s="264" t="s">
        <v>953</v>
      </c>
      <c r="D306" s="264" t="s">
        <v>192</v>
      </c>
      <c r="E306" s="265" t="s">
        <v>954</v>
      </c>
      <c r="F306" s="266" t="s">
        <v>955</v>
      </c>
      <c r="G306" s="267" t="s">
        <v>141</v>
      </c>
      <c r="H306" s="268">
        <v>43.45</v>
      </c>
      <c r="I306" s="269"/>
      <c r="J306" s="270">
        <f>ROUND(I306*H306,2)</f>
        <v>0</v>
      </c>
      <c r="K306" s="266" t="s">
        <v>142</v>
      </c>
      <c r="L306" s="271"/>
      <c r="M306" s="272" t="s">
        <v>1</v>
      </c>
      <c r="N306" s="273" t="s">
        <v>42</v>
      </c>
      <c r="O306" s="91"/>
      <c r="P306" s="227">
        <f>O306*H306</f>
        <v>0</v>
      </c>
      <c r="Q306" s="227">
        <v>0.00275</v>
      </c>
      <c r="R306" s="227">
        <f>Q306*H306</f>
        <v>0.1194875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286</v>
      </c>
      <c r="AT306" s="229" t="s">
        <v>192</v>
      </c>
      <c r="AU306" s="229" t="s">
        <v>86</v>
      </c>
      <c r="AY306" s="17" t="s">
        <v>136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33</v>
      </c>
      <c r="BK306" s="230">
        <f>ROUND(I306*H306,2)</f>
        <v>0</v>
      </c>
      <c r="BL306" s="17" t="s">
        <v>215</v>
      </c>
      <c r="BM306" s="229" t="s">
        <v>956</v>
      </c>
    </row>
    <row r="307" spans="1:51" s="13" customFormat="1" ht="12">
      <c r="A307" s="13"/>
      <c r="B307" s="231"/>
      <c r="C307" s="232"/>
      <c r="D307" s="233" t="s">
        <v>145</v>
      </c>
      <c r="E307" s="232"/>
      <c r="F307" s="235" t="s">
        <v>957</v>
      </c>
      <c r="G307" s="232"/>
      <c r="H307" s="236">
        <v>43.45</v>
      </c>
      <c r="I307" s="237"/>
      <c r="J307" s="232"/>
      <c r="K307" s="232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145</v>
      </c>
      <c r="AU307" s="242" t="s">
        <v>86</v>
      </c>
      <c r="AV307" s="13" t="s">
        <v>86</v>
      </c>
      <c r="AW307" s="13" t="s">
        <v>4</v>
      </c>
      <c r="AX307" s="13" t="s">
        <v>33</v>
      </c>
      <c r="AY307" s="242" t="s">
        <v>136</v>
      </c>
    </row>
    <row r="308" spans="1:65" s="2" customFormat="1" ht="21.75" customHeight="1">
      <c r="A308" s="38"/>
      <c r="B308" s="39"/>
      <c r="C308" s="218" t="s">
        <v>958</v>
      </c>
      <c r="D308" s="218" t="s">
        <v>138</v>
      </c>
      <c r="E308" s="219" t="s">
        <v>959</v>
      </c>
      <c r="F308" s="220" t="s">
        <v>960</v>
      </c>
      <c r="G308" s="221" t="s">
        <v>156</v>
      </c>
      <c r="H308" s="222">
        <v>36.68</v>
      </c>
      <c r="I308" s="223"/>
      <c r="J308" s="224">
        <f>ROUND(I308*H308,2)</f>
        <v>0</v>
      </c>
      <c r="K308" s="220" t="s">
        <v>142</v>
      </c>
      <c r="L308" s="44"/>
      <c r="M308" s="225" t="s">
        <v>1</v>
      </c>
      <c r="N308" s="226" t="s">
        <v>42</v>
      </c>
      <c r="O308" s="91"/>
      <c r="P308" s="227">
        <f>O308*H308</f>
        <v>0</v>
      </c>
      <c r="Q308" s="227">
        <v>1E-05</v>
      </c>
      <c r="R308" s="227">
        <f>Q308*H308</f>
        <v>0.0003668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215</v>
      </c>
      <c r="AT308" s="229" t="s">
        <v>138</v>
      </c>
      <c r="AU308" s="229" t="s">
        <v>86</v>
      </c>
      <c r="AY308" s="17" t="s">
        <v>136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33</v>
      </c>
      <c r="BK308" s="230">
        <f>ROUND(I308*H308,2)</f>
        <v>0</v>
      </c>
      <c r="BL308" s="17" t="s">
        <v>215</v>
      </c>
      <c r="BM308" s="229" t="s">
        <v>961</v>
      </c>
    </row>
    <row r="309" spans="1:51" s="13" customFormat="1" ht="12">
      <c r="A309" s="13"/>
      <c r="B309" s="231"/>
      <c r="C309" s="232"/>
      <c r="D309" s="233" t="s">
        <v>145</v>
      </c>
      <c r="E309" s="234" t="s">
        <v>1</v>
      </c>
      <c r="F309" s="235" t="s">
        <v>962</v>
      </c>
      <c r="G309" s="232"/>
      <c r="H309" s="236">
        <v>36.68</v>
      </c>
      <c r="I309" s="237"/>
      <c r="J309" s="232"/>
      <c r="K309" s="232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145</v>
      </c>
      <c r="AU309" s="242" t="s">
        <v>86</v>
      </c>
      <c r="AV309" s="13" t="s">
        <v>86</v>
      </c>
      <c r="AW309" s="13" t="s">
        <v>32</v>
      </c>
      <c r="AX309" s="13" t="s">
        <v>77</v>
      </c>
      <c r="AY309" s="242" t="s">
        <v>136</v>
      </c>
    </row>
    <row r="310" spans="1:51" s="14" customFormat="1" ht="12">
      <c r="A310" s="14"/>
      <c r="B310" s="243"/>
      <c r="C310" s="244"/>
      <c r="D310" s="233" t="s">
        <v>145</v>
      </c>
      <c r="E310" s="245" t="s">
        <v>1</v>
      </c>
      <c r="F310" s="246" t="s">
        <v>147</v>
      </c>
      <c r="G310" s="244"/>
      <c r="H310" s="247">
        <v>36.68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145</v>
      </c>
      <c r="AU310" s="253" t="s">
        <v>86</v>
      </c>
      <c r="AV310" s="14" t="s">
        <v>143</v>
      </c>
      <c r="AW310" s="14" t="s">
        <v>32</v>
      </c>
      <c r="AX310" s="14" t="s">
        <v>33</v>
      </c>
      <c r="AY310" s="253" t="s">
        <v>136</v>
      </c>
    </row>
    <row r="311" spans="1:65" s="2" customFormat="1" ht="16.5" customHeight="1">
      <c r="A311" s="38"/>
      <c r="B311" s="39"/>
      <c r="C311" s="264" t="s">
        <v>963</v>
      </c>
      <c r="D311" s="264" t="s">
        <v>192</v>
      </c>
      <c r="E311" s="265" t="s">
        <v>964</v>
      </c>
      <c r="F311" s="266" t="s">
        <v>965</v>
      </c>
      <c r="G311" s="267" t="s">
        <v>156</v>
      </c>
      <c r="H311" s="268">
        <v>37.414</v>
      </c>
      <c r="I311" s="269"/>
      <c r="J311" s="270">
        <f>ROUND(I311*H311,2)</f>
        <v>0</v>
      </c>
      <c r="K311" s="266" t="s">
        <v>142</v>
      </c>
      <c r="L311" s="271"/>
      <c r="M311" s="272" t="s">
        <v>1</v>
      </c>
      <c r="N311" s="273" t="s">
        <v>42</v>
      </c>
      <c r="O311" s="91"/>
      <c r="P311" s="227">
        <f>O311*H311</f>
        <v>0</v>
      </c>
      <c r="Q311" s="227">
        <v>0.00028</v>
      </c>
      <c r="R311" s="227">
        <f>Q311*H311</f>
        <v>0.01047592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286</v>
      </c>
      <c r="AT311" s="229" t="s">
        <v>192</v>
      </c>
      <c r="AU311" s="229" t="s">
        <v>86</v>
      </c>
      <c r="AY311" s="17" t="s">
        <v>136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33</v>
      </c>
      <c r="BK311" s="230">
        <f>ROUND(I311*H311,2)</f>
        <v>0</v>
      </c>
      <c r="BL311" s="17" t="s">
        <v>215</v>
      </c>
      <c r="BM311" s="229" t="s">
        <v>966</v>
      </c>
    </row>
    <row r="312" spans="1:51" s="13" customFormat="1" ht="12">
      <c r="A312" s="13"/>
      <c r="B312" s="231"/>
      <c r="C312" s="232"/>
      <c r="D312" s="233" t="s">
        <v>145</v>
      </c>
      <c r="E312" s="232"/>
      <c r="F312" s="235" t="s">
        <v>967</v>
      </c>
      <c r="G312" s="232"/>
      <c r="H312" s="236">
        <v>37.414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145</v>
      </c>
      <c r="AU312" s="242" t="s">
        <v>86</v>
      </c>
      <c r="AV312" s="13" t="s">
        <v>86</v>
      </c>
      <c r="AW312" s="13" t="s">
        <v>4</v>
      </c>
      <c r="AX312" s="13" t="s">
        <v>33</v>
      </c>
      <c r="AY312" s="242" t="s">
        <v>136</v>
      </c>
    </row>
    <row r="313" spans="1:65" s="2" customFormat="1" ht="44.25" customHeight="1">
      <c r="A313" s="38"/>
      <c r="B313" s="39"/>
      <c r="C313" s="218" t="s">
        <v>968</v>
      </c>
      <c r="D313" s="218" t="s">
        <v>138</v>
      </c>
      <c r="E313" s="219" t="s">
        <v>969</v>
      </c>
      <c r="F313" s="220" t="s">
        <v>970</v>
      </c>
      <c r="G313" s="221" t="s">
        <v>378</v>
      </c>
      <c r="H313" s="222">
        <v>0.362</v>
      </c>
      <c r="I313" s="223"/>
      <c r="J313" s="224">
        <f>ROUND(I313*H313,2)</f>
        <v>0</v>
      </c>
      <c r="K313" s="220" t="s">
        <v>142</v>
      </c>
      <c r="L313" s="44"/>
      <c r="M313" s="225" t="s">
        <v>1</v>
      </c>
      <c r="N313" s="226" t="s">
        <v>42</v>
      </c>
      <c r="O313" s="91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215</v>
      </c>
      <c r="AT313" s="229" t="s">
        <v>138</v>
      </c>
      <c r="AU313" s="229" t="s">
        <v>86</v>
      </c>
      <c r="AY313" s="17" t="s">
        <v>136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33</v>
      </c>
      <c r="BK313" s="230">
        <f>ROUND(I313*H313,2)</f>
        <v>0</v>
      </c>
      <c r="BL313" s="17" t="s">
        <v>215</v>
      </c>
      <c r="BM313" s="229" t="s">
        <v>971</v>
      </c>
    </row>
    <row r="314" spans="1:63" s="12" customFormat="1" ht="22.8" customHeight="1">
      <c r="A314" s="12"/>
      <c r="B314" s="202"/>
      <c r="C314" s="203"/>
      <c r="D314" s="204" t="s">
        <v>76</v>
      </c>
      <c r="E314" s="216" t="s">
        <v>972</v>
      </c>
      <c r="F314" s="216" t="s">
        <v>973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SUM(P315:P330)</f>
        <v>0</v>
      </c>
      <c r="Q314" s="210"/>
      <c r="R314" s="211">
        <f>SUM(R315:R330)</f>
        <v>0.14881466</v>
      </c>
      <c r="S314" s="210"/>
      <c r="T314" s="212">
        <f>SUM(T315:T330)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86</v>
      </c>
      <c r="AT314" s="214" t="s">
        <v>76</v>
      </c>
      <c r="AU314" s="214" t="s">
        <v>33</v>
      </c>
      <c r="AY314" s="213" t="s">
        <v>136</v>
      </c>
      <c r="BK314" s="215">
        <f>SUM(BK315:BK330)</f>
        <v>0</v>
      </c>
    </row>
    <row r="315" spans="1:65" s="2" customFormat="1" ht="37.8" customHeight="1">
      <c r="A315" s="38"/>
      <c r="B315" s="39"/>
      <c r="C315" s="218" t="s">
        <v>974</v>
      </c>
      <c r="D315" s="218" t="s">
        <v>138</v>
      </c>
      <c r="E315" s="219" t="s">
        <v>975</v>
      </c>
      <c r="F315" s="220" t="s">
        <v>976</v>
      </c>
      <c r="G315" s="221" t="s">
        <v>141</v>
      </c>
      <c r="H315" s="222">
        <v>170.676</v>
      </c>
      <c r="I315" s="223"/>
      <c r="J315" s="224">
        <f>ROUND(I315*H315,2)</f>
        <v>0</v>
      </c>
      <c r="K315" s="220" t="s">
        <v>142</v>
      </c>
      <c r="L315" s="44"/>
      <c r="M315" s="225" t="s">
        <v>1</v>
      </c>
      <c r="N315" s="226" t="s">
        <v>42</v>
      </c>
      <c r="O315" s="91"/>
      <c r="P315" s="227">
        <f>O315*H315</f>
        <v>0</v>
      </c>
      <c r="Q315" s="227">
        <v>2E-05</v>
      </c>
      <c r="R315" s="227">
        <f>Q315*H315</f>
        <v>0.00341352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215</v>
      </c>
      <c r="AT315" s="229" t="s">
        <v>138</v>
      </c>
      <c r="AU315" s="229" t="s">
        <v>86</v>
      </c>
      <c r="AY315" s="17" t="s">
        <v>136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33</v>
      </c>
      <c r="BK315" s="230">
        <f>ROUND(I315*H315,2)</f>
        <v>0</v>
      </c>
      <c r="BL315" s="17" t="s">
        <v>215</v>
      </c>
      <c r="BM315" s="229" t="s">
        <v>977</v>
      </c>
    </row>
    <row r="316" spans="1:51" s="13" customFormat="1" ht="12">
      <c r="A316" s="13"/>
      <c r="B316" s="231"/>
      <c r="C316" s="232"/>
      <c r="D316" s="233" t="s">
        <v>145</v>
      </c>
      <c r="E316" s="234" t="s">
        <v>1</v>
      </c>
      <c r="F316" s="235" t="s">
        <v>978</v>
      </c>
      <c r="G316" s="232"/>
      <c r="H316" s="236">
        <v>170.676</v>
      </c>
      <c r="I316" s="237"/>
      <c r="J316" s="232"/>
      <c r="K316" s="232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145</v>
      </c>
      <c r="AU316" s="242" t="s">
        <v>86</v>
      </c>
      <c r="AV316" s="13" t="s">
        <v>86</v>
      </c>
      <c r="AW316" s="13" t="s">
        <v>32</v>
      </c>
      <c r="AX316" s="13" t="s">
        <v>77</v>
      </c>
      <c r="AY316" s="242" t="s">
        <v>136</v>
      </c>
    </row>
    <row r="317" spans="1:51" s="14" customFormat="1" ht="12">
      <c r="A317" s="14"/>
      <c r="B317" s="243"/>
      <c r="C317" s="244"/>
      <c r="D317" s="233" t="s">
        <v>145</v>
      </c>
      <c r="E317" s="245" t="s">
        <v>1</v>
      </c>
      <c r="F317" s="246" t="s">
        <v>147</v>
      </c>
      <c r="G317" s="244"/>
      <c r="H317" s="247">
        <v>170.676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145</v>
      </c>
      <c r="AU317" s="253" t="s">
        <v>86</v>
      </c>
      <c r="AV317" s="14" t="s">
        <v>143</v>
      </c>
      <c r="AW317" s="14" t="s">
        <v>32</v>
      </c>
      <c r="AX317" s="14" t="s">
        <v>33</v>
      </c>
      <c r="AY317" s="253" t="s">
        <v>136</v>
      </c>
    </row>
    <row r="318" spans="1:65" s="2" customFormat="1" ht="24.15" customHeight="1">
      <c r="A318" s="38"/>
      <c r="B318" s="39"/>
      <c r="C318" s="218" t="s">
        <v>979</v>
      </c>
      <c r="D318" s="218" t="s">
        <v>138</v>
      </c>
      <c r="E318" s="219" t="s">
        <v>980</v>
      </c>
      <c r="F318" s="220" t="s">
        <v>981</v>
      </c>
      <c r="G318" s="221" t="s">
        <v>141</v>
      </c>
      <c r="H318" s="222">
        <v>170.676</v>
      </c>
      <c r="I318" s="223"/>
      <c r="J318" s="224">
        <f>ROUND(I318*H318,2)</f>
        <v>0</v>
      </c>
      <c r="K318" s="220" t="s">
        <v>142</v>
      </c>
      <c r="L318" s="44"/>
      <c r="M318" s="225" t="s">
        <v>1</v>
      </c>
      <c r="N318" s="226" t="s">
        <v>42</v>
      </c>
      <c r="O318" s="91"/>
      <c r="P318" s="227">
        <f>O318*H318</f>
        <v>0</v>
      </c>
      <c r="Q318" s="227">
        <v>0.00017</v>
      </c>
      <c r="R318" s="227">
        <f>Q318*H318</f>
        <v>0.02901492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215</v>
      </c>
      <c r="AT318" s="229" t="s">
        <v>138</v>
      </c>
      <c r="AU318" s="229" t="s">
        <v>86</v>
      </c>
      <c r="AY318" s="17" t="s">
        <v>136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33</v>
      </c>
      <c r="BK318" s="230">
        <f>ROUND(I318*H318,2)</f>
        <v>0</v>
      </c>
      <c r="BL318" s="17" t="s">
        <v>215</v>
      </c>
      <c r="BM318" s="229" t="s">
        <v>982</v>
      </c>
    </row>
    <row r="319" spans="1:65" s="2" customFormat="1" ht="24.15" customHeight="1">
      <c r="A319" s="38"/>
      <c r="B319" s="39"/>
      <c r="C319" s="218" t="s">
        <v>983</v>
      </c>
      <c r="D319" s="218" t="s">
        <v>138</v>
      </c>
      <c r="E319" s="219" t="s">
        <v>984</v>
      </c>
      <c r="F319" s="220" t="s">
        <v>985</v>
      </c>
      <c r="G319" s="221" t="s">
        <v>141</v>
      </c>
      <c r="H319" s="222">
        <v>170.676</v>
      </c>
      <c r="I319" s="223"/>
      <c r="J319" s="224">
        <f>ROUND(I319*H319,2)</f>
        <v>0</v>
      </c>
      <c r="K319" s="220" t="s">
        <v>142</v>
      </c>
      <c r="L319" s="44"/>
      <c r="M319" s="225" t="s">
        <v>1</v>
      </c>
      <c r="N319" s="226" t="s">
        <v>42</v>
      </c>
      <c r="O319" s="91"/>
      <c r="P319" s="227">
        <f>O319*H319</f>
        <v>0</v>
      </c>
      <c r="Q319" s="227">
        <v>0.00013</v>
      </c>
      <c r="R319" s="227">
        <f>Q319*H319</f>
        <v>0.022187879999999997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215</v>
      </c>
      <c r="AT319" s="229" t="s">
        <v>138</v>
      </c>
      <c r="AU319" s="229" t="s">
        <v>86</v>
      </c>
      <c r="AY319" s="17" t="s">
        <v>136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33</v>
      </c>
      <c r="BK319" s="230">
        <f>ROUND(I319*H319,2)</f>
        <v>0</v>
      </c>
      <c r="BL319" s="17" t="s">
        <v>215</v>
      </c>
      <c r="BM319" s="229" t="s">
        <v>986</v>
      </c>
    </row>
    <row r="320" spans="1:65" s="2" customFormat="1" ht="24.15" customHeight="1">
      <c r="A320" s="38"/>
      <c r="B320" s="39"/>
      <c r="C320" s="218" t="s">
        <v>987</v>
      </c>
      <c r="D320" s="218" t="s">
        <v>138</v>
      </c>
      <c r="E320" s="219" t="s">
        <v>988</v>
      </c>
      <c r="F320" s="220" t="s">
        <v>989</v>
      </c>
      <c r="G320" s="221" t="s">
        <v>141</v>
      </c>
      <c r="H320" s="222">
        <v>341.352</v>
      </c>
      <c r="I320" s="223"/>
      <c r="J320" s="224">
        <f>ROUND(I320*H320,2)</f>
        <v>0</v>
      </c>
      <c r="K320" s="220" t="s">
        <v>142</v>
      </c>
      <c r="L320" s="44"/>
      <c r="M320" s="225" t="s">
        <v>1</v>
      </c>
      <c r="N320" s="226" t="s">
        <v>42</v>
      </c>
      <c r="O320" s="91"/>
      <c r="P320" s="227">
        <f>O320*H320</f>
        <v>0</v>
      </c>
      <c r="Q320" s="227">
        <v>0.00012</v>
      </c>
      <c r="R320" s="227">
        <f>Q320*H320</f>
        <v>0.04096224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215</v>
      </c>
      <c r="AT320" s="229" t="s">
        <v>138</v>
      </c>
      <c r="AU320" s="229" t="s">
        <v>86</v>
      </c>
      <c r="AY320" s="17" t="s">
        <v>136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33</v>
      </c>
      <c r="BK320" s="230">
        <f>ROUND(I320*H320,2)</f>
        <v>0</v>
      </c>
      <c r="BL320" s="17" t="s">
        <v>215</v>
      </c>
      <c r="BM320" s="229" t="s">
        <v>990</v>
      </c>
    </row>
    <row r="321" spans="1:51" s="15" customFormat="1" ht="12">
      <c r="A321" s="15"/>
      <c r="B321" s="254"/>
      <c r="C321" s="255"/>
      <c r="D321" s="233" t="s">
        <v>145</v>
      </c>
      <c r="E321" s="256" t="s">
        <v>1</v>
      </c>
      <c r="F321" s="257" t="s">
        <v>991</v>
      </c>
      <c r="G321" s="255"/>
      <c r="H321" s="256" t="s">
        <v>1</v>
      </c>
      <c r="I321" s="258"/>
      <c r="J321" s="255"/>
      <c r="K321" s="255"/>
      <c r="L321" s="259"/>
      <c r="M321" s="260"/>
      <c r="N321" s="261"/>
      <c r="O321" s="261"/>
      <c r="P321" s="261"/>
      <c r="Q321" s="261"/>
      <c r="R321" s="261"/>
      <c r="S321" s="261"/>
      <c r="T321" s="262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3" t="s">
        <v>145</v>
      </c>
      <c r="AU321" s="263" t="s">
        <v>86</v>
      </c>
      <c r="AV321" s="15" t="s">
        <v>33</v>
      </c>
      <c r="AW321" s="15" t="s">
        <v>32</v>
      </c>
      <c r="AX321" s="15" t="s">
        <v>77</v>
      </c>
      <c r="AY321" s="263" t="s">
        <v>136</v>
      </c>
    </row>
    <row r="322" spans="1:51" s="13" customFormat="1" ht="12">
      <c r="A322" s="13"/>
      <c r="B322" s="231"/>
      <c r="C322" s="232"/>
      <c r="D322" s="233" t="s">
        <v>145</v>
      </c>
      <c r="E322" s="234" t="s">
        <v>1</v>
      </c>
      <c r="F322" s="235" t="s">
        <v>992</v>
      </c>
      <c r="G322" s="232"/>
      <c r="H322" s="236">
        <v>341.352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145</v>
      </c>
      <c r="AU322" s="242" t="s">
        <v>86</v>
      </c>
      <c r="AV322" s="13" t="s">
        <v>86</v>
      </c>
      <c r="AW322" s="13" t="s">
        <v>32</v>
      </c>
      <c r="AX322" s="13" t="s">
        <v>77</v>
      </c>
      <c r="AY322" s="242" t="s">
        <v>136</v>
      </c>
    </row>
    <row r="323" spans="1:51" s="14" customFormat="1" ht="12">
      <c r="A323" s="14"/>
      <c r="B323" s="243"/>
      <c r="C323" s="244"/>
      <c r="D323" s="233" t="s">
        <v>145</v>
      </c>
      <c r="E323" s="245" t="s">
        <v>1</v>
      </c>
      <c r="F323" s="246" t="s">
        <v>147</v>
      </c>
      <c r="G323" s="244"/>
      <c r="H323" s="247">
        <v>341.352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145</v>
      </c>
      <c r="AU323" s="253" t="s">
        <v>86</v>
      </c>
      <c r="AV323" s="14" t="s">
        <v>143</v>
      </c>
      <c r="AW323" s="14" t="s">
        <v>32</v>
      </c>
      <c r="AX323" s="14" t="s">
        <v>33</v>
      </c>
      <c r="AY323" s="253" t="s">
        <v>136</v>
      </c>
    </row>
    <row r="324" spans="1:65" s="2" customFormat="1" ht="24.15" customHeight="1">
      <c r="A324" s="38"/>
      <c r="B324" s="39"/>
      <c r="C324" s="218" t="s">
        <v>993</v>
      </c>
      <c r="D324" s="218" t="s">
        <v>138</v>
      </c>
      <c r="E324" s="219" t="s">
        <v>994</v>
      </c>
      <c r="F324" s="220" t="s">
        <v>995</v>
      </c>
      <c r="G324" s="221" t="s">
        <v>141</v>
      </c>
      <c r="H324" s="222">
        <v>140.095</v>
      </c>
      <c r="I324" s="223"/>
      <c r="J324" s="224">
        <f>ROUND(I324*H324,2)</f>
        <v>0</v>
      </c>
      <c r="K324" s="220" t="s">
        <v>142</v>
      </c>
      <c r="L324" s="44"/>
      <c r="M324" s="225" t="s">
        <v>1</v>
      </c>
      <c r="N324" s="226" t="s">
        <v>42</v>
      </c>
      <c r="O324" s="91"/>
      <c r="P324" s="227">
        <f>O324*H324</f>
        <v>0</v>
      </c>
      <c r="Q324" s="227">
        <v>0.00013</v>
      </c>
      <c r="R324" s="227">
        <f>Q324*H324</f>
        <v>0.01821235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215</v>
      </c>
      <c r="AT324" s="229" t="s">
        <v>138</v>
      </c>
      <c r="AU324" s="229" t="s">
        <v>86</v>
      </c>
      <c r="AY324" s="17" t="s">
        <v>136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33</v>
      </c>
      <c r="BK324" s="230">
        <f>ROUND(I324*H324,2)</f>
        <v>0</v>
      </c>
      <c r="BL324" s="17" t="s">
        <v>215</v>
      </c>
      <c r="BM324" s="229" t="s">
        <v>996</v>
      </c>
    </row>
    <row r="325" spans="1:51" s="15" customFormat="1" ht="12">
      <c r="A325" s="15"/>
      <c r="B325" s="254"/>
      <c r="C325" s="255"/>
      <c r="D325" s="233" t="s">
        <v>145</v>
      </c>
      <c r="E325" s="256" t="s">
        <v>1</v>
      </c>
      <c r="F325" s="257" t="s">
        <v>997</v>
      </c>
      <c r="G325" s="255"/>
      <c r="H325" s="256" t="s">
        <v>1</v>
      </c>
      <c r="I325" s="258"/>
      <c r="J325" s="255"/>
      <c r="K325" s="255"/>
      <c r="L325" s="259"/>
      <c r="M325" s="260"/>
      <c r="N325" s="261"/>
      <c r="O325" s="261"/>
      <c r="P325" s="261"/>
      <c r="Q325" s="261"/>
      <c r="R325" s="261"/>
      <c r="S325" s="261"/>
      <c r="T325" s="26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3" t="s">
        <v>145</v>
      </c>
      <c r="AU325" s="263" t="s">
        <v>86</v>
      </c>
      <c r="AV325" s="15" t="s">
        <v>33</v>
      </c>
      <c r="AW325" s="15" t="s">
        <v>32</v>
      </c>
      <c r="AX325" s="15" t="s">
        <v>77</v>
      </c>
      <c r="AY325" s="263" t="s">
        <v>136</v>
      </c>
    </row>
    <row r="326" spans="1:51" s="13" customFormat="1" ht="12">
      <c r="A326" s="13"/>
      <c r="B326" s="231"/>
      <c r="C326" s="232"/>
      <c r="D326" s="233" t="s">
        <v>145</v>
      </c>
      <c r="E326" s="234" t="s">
        <v>1</v>
      </c>
      <c r="F326" s="235" t="s">
        <v>803</v>
      </c>
      <c r="G326" s="232"/>
      <c r="H326" s="236">
        <v>39.5</v>
      </c>
      <c r="I326" s="237"/>
      <c r="J326" s="232"/>
      <c r="K326" s="232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145</v>
      </c>
      <c r="AU326" s="242" t="s">
        <v>86</v>
      </c>
      <c r="AV326" s="13" t="s">
        <v>86</v>
      </c>
      <c r="AW326" s="13" t="s">
        <v>32</v>
      </c>
      <c r="AX326" s="13" t="s">
        <v>77</v>
      </c>
      <c r="AY326" s="242" t="s">
        <v>136</v>
      </c>
    </row>
    <row r="327" spans="1:51" s="15" customFormat="1" ht="12">
      <c r="A327" s="15"/>
      <c r="B327" s="254"/>
      <c r="C327" s="255"/>
      <c r="D327" s="233" t="s">
        <v>145</v>
      </c>
      <c r="E327" s="256" t="s">
        <v>1</v>
      </c>
      <c r="F327" s="257" t="s">
        <v>998</v>
      </c>
      <c r="G327" s="255"/>
      <c r="H327" s="256" t="s">
        <v>1</v>
      </c>
      <c r="I327" s="258"/>
      <c r="J327" s="255"/>
      <c r="K327" s="255"/>
      <c r="L327" s="259"/>
      <c r="M327" s="260"/>
      <c r="N327" s="261"/>
      <c r="O327" s="261"/>
      <c r="P327" s="261"/>
      <c r="Q327" s="261"/>
      <c r="R327" s="261"/>
      <c r="S327" s="261"/>
      <c r="T327" s="26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3" t="s">
        <v>145</v>
      </c>
      <c r="AU327" s="263" t="s">
        <v>86</v>
      </c>
      <c r="AV327" s="15" t="s">
        <v>33</v>
      </c>
      <c r="AW327" s="15" t="s">
        <v>32</v>
      </c>
      <c r="AX327" s="15" t="s">
        <v>77</v>
      </c>
      <c r="AY327" s="263" t="s">
        <v>136</v>
      </c>
    </row>
    <row r="328" spans="1:51" s="13" customFormat="1" ht="12">
      <c r="A328" s="13"/>
      <c r="B328" s="231"/>
      <c r="C328" s="232"/>
      <c r="D328" s="233" t="s">
        <v>145</v>
      </c>
      <c r="E328" s="234" t="s">
        <v>1</v>
      </c>
      <c r="F328" s="235" t="s">
        <v>999</v>
      </c>
      <c r="G328" s="232"/>
      <c r="H328" s="236">
        <v>100.595</v>
      </c>
      <c r="I328" s="237"/>
      <c r="J328" s="232"/>
      <c r="K328" s="232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145</v>
      </c>
      <c r="AU328" s="242" t="s">
        <v>86</v>
      </c>
      <c r="AV328" s="13" t="s">
        <v>86</v>
      </c>
      <c r="AW328" s="13" t="s">
        <v>32</v>
      </c>
      <c r="AX328" s="13" t="s">
        <v>77</v>
      </c>
      <c r="AY328" s="242" t="s">
        <v>136</v>
      </c>
    </row>
    <row r="329" spans="1:51" s="14" customFormat="1" ht="12">
      <c r="A329" s="14"/>
      <c r="B329" s="243"/>
      <c r="C329" s="244"/>
      <c r="D329" s="233" t="s">
        <v>145</v>
      </c>
      <c r="E329" s="245" t="s">
        <v>1</v>
      </c>
      <c r="F329" s="246" t="s">
        <v>147</v>
      </c>
      <c r="G329" s="244"/>
      <c r="H329" s="247">
        <v>140.095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145</v>
      </c>
      <c r="AU329" s="253" t="s">
        <v>86</v>
      </c>
      <c r="AV329" s="14" t="s">
        <v>143</v>
      </c>
      <c r="AW329" s="14" t="s">
        <v>32</v>
      </c>
      <c r="AX329" s="14" t="s">
        <v>33</v>
      </c>
      <c r="AY329" s="253" t="s">
        <v>136</v>
      </c>
    </row>
    <row r="330" spans="1:65" s="2" customFormat="1" ht="24.15" customHeight="1">
      <c r="A330" s="38"/>
      <c r="B330" s="39"/>
      <c r="C330" s="218" t="s">
        <v>1000</v>
      </c>
      <c r="D330" s="218" t="s">
        <v>138</v>
      </c>
      <c r="E330" s="219" t="s">
        <v>1001</v>
      </c>
      <c r="F330" s="220" t="s">
        <v>1002</v>
      </c>
      <c r="G330" s="221" t="s">
        <v>141</v>
      </c>
      <c r="H330" s="222">
        <v>140.095</v>
      </c>
      <c r="I330" s="223"/>
      <c r="J330" s="224">
        <f>ROUND(I330*H330,2)</f>
        <v>0</v>
      </c>
      <c r="K330" s="220" t="s">
        <v>142</v>
      </c>
      <c r="L330" s="44"/>
      <c r="M330" s="274" t="s">
        <v>1</v>
      </c>
      <c r="N330" s="275" t="s">
        <v>42</v>
      </c>
      <c r="O330" s="276"/>
      <c r="P330" s="277">
        <f>O330*H330</f>
        <v>0</v>
      </c>
      <c r="Q330" s="277">
        <v>0.00025</v>
      </c>
      <c r="R330" s="277">
        <f>Q330*H330</f>
        <v>0.03502375</v>
      </c>
      <c r="S330" s="277">
        <v>0</v>
      </c>
      <c r="T330" s="27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215</v>
      </c>
      <c r="AT330" s="229" t="s">
        <v>138</v>
      </c>
      <c r="AU330" s="229" t="s">
        <v>86</v>
      </c>
      <c r="AY330" s="17" t="s">
        <v>136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33</v>
      </c>
      <c r="BK330" s="230">
        <f>ROUND(I330*H330,2)</f>
        <v>0</v>
      </c>
      <c r="BL330" s="17" t="s">
        <v>215</v>
      </c>
      <c r="BM330" s="229" t="s">
        <v>1003</v>
      </c>
    </row>
    <row r="331" spans="1:31" s="2" customFormat="1" ht="6.95" customHeight="1">
      <c r="A331" s="38"/>
      <c r="B331" s="66"/>
      <c r="C331" s="67"/>
      <c r="D331" s="67"/>
      <c r="E331" s="67"/>
      <c r="F331" s="67"/>
      <c r="G331" s="67"/>
      <c r="H331" s="67"/>
      <c r="I331" s="67"/>
      <c r="J331" s="67"/>
      <c r="K331" s="67"/>
      <c r="L331" s="44"/>
      <c r="M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</row>
  </sheetData>
  <sheetProtection password="C731" sheet="1" objects="1" scenarios="1" formatColumns="0" formatRows="0" autoFilter="0"/>
  <autoFilter ref="C127:K33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105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Výstavba víceúčelového areálu pro sportovní a volnočasové aktivity v obci Volfířov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ROUND(J120,0)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ROUND((SUM(BE120:BE156)),0)</f>
        <v>0</v>
      </c>
      <c r="G33" s="38"/>
      <c r="H33" s="38"/>
      <c r="I33" s="155">
        <v>0.21</v>
      </c>
      <c r="J33" s="154">
        <f>ROUND(((SUM(BE120:BE156))*I33),0)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ROUND((SUM(BF120:BF156)),0)</f>
        <v>0</v>
      </c>
      <c r="G34" s="38"/>
      <c r="H34" s="38"/>
      <c r="I34" s="155">
        <v>0.15</v>
      </c>
      <c r="J34" s="154">
        <f>ROUND(((SUM(BF120:BF156))*I34),0)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ROUND((SUM(BG120:BG156)),0)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ROUND((SUM(BH120:BH156)),0)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ROUND((SUM(BI120:BI156)),0)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Výstavba víceúčelového areálu pro sportovní a volnočasové aktivity v obci Volfířov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Volfířov</v>
      </c>
      <c r="G91" s="40"/>
      <c r="H91" s="40"/>
      <c r="I91" s="32" t="s">
        <v>30</v>
      </c>
      <c r="J91" s="36" t="str">
        <f>E21</f>
        <v>f-plan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Martin Lang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1005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1006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1007</v>
      </c>
      <c r="E99" s="188"/>
      <c r="F99" s="188"/>
      <c r="G99" s="188"/>
      <c r="H99" s="188"/>
      <c r="I99" s="188"/>
      <c r="J99" s="189">
        <f>J145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1008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74" t="str">
        <f>E7</f>
        <v>Výstavba víceúčelového areálu pro sportovní a volnočasové aktivity v obci Volfířov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VON - Vedlejší a ostatní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13. 2. 2023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Obec Volfířov</v>
      </c>
      <c r="G116" s="40"/>
      <c r="H116" s="40"/>
      <c r="I116" s="32" t="s">
        <v>30</v>
      </c>
      <c r="J116" s="36" t="str">
        <f>E21</f>
        <v>f-plan spol.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34</v>
      </c>
      <c r="J117" s="36" t="str">
        <f>E24</f>
        <v>Martin Lang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122</v>
      </c>
      <c r="D119" s="194" t="s">
        <v>62</v>
      </c>
      <c r="E119" s="194" t="s">
        <v>58</v>
      </c>
      <c r="F119" s="194" t="s">
        <v>59</v>
      </c>
      <c r="G119" s="194" t="s">
        <v>123</v>
      </c>
      <c r="H119" s="194" t="s">
        <v>124</v>
      </c>
      <c r="I119" s="194" t="s">
        <v>125</v>
      </c>
      <c r="J119" s="194" t="s">
        <v>110</v>
      </c>
      <c r="K119" s="195" t="s">
        <v>126</v>
      </c>
      <c r="L119" s="196"/>
      <c r="M119" s="100" t="s">
        <v>1</v>
      </c>
      <c r="N119" s="101" t="s">
        <v>41</v>
      </c>
      <c r="O119" s="101" t="s">
        <v>127</v>
      </c>
      <c r="P119" s="101" t="s">
        <v>128</v>
      </c>
      <c r="Q119" s="101" t="s">
        <v>129</v>
      </c>
      <c r="R119" s="101" t="s">
        <v>130</v>
      </c>
      <c r="S119" s="101" t="s">
        <v>131</v>
      </c>
      <c r="T119" s="102" t="s">
        <v>132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133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76</v>
      </c>
      <c r="AU120" s="17" t="s">
        <v>112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76</v>
      </c>
      <c r="E121" s="205" t="s">
        <v>1009</v>
      </c>
      <c r="F121" s="205" t="s">
        <v>1010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P122+P145+P155</f>
        <v>0</v>
      </c>
      <c r="Q121" s="210"/>
      <c r="R121" s="211">
        <f>R122+R145+R155</f>
        <v>0</v>
      </c>
      <c r="S121" s="210"/>
      <c r="T121" s="212">
        <f>T122+T145+T155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164</v>
      </c>
      <c r="AT121" s="214" t="s">
        <v>76</v>
      </c>
      <c r="AU121" s="214" t="s">
        <v>77</v>
      </c>
      <c r="AY121" s="213" t="s">
        <v>136</v>
      </c>
      <c r="BK121" s="215">
        <f>BK122+BK145+BK155</f>
        <v>0</v>
      </c>
    </row>
    <row r="122" spans="1:63" s="12" customFormat="1" ht="22.8" customHeight="1">
      <c r="A122" s="12"/>
      <c r="B122" s="202"/>
      <c r="C122" s="203"/>
      <c r="D122" s="204" t="s">
        <v>76</v>
      </c>
      <c r="E122" s="216" t="s">
        <v>1011</v>
      </c>
      <c r="F122" s="216" t="s">
        <v>1012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SUM(P123:P144)</f>
        <v>0</v>
      </c>
      <c r="Q122" s="210"/>
      <c r="R122" s="211">
        <f>SUM(R123:R144)</f>
        <v>0</v>
      </c>
      <c r="S122" s="210"/>
      <c r="T122" s="212">
        <f>SUM(T123:T144)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164</v>
      </c>
      <c r="AT122" s="214" t="s">
        <v>76</v>
      </c>
      <c r="AU122" s="214" t="s">
        <v>33</v>
      </c>
      <c r="AY122" s="213" t="s">
        <v>136</v>
      </c>
      <c r="BK122" s="215">
        <f>SUM(BK123:BK144)</f>
        <v>0</v>
      </c>
    </row>
    <row r="123" spans="1:65" s="2" customFormat="1" ht="16.5" customHeight="1">
      <c r="A123" s="38"/>
      <c r="B123" s="39"/>
      <c r="C123" s="218" t="s">
        <v>33</v>
      </c>
      <c r="D123" s="218" t="s">
        <v>138</v>
      </c>
      <c r="E123" s="219" t="s">
        <v>1013</v>
      </c>
      <c r="F123" s="220" t="s">
        <v>1014</v>
      </c>
      <c r="G123" s="221" t="s">
        <v>1015</v>
      </c>
      <c r="H123" s="222">
        <v>1</v>
      </c>
      <c r="I123" s="223"/>
      <c r="J123" s="224">
        <f>ROUND(I123*H123,2)</f>
        <v>0</v>
      </c>
      <c r="K123" s="220" t="s">
        <v>142</v>
      </c>
      <c r="L123" s="44"/>
      <c r="M123" s="225" t="s">
        <v>1</v>
      </c>
      <c r="N123" s="226" t="s">
        <v>42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1016</v>
      </c>
      <c r="AT123" s="229" t="s">
        <v>138</v>
      </c>
      <c r="AU123" s="229" t="s">
        <v>86</v>
      </c>
      <c r="AY123" s="17" t="s">
        <v>136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33</v>
      </c>
      <c r="BK123" s="230">
        <f>ROUND(I123*H123,2)</f>
        <v>0</v>
      </c>
      <c r="BL123" s="17" t="s">
        <v>1016</v>
      </c>
      <c r="BM123" s="229" t="s">
        <v>1017</v>
      </c>
    </row>
    <row r="124" spans="1:51" s="15" customFormat="1" ht="12">
      <c r="A124" s="15"/>
      <c r="B124" s="254"/>
      <c r="C124" s="255"/>
      <c r="D124" s="233" t="s">
        <v>145</v>
      </c>
      <c r="E124" s="256" t="s">
        <v>1</v>
      </c>
      <c r="F124" s="257" t="s">
        <v>1018</v>
      </c>
      <c r="G124" s="255"/>
      <c r="H124" s="256" t="s">
        <v>1</v>
      </c>
      <c r="I124" s="258"/>
      <c r="J124" s="255"/>
      <c r="K124" s="255"/>
      <c r="L124" s="259"/>
      <c r="M124" s="260"/>
      <c r="N124" s="261"/>
      <c r="O124" s="261"/>
      <c r="P124" s="261"/>
      <c r="Q124" s="261"/>
      <c r="R124" s="261"/>
      <c r="S124" s="261"/>
      <c r="T124" s="262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3" t="s">
        <v>145</v>
      </c>
      <c r="AU124" s="263" t="s">
        <v>86</v>
      </c>
      <c r="AV124" s="15" t="s">
        <v>33</v>
      </c>
      <c r="AW124" s="15" t="s">
        <v>32</v>
      </c>
      <c r="AX124" s="15" t="s">
        <v>77</v>
      </c>
      <c r="AY124" s="263" t="s">
        <v>136</v>
      </c>
    </row>
    <row r="125" spans="1:51" s="13" customFormat="1" ht="12">
      <c r="A125" s="13"/>
      <c r="B125" s="231"/>
      <c r="C125" s="232"/>
      <c r="D125" s="233" t="s">
        <v>145</v>
      </c>
      <c r="E125" s="234" t="s">
        <v>1</v>
      </c>
      <c r="F125" s="235" t="s">
        <v>33</v>
      </c>
      <c r="G125" s="232"/>
      <c r="H125" s="236">
        <v>1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145</v>
      </c>
      <c r="AU125" s="242" t="s">
        <v>86</v>
      </c>
      <c r="AV125" s="13" t="s">
        <v>86</v>
      </c>
      <c r="AW125" s="13" t="s">
        <v>32</v>
      </c>
      <c r="AX125" s="13" t="s">
        <v>77</v>
      </c>
      <c r="AY125" s="242" t="s">
        <v>136</v>
      </c>
    </row>
    <row r="126" spans="1:51" s="14" customFormat="1" ht="12">
      <c r="A126" s="14"/>
      <c r="B126" s="243"/>
      <c r="C126" s="244"/>
      <c r="D126" s="233" t="s">
        <v>145</v>
      </c>
      <c r="E126" s="245" t="s">
        <v>1</v>
      </c>
      <c r="F126" s="246" t="s">
        <v>147</v>
      </c>
      <c r="G126" s="244"/>
      <c r="H126" s="247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145</v>
      </c>
      <c r="AU126" s="253" t="s">
        <v>86</v>
      </c>
      <c r="AV126" s="14" t="s">
        <v>143</v>
      </c>
      <c r="AW126" s="14" t="s">
        <v>32</v>
      </c>
      <c r="AX126" s="14" t="s">
        <v>33</v>
      </c>
      <c r="AY126" s="253" t="s">
        <v>136</v>
      </c>
    </row>
    <row r="127" spans="1:65" s="2" customFormat="1" ht="16.5" customHeight="1">
      <c r="A127" s="38"/>
      <c r="B127" s="39"/>
      <c r="C127" s="218" t="s">
        <v>86</v>
      </c>
      <c r="D127" s="218" t="s">
        <v>138</v>
      </c>
      <c r="E127" s="219" t="s">
        <v>1019</v>
      </c>
      <c r="F127" s="220" t="s">
        <v>1020</v>
      </c>
      <c r="G127" s="221" t="s">
        <v>1015</v>
      </c>
      <c r="H127" s="222">
        <v>1</v>
      </c>
      <c r="I127" s="223"/>
      <c r="J127" s="224">
        <f>ROUND(I127*H127,2)</f>
        <v>0</v>
      </c>
      <c r="K127" s="220" t="s">
        <v>142</v>
      </c>
      <c r="L127" s="44"/>
      <c r="M127" s="225" t="s">
        <v>1</v>
      </c>
      <c r="N127" s="226" t="s">
        <v>42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1016</v>
      </c>
      <c r="AT127" s="229" t="s">
        <v>138</v>
      </c>
      <c r="AU127" s="229" t="s">
        <v>86</v>
      </c>
      <c r="AY127" s="17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33</v>
      </c>
      <c r="BK127" s="230">
        <f>ROUND(I127*H127,2)</f>
        <v>0</v>
      </c>
      <c r="BL127" s="17" t="s">
        <v>1016</v>
      </c>
      <c r="BM127" s="229" t="s">
        <v>1021</v>
      </c>
    </row>
    <row r="128" spans="1:51" s="15" customFormat="1" ht="12">
      <c r="A128" s="15"/>
      <c r="B128" s="254"/>
      <c r="C128" s="255"/>
      <c r="D128" s="233" t="s">
        <v>145</v>
      </c>
      <c r="E128" s="256" t="s">
        <v>1</v>
      </c>
      <c r="F128" s="257" t="s">
        <v>1022</v>
      </c>
      <c r="G128" s="255"/>
      <c r="H128" s="256" t="s">
        <v>1</v>
      </c>
      <c r="I128" s="258"/>
      <c r="J128" s="255"/>
      <c r="K128" s="255"/>
      <c r="L128" s="259"/>
      <c r="M128" s="260"/>
      <c r="N128" s="261"/>
      <c r="O128" s="261"/>
      <c r="P128" s="261"/>
      <c r="Q128" s="261"/>
      <c r="R128" s="261"/>
      <c r="S128" s="261"/>
      <c r="T128" s="26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3" t="s">
        <v>145</v>
      </c>
      <c r="AU128" s="263" t="s">
        <v>86</v>
      </c>
      <c r="AV128" s="15" t="s">
        <v>33</v>
      </c>
      <c r="AW128" s="15" t="s">
        <v>32</v>
      </c>
      <c r="AX128" s="15" t="s">
        <v>77</v>
      </c>
      <c r="AY128" s="263" t="s">
        <v>136</v>
      </c>
    </row>
    <row r="129" spans="1:51" s="15" customFormat="1" ht="12">
      <c r="A129" s="15"/>
      <c r="B129" s="254"/>
      <c r="C129" s="255"/>
      <c r="D129" s="233" t="s">
        <v>145</v>
      </c>
      <c r="E129" s="256" t="s">
        <v>1</v>
      </c>
      <c r="F129" s="257" t="s">
        <v>1023</v>
      </c>
      <c r="G129" s="255"/>
      <c r="H129" s="256" t="s">
        <v>1</v>
      </c>
      <c r="I129" s="258"/>
      <c r="J129" s="255"/>
      <c r="K129" s="255"/>
      <c r="L129" s="259"/>
      <c r="M129" s="260"/>
      <c r="N129" s="261"/>
      <c r="O129" s="261"/>
      <c r="P129" s="261"/>
      <c r="Q129" s="261"/>
      <c r="R129" s="261"/>
      <c r="S129" s="261"/>
      <c r="T129" s="26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3" t="s">
        <v>145</v>
      </c>
      <c r="AU129" s="263" t="s">
        <v>86</v>
      </c>
      <c r="AV129" s="15" t="s">
        <v>33</v>
      </c>
      <c r="AW129" s="15" t="s">
        <v>32</v>
      </c>
      <c r="AX129" s="15" t="s">
        <v>77</v>
      </c>
      <c r="AY129" s="263" t="s">
        <v>136</v>
      </c>
    </row>
    <row r="130" spans="1:51" s="15" customFormat="1" ht="12">
      <c r="A130" s="15"/>
      <c r="B130" s="254"/>
      <c r="C130" s="255"/>
      <c r="D130" s="233" t="s">
        <v>145</v>
      </c>
      <c r="E130" s="256" t="s">
        <v>1</v>
      </c>
      <c r="F130" s="257" t="s">
        <v>1024</v>
      </c>
      <c r="G130" s="255"/>
      <c r="H130" s="256" t="s">
        <v>1</v>
      </c>
      <c r="I130" s="258"/>
      <c r="J130" s="255"/>
      <c r="K130" s="255"/>
      <c r="L130" s="259"/>
      <c r="M130" s="260"/>
      <c r="N130" s="261"/>
      <c r="O130" s="261"/>
      <c r="P130" s="261"/>
      <c r="Q130" s="261"/>
      <c r="R130" s="261"/>
      <c r="S130" s="261"/>
      <c r="T130" s="26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3" t="s">
        <v>145</v>
      </c>
      <c r="AU130" s="263" t="s">
        <v>86</v>
      </c>
      <c r="AV130" s="15" t="s">
        <v>33</v>
      </c>
      <c r="AW130" s="15" t="s">
        <v>32</v>
      </c>
      <c r="AX130" s="15" t="s">
        <v>77</v>
      </c>
      <c r="AY130" s="263" t="s">
        <v>136</v>
      </c>
    </row>
    <row r="131" spans="1:51" s="15" customFormat="1" ht="12">
      <c r="A131" s="15"/>
      <c r="B131" s="254"/>
      <c r="C131" s="255"/>
      <c r="D131" s="233" t="s">
        <v>145</v>
      </c>
      <c r="E131" s="256" t="s">
        <v>1</v>
      </c>
      <c r="F131" s="257" t="s">
        <v>1025</v>
      </c>
      <c r="G131" s="255"/>
      <c r="H131" s="256" t="s">
        <v>1</v>
      </c>
      <c r="I131" s="258"/>
      <c r="J131" s="255"/>
      <c r="K131" s="255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145</v>
      </c>
      <c r="AU131" s="263" t="s">
        <v>86</v>
      </c>
      <c r="AV131" s="15" t="s">
        <v>33</v>
      </c>
      <c r="AW131" s="15" t="s">
        <v>32</v>
      </c>
      <c r="AX131" s="15" t="s">
        <v>77</v>
      </c>
      <c r="AY131" s="263" t="s">
        <v>136</v>
      </c>
    </row>
    <row r="132" spans="1:51" s="15" customFormat="1" ht="12">
      <c r="A132" s="15"/>
      <c r="B132" s="254"/>
      <c r="C132" s="255"/>
      <c r="D132" s="233" t="s">
        <v>145</v>
      </c>
      <c r="E132" s="256" t="s">
        <v>1</v>
      </c>
      <c r="F132" s="257" t="s">
        <v>1026</v>
      </c>
      <c r="G132" s="255"/>
      <c r="H132" s="256" t="s">
        <v>1</v>
      </c>
      <c r="I132" s="258"/>
      <c r="J132" s="255"/>
      <c r="K132" s="255"/>
      <c r="L132" s="259"/>
      <c r="M132" s="260"/>
      <c r="N132" s="261"/>
      <c r="O132" s="261"/>
      <c r="P132" s="261"/>
      <c r="Q132" s="261"/>
      <c r="R132" s="261"/>
      <c r="S132" s="261"/>
      <c r="T132" s="26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3" t="s">
        <v>145</v>
      </c>
      <c r="AU132" s="263" t="s">
        <v>86</v>
      </c>
      <c r="AV132" s="15" t="s">
        <v>33</v>
      </c>
      <c r="AW132" s="15" t="s">
        <v>32</v>
      </c>
      <c r="AX132" s="15" t="s">
        <v>77</v>
      </c>
      <c r="AY132" s="263" t="s">
        <v>136</v>
      </c>
    </row>
    <row r="133" spans="1:51" s="15" customFormat="1" ht="12">
      <c r="A133" s="15"/>
      <c r="B133" s="254"/>
      <c r="C133" s="255"/>
      <c r="D133" s="233" t="s">
        <v>145</v>
      </c>
      <c r="E133" s="256" t="s">
        <v>1</v>
      </c>
      <c r="F133" s="257" t="s">
        <v>1027</v>
      </c>
      <c r="G133" s="255"/>
      <c r="H133" s="256" t="s">
        <v>1</v>
      </c>
      <c r="I133" s="258"/>
      <c r="J133" s="255"/>
      <c r="K133" s="255"/>
      <c r="L133" s="259"/>
      <c r="M133" s="260"/>
      <c r="N133" s="261"/>
      <c r="O133" s="261"/>
      <c r="P133" s="261"/>
      <c r="Q133" s="261"/>
      <c r="R133" s="261"/>
      <c r="S133" s="261"/>
      <c r="T133" s="26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3" t="s">
        <v>145</v>
      </c>
      <c r="AU133" s="263" t="s">
        <v>86</v>
      </c>
      <c r="AV133" s="15" t="s">
        <v>33</v>
      </c>
      <c r="AW133" s="15" t="s">
        <v>32</v>
      </c>
      <c r="AX133" s="15" t="s">
        <v>77</v>
      </c>
      <c r="AY133" s="263" t="s">
        <v>136</v>
      </c>
    </row>
    <row r="134" spans="1:51" s="13" customFormat="1" ht="12">
      <c r="A134" s="13"/>
      <c r="B134" s="231"/>
      <c r="C134" s="232"/>
      <c r="D134" s="233" t="s">
        <v>145</v>
      </c>
      <c r="E134" s="234" t="s">
        <v>1</v>
      </c>
      <c r="F134" s="235" t="s">
        <v>33</v>
      </c>
      <c r="G134" s="232"/>
      <c r="H134" s="236">
        <v>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145</v>
      </c>
      <c r="AU134" s="242" t="s">
        <v>86</v>
      </c>
      <c r="AV134" s="13" t="s">
        <v>86</v>
      </c>
      <c r="AW134" s="13" t="s">
        <v>32</v>
      </c>
      <c r="AX134" s="13" t="s">
        <v>77</v>
      </c>
      <c r="AY134" s="242" t="s">
        <v>136</v>
      </c>
    </row>
    <row r="135" spans="1:51" s="14" customFormat="1" ht="12">
      <c r="A135" s="14"/>
      <c r="B135" s="243"/>
      <c r="C135" s="244"/>
      <c r="D135" s="233" t="s">
        <v>145</v>
      </c>
      <c r="E135" s="245" t="s">
        <v>1</v>
      </c>
      <c r="F135" s="246" t="s">
        <v>147</v>
      </c>
      <c r="G135" s="244"/>
      <c r="H135" s="247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145</v>
      </c>
      <c r="AU135" s="253" t="s">
        <v>86</v>
      </c>
      <c r="AV135" s="14" t="s">
        <v>143</v>
      </c>
      <c r="AW135" s="14" t="s">
        <v>32</v>
      </c>
      <c r="AX135" s="14" t="s">
        <v>33</v>
      </c>
      <c r="AY135" s="253" t="s">
        <v>136</v>
      </c>
    </row>
    <row r="136" spans="1:65" s="2" customFormat="1" ht="16.5" customHeight="1">
      <c r="A136" s="38"/>
      <c r="B136" s="39"/>
      <c r="C136" s="218" t="s">
        <v>153</v>
      </c>
      <c r="D136" s="218" t="s">
        <v>138</v>
      </c>
      <c r="E136" s="219" t="s">
        <v>1028</v>
      </c>
      <c r="F136" s="220" t="s">
        <v>1029</v>
      </c>
      <c r="G136" s="221" t="s">
        <v>1015</v>
      </c>
      <c r="H136" s="222">
        <v>1</v>
      </c>
      <c r="I136" s="223"/>
      <c r="J136" s="224">
        <f>ROUND(I136*H136,2)</f>
        <v>0</v>
      </c>
      <c r="K136" s="220" t="s">
        <v>142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1016</v>
      </c>
      <c r="AT136" s="229" t="s">
        <v>138</v>
      </c>
      <c r="AU136" s="229" t="s">
        <v>86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33</v>
      </c>
      <c r="BK136" s="230">
        <f>ROUND(I136*H136,2)</f>
        <v>0</v>
      </c>
      <c r="BL136" s="17" t="s">
        <v>1016</v>
      </c>
      <c r="BM136" s="229" t="s">
        <v>1030</v>
      </c>
    </row>
    <row r="137" spans="1:51" s="15" customFormat="1" ht="12">
      <c r="A137" s="15"/>
      <c r="B137" s="254"/>
      <c r="C137" s="255"/>
      <c r="D137" s="233" t="s">
        <v>145</v>
      </c>
      <c r="E137" s="256" t="s">
        <v>1</v>
      </c>
      <c r="F137" s="257" t="s">
        <v>1031</v>
      </c>
      <c r="G137" s="255"/>
      <c r="H137" s="256" t="s">
        <v>1</v>
      </c>
      <c r="I137" s="258"/>
      <c r="J137" s="255"/>
      <c r="K137" s="255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145</v>
      </c>
      <c r="AU137" s="263" t="s">
        <v>86</v>
      </c>
      <c r="AV137" s="15" t="s">
        <v>33</v>
      </c>
      <c r="AW137" s="15" t="s">
        <v>32</v>
      </c>
      <c r="AX137" s="15" t="s">
        <v>77</v>
      </c>
      <c r="AY137" s="263" t="s">
        <v>136</v>
      </c>
    </row>
    <row r="138" spans="1:51" s="13" customFormat="1" ht="12">
      <c r="A138" s="13"/>
      <c r="B138" s="231"/>
      <c r="C138" s="232"/>
      <c r="D138" s="233" t="s">
        <v>145</v>
      </c>
      <c r="E138" s="234" t="s">
        <v>1</v>
      </c>
      <c r="F138" s="235" t="s">
        <v>33</v>
      </c>
      <c r="G138" s="232"/>
      <c r="H138" s="236">
        <v>1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145</v>
      </c>
      <c r="AU138" s="242" t="s">
        <v>86</v>
      </c>
      <c r="AV138" s="13" t="s">
        <v>86</v>
      </c>
      <c r="AW138" s="13" t="s">
        <v>32</v>
      </c>
      <c r="AX138" s="13" t="s">
        <v>77</v>
      </c>
      <c r="AY138" s="242" t="s">
        <v>136</v>
      </c>
    </row>
    <row r="139" spans="1:51" s="14" customFormat="1" ht="12">
      <c r="A139" s="14"/>
      <c r="B139" s="243"/>
      <c r="C139" s="244"/>
      <c r="D139" s="233" t="s">
        <v>145</v>
      </c>
      <c r="E139" s="245" t="s">
        <v>1</v>
      </c>
      <c r="F139" s="246" t="s">
        <v>147</v>
      </c>
      <c r="G139" s="244"/>
      <c r="H139" s="247">
        <v>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145</v>
      </c>
      <c r="AU139" s="253" t="s">
        <v>86</v>
      </c>
      <c r="AV139" s="14" t="s">
        <v>143</v>
      </c>
      <c r="AW139" s="14" t="s">
        <v>32</v>
      </c>
      <c r="AX139" s="14" t="s">
        <v>33</v>
      </c>
      <c r="AY139" s="253" t="s">
        <v>136</v>
      </c>
    </row>
    <row r="140" spans="1:65" s="2" customFormat="1" ht="16.5" customHeight="1">
      <c r="A140" s="38"/>
      <c r="B140" s="39"/>
      <c r="C140" s="218" t="s">
        <v>143</v>
      </c>
      <c r="D140" s="218" t="s">
        <v>138</v>
      </c>
      <c r="E140" s="219" t="s">
        <v>1032</v>
      </c>
      <c r="F140" s="220" t="s">
        <v>1033</v>
      </c>
      <c r="G140" s="221" t="s">
        <v>1015</v>
      </c>
      <c r="H140" s="222">
        <v>1</v>
      </c>
      <c r="I140" s="223"/>
      <c r="J140" s="224">
        <f>ROUND(I140*H140,2)</f>
        <v>0</v>
      </c>
      <c r="K140" s="220" t="s">
        <v>142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1016</v>
      </c>
      <c r="AT140" s="229" t="s">
        <v>138</v>
      </c>
      <c r="AU140" s="229" t="s">
        <v>86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33</v>
      </c>
      <c r="BK140" s="230">
        <f>ROUND(I140*H140,2)</f>
        <v>0</v>
      </c>
      <c r="BL140" s="17" t="s">
        <v>1016</v>
      </c>
      <c r="BM140" s="229" t="s">
        <v>1034</v>
      </c>
    </row>
    <row r="141" spans="1:51" s="15" customFormat="1" ht="12">
      <c r="A141" s="15"/>
      <c r="B141" s="254"/>
      <c r="C141" s="255"/>
      <c r="D141" s="233" t="s">
        <v>145</v>
      </c>
      <c r="E141" s="256" t="s">
        <v>1</v>
      </c>
      <c r="F141" s="257" t="s">
        <v>1035</v>
      </c>
      <c r="G141" s="255"/>
      <c r="H141" s="256" t="s">
        <v>1</v>
      </c>
      <c r="I141" s="258"/>
      <c r="J141" s="255"/>
      <c r="K141" s="255"/>
      <c r="L141" s="259"/>
      <c r="M141" s="260"/>
      <c r="N141" s="261"/>
      <c r="O141" s="261"/>
      <c r="P141" s="261"/>
      <c r="Q141" s="261"/>
      <c r="R141" s="261"/>
      <c r="S141" s="261"/>
      <c r="T141" s="26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3" t="s">
        <v>145</v>
      </c>
      <c r="AU141" s="263" t="s">
        <v>86</v>
      </c>
      <c r="AV141" s="15" t="s">
        <v>33</v>
      </c>
      <c r="AW141" s="15" t="s">
        <v>32</v>
      </c>
      <c r="AX141" s="15" t="s">
        <v>77</v>
      </c>
      <c r="AY141" s="263" t="s">
        <v>136</v>
      </c>
    </row>
    <row r="142" spans="1:51" s="15" customFormat="1" ht="12">
      <c r="A142" s="15"/>
      <c r="B142" s="254"/>
      <c r="C142" s="255"/>
      <c r="D142" s="233" t="s">
        <v>145</v>
      </c>
      <c r="E142" s="256" t="s">
        <v>1</v>
      </c>
      <c r="F142" s="257" t="s">
        <v>1036</v>
      </c>
      <c r="G142" s="255"/>
      <c r="H142" s="256" t="s">
        <v>1</v>
      </c>
      <c r="I142" s="258"/>
      <c r="J142" s="255"/>
      <c r="K142" s="255"/>
      <c r="L142" s="259"/>
      <c r="M142" s="260"/>
      <c r="N142" s="261"/>
      <c r="O142" s="261"/>
      <c r="P142" s="261"/>
      <c r="Q142" s="261"/>
      <c r="R142" s="261"/>
      <c r="S142" s="261"/>
      <c r="T142" s="26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3" t="s">
        <v>145</v>
      </c>
      <c r="AU142" s="263" t="s">
        <v>86</v>
      </c>
      <c r="AV142" s="15" t="s">
        <v>33</v>
      </c>
      <c r="AW142" s="15" t="s">
        <v>32</v>
      </c>
      <c r="AX142" s="15" t="s">
        <v>77</v>
      </c>
      <c r="AY142" s="263" t="s">
        <v>136</v>
      </c>
    </row>
    <row r="143" spans="1:51" s="13" customFormat="1" ht="12">
      <c r="A143" s="13"/>
      <c r="B143" s="231"/>
      <c r="C143" s="232"/>
      <c r="D143" s="233" t="s">
        <v>145</v>
      </c>
      <c r="E143" s="234" t="s">
        <v>1</v>
      </c>
      <c r="F143" s="235" t="s">
        <v>33</v>
      </c>
      <c r="G143" s="232"/>
      <c r="H143" s="236">
        <v>1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145</v>
      </c>
      <c r="AU143" s="242" t="s">
        <v>86</v>
      </c>
      <c r="AV143" s="13" t="s">
        <v>86</v>
      </c>
      <c r="AW143" s="13" t="s">
        <v>32</v>
      </c>
      <c r="AX143" s="13" t="s">
        <v>77</v>
      </c>
      <c r="AY143" s="242" t="s">
        <v>136</v>
      </c>
    </row>
    <row r="144" spans="1:51" s="14" customFormat="1" ht="12">
      <c r="A144" s="14"/>
      <c r="B144" s="243"/>
      <c r="C144" s="244"/>
      <c r="D144" s="233" t="s">
        <v>145</v>
      </c>
      <c r="E144" s="245" t="s">
        <v>1</v>
      </c>
      <c r="F144" s="246" t="s">
        <v>147</v>
      </c>
      <c r="G144" s="244"/>
      <c r="H144" s="247">
        <v>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145</v>
      </c>
      <c r="AU144" s="253" t="s">
        <v>86</v>
      </c>
      <c r="AV144" s="14" t="s">
        <v>143</v>
      </c>
      <c r="AW144" s="14" t="s">
        <v>32</v>
      </c>
      <c r="AX144" s="14" t="s">
        <v>33</v>
      </c>
      <c r="AY144" s="253" t="s">
        <v>136</v>
      </c>
    </row>
    <row r="145" spans="1:63" s="12" customFormat="1" ht="22.8" customHeight="1">
      <c r="A145" s="12"/>
      <c r="B145" s="202"/>
      <c r="C145" s="203"/>
      <c r="D145" s="204" t="s">
        <v>76</v>
      </c>
      <c r="E145" s="216" t="s">
        <v>1037</v>
      </c>
      <c r="F145" s="216" t="s">
        <v>1038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SUM(P146:P154)</f>
        <v>0</v>
      </c>
      <c r="Q145" s="210"/>
      <c r="R145" s="211">
        <f>SUM(R146:R154)</f>
        <v>0</v>
      </c>
      <c r="S145" s="210"/>
      <c r="T145" s="212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164</v>
      </c>
      <c r="AT145" s="214" t="s">
        <v>76</v>
      </c>
      <c r="AU145" s="214" t="s">
        <v>33</v>
      </c>
      <c r="AY145" s="213" t="s">
        <v>136</v>
      </c>
      <c r="BK145" s="215">
        <f>SUM(BK146:BK154)</f>
        <v>0</v>
      </c>
    </row>
    <row r="146" spans="1:65" s="2" customFormat="1" ht="16.5" customHeight="1">
      <c r="A146" s="38"/>
      <c r="B146" s="39"/>
      <c r="C146" s="218" t="s">
        <v>164</v>
      </c>
      <c r="D146" s="218" t="s">
        <v>138</v>
      </c>
      <c r="E146" s="219" t="s">
        <v>1039</v>
      </c>
      <c r="F146" s="220" t="s">
        <v>1038</v>
      </c>
      <c r="G146" s="221" t="s">
        <v>1015</v>
      </c>
      <c r="H146" s="222">
        <v>1</v>
      </c>
      <c r="I146" s="223"/>
      <c r="J146" s="224">
        <f>ROUND(I146*H146,2)</f>
        <v>0</v>
      </c>
      <c r="K146" s="220" t="s">
        <v>142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1016</v>
      </c>
      <c r="AT146" s="229" t="s">
        <v>138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33</v>
      </c>
      <c r="BK146" s="230">
        <f>ROUND(I146*H146,2)</f>
        <v>0</v>
      </c>
      <c r="BL146" s="17" t="s">
        <v>1016</v>
      </c>
      <c r="BM146" s="229" t="s">
        <v>1040</v>
      </c>
    </row>
    <row r="147" spans="1:51" s="15" customFormat="1" ht="12">
      <c r="A147" s="15"/>
      <c r="B147" s="254"/>
      <c r="C147" s="255"/>
      <c r="D147" s="233" t="s">
        <v>145</v>
      </c>
      <c r="E147" s="256" t="s">
        <v>1</v>
      </c>
      <c r="F147" s="257" t="s">
        <v>1041</v>
      </c>
      <c r="G147" s="255"/>
      <c r="H147" s="256" t="s">
        <v>1</v>
      </c>
      <c r="I147" s="258"/>
      <c r="J147" s="255"/>
      <c r="K147" s="255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145</v>
      </c>
      <c r="AU147" s="263" t="s">
        <v>86</v>
      </c>
      <c r="AV147" s="15" t="s">
        <v>33</v>
      </c>
      <c r="AW147" s="15" t="s">
        <v>32</v>
      </c>
      <c r="AX147" s="15" t="s">
        <v>77</v>
      </c>
      <c r="AY147" s="263" t="s">
        <v>136</v>
      </c>
    </row>
    <row r="148" spans="1:51" s="15" customFormat="1" ht="12">
      <c r="A148" s="15"/>
      <c r="B148" s="254"/>
      <c r="C148" s="255"/>
      <c r="D148" s="233" t="s">
        <v>145</v>
      </c>
      <c r="E148" s="256" t="s">
        <v>1</v>
      </c>
      <c r="F148" s="257" t="s">
        <v>1042</v>
      </c>
      <c r="G148" s="255"/>
      <c r="H148" s="256" t="s">
        <v>1</v>
      </c>
      <c r="I148" s="258"/>
      <c r="J148" s="255"/>
      <c r="K148" s="255"/>
      <c r="L148" s="259"/>
      <c r="M148" s="260"/>
      <c r="N148" s="261"/>
      <c r="O148" s="261"/>
      <c r="P148" s="261"/>
      <c r="Q148" s="261"/>
      <c r="R148" s="261"/>
      <c r="S148" s="261"/>
      <c r="T148" s="26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3" t="s">
        <v>145</v>
      </c>
      <c r="AU148" s="263" t="s">
        <v>86</v>
      </c>
      <c r="AV148" s="15" t="s">
        <v>33</v>
      </c>
      <c r="AW148" s="15" t="s">
        <v>32</v>
      </c>
      <c r="AX148" s="15" t="s">
        <v>77</v>
      </c>
      <c r="AY148" s="263" t="s">
        <v>136</v>
      </c>
    </row>
    <row r="149" spans="1:51" s="15" customFormat="1" ht="12">
      <c r="A149" s="15"/>
      <c r="B149" s="254"/>
      <c r="C149" s="255"/>
      <c r="D149" s="233" t="s">
        <v>145</v>
      </c>
      <c r="E149" s="256" t="s">
        <v>1</v>
      </c>
      <c r="F149" s="257" t="s">
        <v>1043</v>
      </c>
      <c r="G149" s="255"/>
      <c r="H149" s="256" t="s">
        <v>1</v>
      </c>
      <c r="I149" s="258"/>
      <c r="J149" s="255"/>
      <c r="K149" s="255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145</v>
      </c>
      <c r="AU149" s="263" t="s">
        <v>86</v>
      </c>
      <c r="AV149" s="15" t="s">
        <v>33</v>
      </c>
      <c r="AW149" s="15" t="s">
        <v>32</v>
      </c>
      <c r="AX149" s="15" t="s">
        <v>77</v>
      </c>
      <c r="AY149" s="263" t="s">
        <v>136</v>
      </c>
    </row>
    <row r="150" spans="1:51" s="15" customFormat="1" ht="12">
      <c r="A150" s="15"/>
      <c r="B150" s="254"/>
      <c r="C150" s="255"/>
      <c r="D150" s="233" t="s">
        <v>145</v>
      </c>
      <c r="E150" s="256" t="s">
        <v>1</v>
      </c>
      <c r="F150" s="257" t="s">
        <v>1044</v>
      </c>
      <c r="G150" s="255"/>
      <c r="H150" s="256" t="s">
        <v>1</v>
      </c>
      <c r="I150" s="258"/>
      <c r="J150" s="255"/>
      <c r="K150" s="255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145</v>
      </c>
      <c r="AU150" s="263" t="s">
        <v>86</v>
      </c>
      <c r="AV150" s="15" t="s">
        <v>33</v>
      </c>
      <c r="AW150" s="15" t="s">
        <v>32</v>
      </c>
      <c r="AX150" s="15" t="s">
        <v>77</v>
      </c>
      <c r="AY150" s="263" t="s">
        <v>136</v>
      </c>
    </row>
    <row r="151" spans="1:51" s="15" customFormat="1" ht="12">
      <c r="A151" s="15"/>
      <c r="B151" s="254"/>
      <c r="C151" s="255"/>
      <c r="D151" s="233" t="s">
        <v>145</v>
      </c>
      <c r="E151" s="256" t="s">
        <v>1</v>
      </c>
      <c r="F151" s="257" t="s">
        <v>1045</v>
      </c>
      <c r="G151" s="255"/>
      <c r="H151" s="256" t="s">
        <v>1</v>
      </c>
      <c r="I151" s="258"/>
      <c r="J151" s="255"/>
      <c r="K151" s="255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145</v>
      </c>
      <c r="AU151" s="263" t="s">
        <v>86</v>
      </c>
      <c r="AV151" s="15" t="s">
        <v>33</v>
      </c>
      <c r="AW151" s="15" t="s">
        <v>32</v>
      </c>
      <c r="AX151" s="15" t="s">
        <v>77</v>
      </c>
      <c r="AY151" s="263" t="s">
        <v>136</v>
      </c>
    </row>
    <row r="152" spans="1:51" s="15" customFormat="1" ht="12">
      <c r="A152" s="15"/>
      <c r="B152" s="254"/>
      <c r="C152" s="255"/>
      <c r="D152" s="233" t="s">
        <v>145</v>
      </c>
      <c r="E152" s="256" t="s">
        <v>1</v>
      </c>
      <c r="F152" s="257" t="s">
        <v>1046</v>
      </c>
      <c r="G152" s="255"/>
      <c r="H152" s="256" t="s">
        <v>1</v>
      </c>
      <c r="I152" s="258"/>
      <c r="J152" s="255"/>
      <c r="K152" s="255"/>
      <c r="L152" s="259"/>
      <c r="M152" s="260"/>
      <c r="N152" s="261"/>
      <c r="O152" s="261"/>
      <c r="P152" s="261"/>
      <c r="Q152" s="261"/>
      <c r="R152" s="261"/>
      <c r="S152" s="261"/>
      <c r="T152" s="26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3" t="s">
        <v>145</v>
      </c>
      <c r="AU152" s="263" t="s">
        <v>86</v>
      </c>
      <c r="AV152" s="15" t="s">
        <v>33</v>
      </c>
      <c r="AW152" s="15" t="s">
        <v>32</v>
      </c>
      <c r="AX152" s="15" t="s">
        <v>77</v>
      </c>
      <c r="AY152" s="263" t="s">
        <v>136</v>
      </c>
    </row>
    <row r="153" spans="1:51" s="13" customFormat="1" ht="12">
      <c r="A153" s="13"/>
      <c r="B153" s="231"/>
      <c r="C153" s="232"/>
      <c r="D153" s="233" t="s">
        <v>145</v>
      </c>
      <c r="E153" s="234" t="s">
        <v>1</v>
      </c>
      <c r="F153" s="235" t="s">
        <v>33</v>
      </c>
      <c r="G153" s="232"/>
      <c r="H153" s="236">
        <v>1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145</v>
      </c>
      <c r="AU153" s="242" t="s">
        <v>86</v>
      </c>
      <c r="AV153" s="13" t="s">
        <v>86</v>
      </c>
      <c r="AW153" s="13" t="s">
        <v>32</v>
      </c>
      <c r="AX153" s="13" t="s">
        <v>77</v>
      </c>
      <c r="AY153" s="242" t="s">
        <v>136</v>
      </c>
    </row>
    <row r="154" spans="1:51" s="14" customFormat="1" ht="12">
      <c r="A154" s="14"/>
      <c r="B154" s="243"/>
      <c r="C154" s="244"/>
      <c r="D154" s="233" t="s">
        <v>145</v>
      </c>
      <c r="E154" s="245" t="s">
        <v>1</v>
      </c>
      <c r="F154" s="246" t="s">
        <v>147</v>
      </c>
      <c r="G154" s="244"/>
      <c r="H154" s="247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145</v>
      </c>
      <c r="AU154" s="253" t="s">
        <v>86</v>
      </c>
      <c r="AV154" s="14" t="s">
        <v>143</v>
      </c>
      <c r="AW154" s="14" t="s">
        <v>32</v>
      </c>
      <c r="AX154" s="14" t="s">
        <v>33</v>
      </c>
      <c r="AY154" s="253" t="s">
        <v>136</v>
      </c>
    </row>
    <row r="155" spans="1:63" s="12" customFormat="1" ht="22.8" customHeight="1">
      <c r="A155" s="12"/>
      <c r="B155" s="202"/>
      <c r="C155" s="203"/>
      <c r="D155" s="204" t="s">
        <v>76</v>
      </c>
      <c r="E155" s="216" t="s">
        <v>1047</v>
      </c>
      <c r="F155" s="216" t="s">
        <v>1048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P156</f>
        <v>0</v>
      </c>
      <c r="Q155" s="210"/>
      <c r="R155" s="211">
        <f>R156</f>
        <v>0</v>
      </c>
      <c r="S155" s="210"/>
      <c r="T155" s="212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164</v>
      </c>
      <c r="AT155" s="214" t="s">
        <v>76</v>
      </c>
      <c r="AU155" s="214" t="s">
        <v>33</v>
      </c>
      <c r="AY155" s="213" t="s">
        <v>136</v>
      </c>
      <c r="BK155" s="215">
        <f>BK156</f>
        <v>0</v>
      </c>
    </row>
    <row r="156" spans="1:65" s="2" customFormat="1" ht="16.5" customHeight="1">
      <c r="A156" s="38"/>
      <c r="B156" s="39"/>
      <c r="C156" s="218" t="s">
        <v>169</v>
      </c>
      <c r="D156" s="218" t="s">
        <v>138</v>
      </c>
      <c r="E156" s="219" t="s">
        <v>1049</v>
      </c>
      <c r="F156" s="220" t="s">
        <v>1050</v>
      </c>
      <c r="G156" s="221" t="s">
        <v>1015</v>
      </c>
      <c r="H156" s="222">
        <v>1</v>
      </c>
      <c r="I156" s="223"/>
      <c r="J156" s="224">
        <f>ROUND(I156*H156,2)</f>
        <v>0</v>
      </c>
      <c r="K156" s="220" t="s">
        <v>142</v>
      </c>
      <c r="L156" s="44"/>
      <c r="M156" s="274" t="s">
        <v>1</v>
      </c>
      <c r="N156" s="275" t="s">
        <v>42</v>
      </c>
      <c r="O156" s="276"/>
      <c r="P156" s="277">
        <f>O156*H156</f>
        <v>0</v>
      </c>
      <c r="Q156" s="277">
        <v>0</v>
      </c>
      <c r="R156" s="277">
        <f>Q156*H156</f>
        <v>0</v>
      </c>
      <c r="S156" s="277">
        <v>0</v>
      </c>
      <c r="T156" s="27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1016</v>
      </c>
      <c r="AT156" s="229" t="s">
        <v>138</v>
      </c>
      <c r="AU156" s="229" t="s">
        <v>86</v>
      </c>
      <c r="AY156" s="17" t="s">
        <v>136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33</v>
      </c>
      <c r="BK156" s="230">
        <f>ROUND(I156*H156,2)</f>
        <v>0</v>
      </c>
      <c r="BL156" s="17" t="s">
        <v>1016</v>
      </c>
      <c r="BM156" s="229" t="s">
        <v>1051</v>
      </c>
    </row>
    <row r="157" spans="1:31" s="2" customFormat="1" ht="6.95" customHeight="1">
      <c r="A157" s="38"/>
      <c r="B157" s="66"/>
      <c r="C157" s="67"/>
      <c r="D157" s="67"/>
      <c r="E157" s="67"/>
      <c r="F157" s="67"/>
      <c r="G157" s="67"/>
      <c r="H157" s="67"/>
      <c r="I157" s="67"/>
      <c r="J157" s="67"/>
      <c r="K157" s="67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731" sheet="1" objects="1" scenarios="1" formatColumns="0" formatRows="0" autoFilter="0"/>
  <autoFilter ref="C119:K15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2023-05-11T06:44:56Z</dcterms:created>
  <dcterms:modified xsi:type="dcterms:W3CDTF">2023-05-11T06:45:16Z</dcterms:modified>
  <cp:category/>
  <cp:version/>
  <cp:contentType/>
  <cp:contentStatus/>
</cp:coreProperties>
</file>