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0" windowHeight="164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list'!$F$4</definedName>
    <definedName name="MJ">'Krycí list'!$G$4</definedName>
    <definedName name="Mont">'Rekapitulace'!$H$26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'Položky'!$A$1:$G$122</definedName>
    <definedName name="_xlnm.Print_Area" localSheetId="1">'Rekapitulace'!$A$1:$I$32</definedName>
    <definedName name="PocetMJ">'Krycí list'!$G$7</definedName>
    <definedName name="Poznamka">'Krycí list'!$B$37</definedName>
    <definedName name="Projektant">'Krycí list'!$C$7</definedName>
    <definedName name="PSV">'Rekapitulace'!$F$26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'Rekapitulace'!$E$31</definedName>
    <definedName name="VRNnazev">'Rekapitulace'!$A$31</definedName>
    <definedName name="VRNproc">'Rekapitulace'!$F$31</definedName>
    <definedName name="VRNzakl">'Rekapitulace'!$G$31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<sst xmlns="http://schemas.openxmlformats.org/spreadsheetml/2006/main" count="399" uniqueCount="270">
  <si>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</si>
  <si>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</si>
  <si>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</si>
  <si>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</si>
  <si>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</si>
  <si>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</si>
  <si>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</si>
  <si>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</si>
  <si>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</si>
  <si>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</si>
  <si>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</si>
  <si>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</si>
  <si>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</si>
  <si>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</si>
  <si>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</si>
  <si>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</si>
  <si>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</si>
  <si>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</si>
  <si>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</si>
  <si>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</si>
  <si>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</si>
  <si>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</si>
  <si>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</si>
  <si>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</si>
  <si>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</si>
  <si>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</si>
  <si>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</si>
  <si>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</si>
  <si>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</si>
  <si>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</si>
  <si>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</si>
  <si>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</si>
  <si>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</si>
  <si>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</si>
  <si>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</si>
  <si>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</si>
  <si>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</si>
  <si>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</si>
  <si>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</si>
  <si>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</si>
  <si>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</si>
  <si>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</si>
  <si>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</si>
  <si>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</si>
  <si>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</si>
  <si>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</si>
  <si>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</si>
  <si>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</si>
  <si>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</si>
  <si>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</si>
  <si>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</si>
  <si>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</si>
  <si>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</si>
  <si>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</si>
  <si>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</si>
  <si>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</si>
  <si>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</si>
  <si>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</si>
  <si>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</si>
  <si>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</si>
  <si>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</si>
  <si>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</si>
  <si>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</si>
  <si>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</si>
  <si>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</si>
  <si>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</si>
  <si>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</si>
  <si>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Stavební úpravy budovy OK v Hostkovicích</t>
  </si>
  <si>
    <t>SO-01 - budova OK</t>
  </si>
  <si>
    <t>3</t>
  </si>
  <si>
    <t>Svislé a kompletní konstrukce</t>
  </si>
  <si>
    <t>342 25-4811.R00</t>
  </si>
  <si>
    <t xml:space="preserve">Příčky z desek pórobetonových tl. 150 mm </t>
  </si>
  <si>
    <t>m2</t>
  </si>
  <si>
    <t>342 25-4611.R00</t>
  </si>
  <si>
    <t xml:space="preserve">Příčky z desek pórobetonových tl. 100 mm </t>
  </si>
  <si>
    <t>314 23-1118.RAC</t>
  </si>
  <si>
    <t>Komín keramický, jednoprůduchový DN 200 mm výška 6 m, nadstř. č. pref. plášť imitace zdiva</t>
  </si>
  <si>
    <t>soubor</t>
  </si>
  <si>
    <t>314 23-1119.RA0</t>
  </si>
  <si>
    <t>Komín keramický, jednoprůduchový DN 200 mm příplatek za další 1m</t>
  </si>
  <si>
    <t>m</t>
  </si>
  <si>
    <t>319 20-1311.R00</t>
  </si>
  <si>
    <t>Vyrovnání povrchu zdiva maltou tl.do 3 cm pod věncovky</t>
  </si>
  <si>
    <t>4</t>
  </si>
  <si>
    <t>Vodorovné konstrukce</t>
  </si>
  <si>
    <t>416 02-1121.R00</t>
  </si>
  <si>
    <t xml:space="preserve">Podhledy SDK, kovová.kce CD. 1x deska RB 12,5 mm </t>
  </si>
  <si>
    <t>417 23-7114.R00</t>
  </si>
  <si>
    <t>Obezdění věnce broušenou věncovkou věncovky výšky 25 cm</t>
  </si>
  <si>
    <t>417 32-1315.R00</t>
  </si>
  <si>
    <t xml:space="preserve">Ztužující pásy a věnce z betonu železového C 20/25 </t>
  </si>
  <si>
    <t>m3</t>
  </si>
  <si>
    <t>417 36-1721.R00</t>
  </si>
  <si>
    <t xml:space="preserve">Výztuž ztuž. pásů a věnců, ocel 10425 (BSt 500 S) </t>
  </si>
  <si>
    <t>t</t>
  </si>
  <si>
    <t>416 02-1122.R00</t>
  </si>
  <si>
    <t>Podhledy SDK, kovová.kce CD. 1x deska RF 12,5 mm pož. odolnost REI-15</t>
  </si>
  <si>
    <t>317 94-4313.RT2</t>
  </si>
  <si>
    <t>Válcované nosníky osazené do věnce včetně dodávky profilu  I č.14</t>
  </si>
  <si>
    <t>61</t>
  </si>
  <si>
    <t>Upravy povrchů vnitřní</t>
  </si>
  <si>
    <t>612 42-1331.R00</t>
  </si>
  <si>
    <t xml:space="preserve">Oprava vápen.omítek stěn do 30 % pl. - štukových </t>
  </si>
  <si>
    <t>612 43-3111.R00</t>
  </si>
  <si>
    <t xml:space="preserve">Omítka sanační vnitřní, malé zasolení, jednovrstvá </t>
  </si>
  <si>
    <t>612 45-1111.R00</t>
  </si>
  <si>
    <t>Omítka vnitřní zdiva, MC, hrubá zatřená pod keramický obklad</t>
  </si>
  <si>
    <t>612 42-1637.R00</t>
  </si>
  <si>
    <t xml:space="preserve">Omítka vnitřní zdiva, MVC, štuková </t>
  </si>
  <si>
    <t>64</t>
  </si>
  <si>
    <t>Výplně otvorů</t>
  </si>
  <si>
    <t>642 94-2111.RT3</t>
  </si>
  <si>
    <t>Osazení zárubní dveřních ocelových, pl. do 2,5 m2 včetně dodávky zárubně  70 x 197 x 11 cm</t>
  </si>
  <si>
    <t>kus</t>
  </si>
  <si>
    <t>642 94-2111.RU5</t>
  </si>
  <si>
    <t>Osazení zárubní dveřních ocelových, pl. do 2,5 m2 včetně dodávky zárubně  90 x 197 x 16 cm</t>
  </si>
  <si>
    <t>611-61716</t>
  </si>
  <si>
    <t xml:space="preserve">Dveře vnitřní hladké plné 1kř. 70x197 dýha Mahagon </t>
  </si>
  <si>
    <t>611-61786</t>
  </si>
  <si>
    <t xml:space="preserve">Dveře vnitřní prosklené 1kř. 90x197 dýha Mahagon </t>
  </si>
  <si>
    <t>94</t>
  </si>
  <si>
    <t>Lešení a stavební výtahy</t>
  </si>
  <si>
    <t>941 95-5002.R00</t>
  </si>
  <si>
    <t>Lešení lehké pomocné, výška podlahy do 1,9 m pojízdné, montáž a demontáž</t>
  </si>
  <si>
    <t>Pomocné lešení nebude sloužit k montáži ocelových profilů HEA</t>
  </si>
  <si>
    <t>96</t>
  </si>
  <si>
    <t>Bourání konstrukcí</t>
  </si>
  <si>
    <t>962 30-0011.RA0</t>
  </si>
  <si>
    <t xml:space="preserve">Bourání komínů z cihel s jedním průduchem </t>
  </si>
  <si>
    <t>962 03-1133.R00</t>
  </si>
  <si>
    <t xml:space="preserve">Bourání příček cihelných tl. 15 cm </t>
  </si>
  <si>
    <t>968 06-1112.R00</t>
  </si>
  <si>
    <t xml:space="preserve">Vyvěšení dřevěných okenních křídel pl. do 1,5 m2 </t>
  </si>
  <si>
    <t>968 06-2456.R00</t>
  </si>
  <si>
    <t xml:space="preserve">Vybourání dřevěných dveřních zárubní pl. nad 2 m2 </t>
  </si>
  <si>
    <t>962 20-0041.RAA</t>
  </si>
  <si>
    <t>Bourání okna ze sklobetonových tvárnic tloušťka 10 cm</t>
  </si>
  <si>
    <t>962 03-2231.R00</t>
  </si>
  <si>
    <t xml:space="preserve">Bourání zdiva z cihel pálených na MVC </t>
  </si>
  <si>
    <t>97</t>
  </si>
  <si>
    <t>Prorážení otvorů</t>
  </si>
  <si>
    <t>978 01-3191.R00</t>
  </si>
  <si>
    <t xml:space="preserve">Otlučení omítek vnitřních stěn v rozsahu do 100 % </t>
  </si>
  <si>
    <t>972 08-5391.R00</t>
  </si>
  <si>
    <t>Vybourání otvoru  podhledu rabic. pl. 0,25 m2 pro komínové těleso</t>
  </si>
  <si>
    <t>972 05-4311.R00</t>
  </si>
  <si>
    <t>Vybourání mazanin a záklopu, pl. 0,25 m2, tl. 6 cm pro komínové těleso</t>
  </si>
  <si>
    <t>975 30-0020.RA0</t>
  </si>
  <si>
    <t>Podchycení krovu do výšky 5,8 m víceřadové montáž a demontáž vč. zavětrování</t>
  </si>
  <si>
    <t>Podchycení krovu je uvažované pro stálé zatížení krytinou a vlastní tíhu krovu - cca 0,90 kN/m2</t>
  </si>
  <si>
    <t>99</t>
  </si>
  <si>
    <t>Staveništní přesun hmot</t>
  </si>
  <si>
    <t>999 28-1105.R00</t>
  </si>
  <si>
    <t xml:space="preserve">Přesun hmot pro opravy a údržbu do výšky 6 m </t>
  </si>
  <si>
    <t>979 08-2111.R00</t>
  </si>
  <si>
    <t>Vnitrostaveništní doprava suti do 10 m nakládka na kontejner</t>
  </si>
  <si>
    <t>979 08-1111.R00</t>
  </si>
  <si>
    <t xml:space="preserve">Odvoz suti a vybour. hmot na skládku do 1 km </t>
  </si>
  <si>
    <t>979 08-1121.R00</t>
  </si>
  <si>
    <t>Příplatek k odvozu za každý další 1 km ( počítáno dalších 5 km )</t>
  </si>
  <si>
    <t>979 99-0101.R00</t>
  </si>
  <si>
    <t xml:space="preserve">Poplatek za skládku suti - směs betonu a cihel </t>
  </si>
  <si>
    <t>711</t>
  </si>
  <si>
    <t>Izolace proti vodě</t>
  </si>
  <si>
    <t>711 14-0012.RA0</t>
  </si>
  <si>
    <t>Izolace proti vodě vodorovná přitavená, penetrace, pásy IPA 500 SH</t>
  </si>
  <si>
    <t>713</t>
  </si>
  <si>
    <t>Izolace tepelné</t>
  </si>
  <si>
    <t>713 11-0010.RAC</t>
  </si>
  <si>
    <t>Izolace tepelné stropu spodem z minerální vlny tloušťka 10 cm, dodávka a montáž</t>
  </si>
  <si>
    <t>713 10-0010.RAD</t>
  </si>
  <si>
    <t>Izolace tepelné volně položené z minerální vlny tloušťka 12 cm, dodávka a montáž</t>
  </si>
  <si>
    <t>713 13-4211.RK3</t>
  </si>
  <si>
    <t>Montáž parozábrany na stěny s přelepením spojů vč. dodávky parotěsné folie</t>
  </si>
  <si>
    <t>998 71-3101.R00</t>
  </si>
  <si>
    <t xml:space="preserve">Přesun hmot pro izolace tepelné, výšky do 6 m </t>
  </si>
  <si>
    <t>720</t>
  </si>
  <si>
    <t>Zdravotechnická instalace</t>
  </si>
  <si>
    <t>720 ...</t>
  </si>
  <si>
    <t>Vnitřní vodovod a kanalizace dle PD dodávka a montáž - výkr. D-09</t>
  </si>
  <si>
    <t>762</t>
  </si>
  <si>
    <t>Konstrukce tesařské</t>
  </si>
  <si>
    <t>762 81-1811.R00</t>
  </si>
  <si>
    <t xml:space="preserve">Demontáž záklopů z hrubých prken tl. do 3,2 cm </t>
  </si>
  <si>
    <t>762 84-1812.R00</t>
  </si>
  <si>
    <t xml:space="preserve">Demontáž podbíjení obkladů stropů s omítkou </t>
  </si>
  <si>
    <t>762 33-1811.R00</t>
  </si>
  <si>
    <t xml:space="preserve">Demontáž konstrukcí krovů z hranolů do 120 cm2 </t>
  </si>
  <si>
    <t>762 33-1812.R00</t>
  </si>
  <si>
    <t xml:space="preserve">Demontáž konstrukcí krovů z hranolů do 224 cm2 </t>
  </si>
  <si>
    <t>762 33-1815.R00</t>
  </si>
  <si>
    <t xml:space="preserve">Demontáž konstrukcí krovů z hranolů nad 450 cm2 </t>
  </si>
  <si>
    <t>762 82-2840.R00</t>
  </si>
  <si>
    <t xml:space="preserve">Demontáž stropnic z řeziva o pl.do 540 cm2 </t>
  </si>
  <si>
    <t>762 71-2120.RT3</t>
  </si>
  <si>
    <t>Montáž vázaných konstrukcí hraněných do 224 cm2 včetně dodávky řeziva, hranoly 14/14</t>
  </si>
  <si>
    <t>762 71-2110.RT5</t>
  </si>
  <si>
    <t>Montáž vázaných konstrukcí hraněných do 120 cm2 včetně dodávky řeziva, hranoly 10/12</t>
  </si>
  <si>
    <t>762 71-2110.RT3</t>
  </si>
  <si>
    <t>Montáž vázaných konstrukcí hraněných do 120 cm2 včetně dodávky řeziva, fošny 6/16</t>
  </si>
  <si>
    <t>762 79-5000.R00</t>
  </si>
  <si>
    <t xml:space="preserve">Spojovací prostředky pro vázané konstrukce </t>
  </si>
  <si>
    <t>762 44-1111.RT2</t>
  </si>
  <si>
    <t>Montáž podložky z OSB desky, na hmoždinky včetně dodávky desky OSB tl. 18 mm</t>
  </si>
  <si>
    <t>612-20106</t>
  </si>
  <si>
    <t>Nosníky POSI-JOIST dle PD - výkr. D-10 dodávka včetně impregnace</t>
  </si>
  <si>
    <t>612-20107</t>
  </si>
  <si>
    <t>Nosníky POSI-JOIST dle PD - výkr. D-10 kotevní materiál a prostředky</t>
  </si>
  <si>
    <t>612-20108</t>
  </si>
  <si>
    <t>Nosníky POSI-JOIST dle PD - výkr. D-10 montáž včetně zavětrování</t>
  </si>
  <si>
    <t>762 81-1210.RT3</t>
  </si>
  <si>
    <t>Montáž záklopu, vrchní na sraz, hrubá prkna včetně dodávky řeziva, prkna tl. 24 mm</t>
  </si>
  <si>
    <t>762 34-1913.R00</t>
  </si>
  <si>
    <t xml:space="preserve">Vyřezání otvorů střech, v laťování pl. do 4 m2 </t>
  </si>
  <si>
    <t>762 34-2913.RT2</t>
  </si>
  <si>
    <t>Zalaťování otvorů střech pl.do 4 m2, rozteč 32 cm latě 4/6 cm</t>
  </si>
  <si>
    <t>998 76-2102.R00</t>
  </si>
  <si>
    <t xml:space="preserve">Přesun hmot pro tesařské konstrukce, výšky do 12 m </t>
  </si>
  <si>
    <t>764</t>
  </si>
  <si>
    <t>Konstrukce klempířské</t>
  </si>
  <si>
    <t>764 43-0010.RAD</t>
  </si>
  <si>
    <t>Oplechování komína z Pz plechu rš 500 mm</t>
  </si>
  <si>
    <t>765</t>
  </si>
  <si>
    <t>Krytiny tvrdé</t>
  </si>
  <si>
    <t>765 31-2813.R00</t>
  </si>
  <si>
    <t xml:space="preserve">Demontáž krytiny betonové, na sucho, pro použití </t>
  </si>
  <si>
    <t>765 33-9211.R00</t>
  </si>
  <si>
    <t>Montáž krytiny betonové, střech jednoduchých na sucho</t>
  </si>
  <si>
    <t>765 33-9925.R00</t>
  </si>
  <si>
    <t xml:space="preserve">Přiřezání a uchycení beton.tašek dráž. rovné </t>
  </si>
  <si>
    <t>767</t>
  </si>
  <si>
    <t>Konstrukce zámečnické</t>
  </si>
  <si>
    <t>767 99-0010.RAB</t>
  </si>
  <si>
    <t>Atypické ocelové konstrukce 5-10 kg/kus táhla, výztuhy, platle</t>
  </si>
  <si>
    <t>kg</t>
  </si>
  <si>
    <t>134-86320</t>
  </si>
  <si>
    <t xml:space="preserve">Tyč průřezu HEA 220, hrubé, jakost oceli S 235 </t>
  </si>
  <si>
    <t>T</t>
  </si>
  <si>
    <t>134-86330</t>
  </si>
  <si>
    <t xml:space="preserve">Tyč průřezu HEA 260, hrubé, jakost oceli S 235 </t>
  </si>
  <si>
    <t>133-88130</t>
  </si>
  <si>
    <t xml:space="preserve">Tyč průřezu HEA120, střední, jakost oceli S 235 </t>
  </si>
  <si>
    <t>000-00000</t>
  </si>
  <si>
    <t>Montáž ocelových nosníků HEA vyložení a osazení na věnec</t>
  </si>
  <si>
    <t>998 76-7101.R00</t>
  </si>
  <si>
    <t xml:space="preserve">Přesun hmot pro zámečnické konstr., výšky do 6 m </t>
  </si>
  <si>
    <t>769</t>
  </si>
  <si>
    <t>Otvorove prvky z plastu</t>
  </si>
  <si>
    <t>766 67-0010.RA0</t>
  </si>
  <si>
    <t>Okno plastové jednokřídlové 99 x 60 cm, otevíravé a sklápěcí, bílé</t>
  </si>
  <si>
    <t>766 67-0010.RAI</t>
  </si>
  <si>
    <t>Okno plastové jednokřídlové pouze montáž, okno ve specifikaci</t>
  </si>
  <si>
    <t>781</t>
  </si>
  <si>
    <t>Obklady keramické</t>
  </si>
  <si>
    <t>781 90-0010.RA0</t>
  </si>
  <si>
    <t xml:space="preserve">Odsekání obkladů vnitřních </t>
  </si>
  <si>
    <t>781 41-0014.RAB</t>
  </si>
  <si>
    <t>Obklad vnitřní pórovinový 15 x 15 cm do tmele, vč. dodávky obkladů</t>
  </si>
  <si>
    <t>784</t>
  </si>
  <si>
    <t>Malby</t>
  </si>
  <si>
    <t>784 19-1101.R00</t>
  </si>
  <si>
    <t xml:space="preserve">Penetrace podkladu univerzální 1x </t>
  </si>
  <si>
    <t>784 19-5112.R00</t>
  </si>
  <si>
    <t xml:space="preserve">Malba tekutá, bílá, 2 x </t>
  </si>
  <si>
    <t>M21</t>
  </si>
  <si>
    <t>Elektromontáže</t>
  </si>
  <si>
    <t>M21 ...</t>
  </si>
  <si>
    <t>Elektroinstalace dle PD dodávka a montáž - výkr. D-09</t>
  </si>
  <si>
    <t>Město Dačice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</si>
</sst>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30" fillId="0" borderId="22" xfId="46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4" fontId="24" fillId="19" borderId="61" xfId="46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9"/>
      <c r="D7" s="180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9" t="s">
        <v>269</v>
      </c>
      <c r="D8" s="180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1"/>
      <c r="F11" s="182"/>
      <c r="G11" s="183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8"/>
      <c r="C37" s="178"/>
      <c r="D37" s="178"/>
      <c r="E37" s="178"/>
      <c r="F37" s="178"/>
      <c r="G37" s="178"/>
      <c r="H37" t="s">
        <v>4</v>
      </c>
    </row>
    <row r="38" spans="1:8" ht="12.75" customHeight="1">
      <c r="A38" s="68"/>
      <c r="B38" s="178"/>
      <c r="C38" s="178"/>
      <c r="D38" s="178"/>
      <c r="E38" s="178"/>
      <c r="F38" s="178"/>
      <c r="G38" s="178"/>
      <c r="H38" t="s">
        <v>4</v>
      </c>
    </row>
    <row r="39" spans="1:8" ht="12.75">
      <c r="A39" s="68"/>
      <c r="B39" s="178"/>
      <c r="C39" s="178"/>
      <c r="D39" s="178"/>
      <c r="E39" s="178"/>
      <c r="F39" s="178"/>
      <c r="G39" s="178"/>
      <c r="H39" t="s">
        <v>4</v>
      </c>
    </row>
    <row r="40" spans="1:8" ht="12.75">
      <c r="A40" s="68"/>
      <c r="B40" s="178"/>
      <c r="C40" s="178"/>
      <c r="D40" s="178"/>
      <c r="E40" s="178"/>
      <c r="F40" s="178"/>
      <c r="G40" s="178"/>
      <c r="H40" t="s">
        <v>4</v>
      </c>
    </row>
    <row r="41" spans="1:8" ht="12.75">
      <c r="A41" s="68"/>
      <c r="B41" s="178"/>
      <c r="C41" s="178"/>
      <c r="D41" s="178"/>
      <c r="E41" s="178"/>
      <c r="F41" s="178"/>
      <c r="G41" s="178"/>
      <c r="H41" t="s">
        <v>4</v>
      </c>
    </row>
    <row r="42" spans="1:8" ht="12.75">
      <c r="A42" s="68"/>
      <c r="B42" s="178"/>
      <c r="C42" s="178"/>
      <c r="D42" s="178"/>
      <c r="E42" s="178"/>
      <c r="F42" s="178"/>
      <c r="G42" s="178"/>
      <c r="H42" t="s">
        <v>4</v>
      </c>
    </row>
    <row r="43" spans="1:8" ht="12.75">
      <c r="A43" s="68"/>
      <c r="B43" s="178"/>
      <c r="C43" s="178"/>
      <c r="D43" s="178"/>
      <c r="E43" s="178"/>
      <c r="F43" s="178"/>
      <c r="G43" s="178"/>
      <c r="H43" t="s">
        <v>4</v>
      </c>
    </row>
    <row r="44" spans="1:8" ht="12.75">
      <c r="A44" s="68"/>
      <c r="B44" s="178"/>
      <c r="C44" s="178"/>
      <c r="D44" s="178"/>
      <c r="E44" s="178"/>
      <c r="F44" s="178"/>
      <c r="G44" s="178"/>
      <c r="H44" t="s">
        <v>4</v>
      </c>
    </row>
    <row r="45" spans="1:8" ht="3" customHeight="1">
      <c r="A45" s="68"/>
      <c r="B45" s="178"/>
      <c r="C45" s="178"/>
      <c r="D45" s="178"/>
      <c r="E45" s="178"/>
      <c r="F45" s="178"/>
      <c r="G45" s="178"/>
      <c r="H45" t="s">
        <v>4</v>
      </c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  <row r="55" spans="2:7" ht="12.75">
      <c r="B55" s="177"/>
      <c r="C55" s="177"/>
      <c r="D55" s="177"/>
      <c r="E55" s="177"/>
      <c r="F55" s="177"/>
      <c r="G55" s="177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6" t="s">
        <v>5</v>
      </c>
      <c r="B1" s="187"/>
      <c r="C1" s="69" t="str">
        <f>CONCATENATE(cislostavby," ",nazevstavby)</f>
        <v> Stavební úpravy budovy OK v Hostkovicích</v>
      </c>
      <c r="D1" s="70"/>
      <c r="E1" s="71"/>
      <c r="F1" s="70"/>
      <c r="G1" s="72"/>
      <c r="H1" s="73"/>
      <c r="I1" s="74"/>
    </row>
    <row r="2" spans="1:9" ht="13.5" thickBot="1">
      <c r="A2" s="188" t="s">
        <v>1</v>
      </c>
      <c r="B2" s="189"/>
      <c r="C2" s="75" t="str">
        <f>CONCATENATE(cisloobjektu," ",nazevobjektu)</f>
        <v> SO-01 - budova OK</v>
      </c>
      <c r="D2" s="76"/>
      <c r="E2" s="77"/>
      <c r="F2" s="76"/>
      <c r="G2" s="190"/>
      <c r="H2" s="190"/>
      <c r="I2" s="191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3" t="str">
        <f>Položky!B7</f>
        <v>3</v>
      </c>
      <c r="B7" s="86" t="str">
        <f>Položky!C7</f>
        <v>Svislé a kompletní konstrukce</v>
      </c>
      <c r="C7" s="87"/>
      <c r="D7" s="88"/>
      <c r="E7" s="174">
        <f>Položky!BA13</f>
        <v>0</v>
      </c>
      <c r="F7" s="175">
        <f>Položky!BB13</f>
        <v>0</v>
      </c>
      <c r="G7" s="175">
        <f>Položky!BC13</f>
        <v>0</v>
      </c>
      <c r="H7" s="175">
        <f>Položky!BD13</f>
        <v>0</v>
      </c>
      <c r="I7" s="176">
        <f>Položky!BE13</f>
        <v>0</v>
      </c>
    </row>
    <row r="8" spans="1:9" s="11" customFormat="1" ht="12.75">
      <c r="A8" s="173" t="str">
        <f>Položky!B14</f>
        <v>4</v>
      </c>
      <c r="B8" s="86" t="str">
        <f>Položky!C14</f>
        <v>Vodorovné konstrukce</v>
      </c>
      <c r="C8" s="87"/>
      <c r="D8" s="88"/>
      <c r="E8" s="174">
        <f>Položky!BA21</f>
        <v>0</v>
      </c>
      <c r="F8" s="175">
        <f>Položky!BB21</f>
        <v>0</v>
      </c>
      <c r="G8" s="175">
        <f>Položky!BC21</f>
        <v>0</v>
      </c>
      <c r="H8" s="175">
        <f>Položky!BD21</f>
        <v>0</v>
      </c>
      <c r="I8" s="176">
        <f>Položky!BE21</f>
        <v>0</v>
      </c>
    </row>
    <row r="9" spans="1:9" s="11" customFormat="1" ht="12.75">
      <c r="A9" s="173" t="str">
        <f>Položky!B22</f>
        <v>61</v>
      </c>
      <c r="B9" s="86" t="str">
        <f>Položky!C22</f>
        <v>Upravy povrchů vnitřní</v>
      </c>
      <c r="C9" s="87"/>
      <c r="D9" s="88"/>
      <c r="E9" s="174">
        <f>Položky!BA27</f>
        <v>0</v>
      </c>
      <c r="F9" s="175">
        <f>Položky!BB27</f>
        <v>0</v>
      </c>
      <c r="G9" s="175">
        <f>Položky!BC27</f>
        <v>0</v>
      </c>
      <c r="H9" s="175">
        <f>Položky!BD27</f>
        <v>0</v>
      </c>
      <c r="I9" s="176">
        <f>Položky!BE27</f>
        <v>0</v>
      </c>
    </row>
    <row r="10" spans="1:9" s="11" customFormat="1" ht="12.75">
      <c r="A10" s="173" t="str">
        <f>Položky!B28</f>
        <v>64</v>
      </c>
      <c r="B10" s="86" t="str">
        <f>Položky!C28</f>
        <v>Výplně otvorů</v>
      </c>
      <c r="C10" s="87"/>
      <c r="D10" s="88"/>
      <c r="E10" s="174">
        <f>Položky!BA33</f>
        <v>0</v>
      </c>
      <c r="F10" s="175">
        <f>Položky!BB33</f>
        <v>0</v>
      </c>
      <c r="G10" s="175">
        <f>Položky!BC33</f>
        <v>0</v>
      </c>
      <c r="H10" s="175">
        <f>Položky!BD33</f>
        <v>0</v>
      </c>
      <c r="I10" s="176">
        <f>Položky!BE33</f>
        <v>0</v>
      </c>
    </row>
    <row r="11" spans="1:9" s="11" customFormat="1" ht="12.75">
      <c r="A11" s="173" t="str">
        <f>Položky!B34</f>
        <v>94</v>
      </c>
      <c r="B11" s="86" t="str">
        <f>Položky!C34</f>
        <v>Lešení a stavební výtahy</v>
      </c>
      <c r="C11" s="87"/>
      <c r="D11" s="88"/>
      <c r="E11" s="174">
        <f>Položky!BA37</f>
        <v>0</v>
      </c>
      <c r="F11" s="175">
        <f>Položky!BB37</f>
        <v>0</v>
      </c>
      <c r="G11" s="175">
        <f>Položky!BC37</f>
        <v>0</v>
      </c>
      <c r="H11" s="175">
        <f>Položky!BD37</f>
        <v>0</v>
      </c>
      <c r="I11" s="176">
        <f>Položky!BE37</f>
        <v>0</v>
      </c>
    </row>
    <row r="12" spans="1:9" s="11" customFormat="1" ht="12.75">
      <c r="A12" s="173" t="str">
        <f>Položky!B38</f>
        <v>96</v>
      </c>
      <c r="B12" s="86" t="str">
        <f>Položky!C38</f>
        <v>Bourání konstrukcí</v>
      </c>
      <c r="C12" s="87"/>
      <c r="D12" s="88"/>
      <c r="E12" s="174">
        <f>Položky!BA45</f>
        <v>0</v>
      </c>
      <c r="F12" s="175">
        <f>Položky!BB45</f>
        <v>0</v>
      </c>
      <c r="G12" s="175">
        <f>Položky!BC45</f>
        <v>0</v>
      </c>
      <c r="H12" s="175">
        <f>Položky!BD45</f>
        <v>0</v>
      </c>
      <c r="I12" s="176">
        <f>Položky!BE45</f>
        <v>0</v>
      </c>
    </row>
    <row r="13" spans="1:9" s="11" customFormat="1" ht="12.75">
      <c r="A13" s="173" t="str">
        <f>Položky!B46</f>
        <v>97</v>
      </c>
      <c r="B13" s="86" t="str">
        <f>Položky!C46</f>
        <v>Prorážení otvorů</v>
      </c>
      <c r="C13" s="87"/>
      <c r="D13" s="88"/>
      <c r="E13" s="174">
        <f>Položky!BA52</f>
        <v>0</v>
      </c>
      <c r="F13" s="175">
        <f>Položky!BB52</f>
        <v>0</v>
      </c>
      <c r="G13" s="175">
        <f>Položky!BC52</f>
        <v>0</v>
      </c>
      <c r="H13" s="175">
        <f>Položky!BD52</f>
        <v>0</v>
      </c>
      <c r="I13" s="176">
        <f>Položky!BE52</f>
        <v>0</v>
      </c>
    </row>
    <row r="14" spans="1:9" s="11" customFormat="1" ht="12.75">
      <c r="A14" s="173" t="str">
        <f>Položky!B53</f>
        <v>99</v>
      </c>
      <c r="B14" s="86" t="str">
        <f>Položky!C53</f>
        <v>Staveništní přesun hmot</v>
      </c>
      <c r="C14" s="87"/>
      <c r="D14" s="88"/>
      <c r="E14" s="174">
        <f>Položky!BA59</f>
        <v>0</v>
      </c>
      <c r="F14" s="175">
        <f>Položky!BB59</f>
        <v>0</v>
      </c>
      <c r="G14" s="175">
        <f>Položky!BC59</f>
        <v>0</v>
      </c>
      <c r="H14" s="175">
        <f>Položky!BD59</f>
        <v>0</v>
      </c>
      <c r="I14" s="176">
        <f>Položky!BE59</f>
        <v>0</v>
      </c>
    </row>
    <row r="15" spans="1:9" s="11" customFormat="1" ht="12.75">
      <c r="A15" s="173" t="str">
        <f>Položky!B60</f>
        <v>711</v>
      </c>
      <c r="B15" s="86" t="str">
        <f>Položky!C60</f>
        <v>Izolace proti vodě</v>
      </c>
      <c r="C15" s="87"/>
      <c r="D15" s="88"/>
      <c r="E15" s="174">
        <f>Položky!BA62</f>
        <v>0</v>
      </c>
      <c r="F15" s="175">
        <f>Položky!BB62</f>
        <v>0</v>
      </c>
      <c r="G15" s="175">
        <f>Položky!BC62</f>
        <v>0</v>
      </c>
      <c r="H15" s="175">
        <f>Položky!BD62</f>
        <v>0</v>
      </c>
      <c r="I15" s="176">
        <f>Položky!BE62</f>
        <v>0</v>
      </c>
    </row>
    <row r="16" spans="1:9" s="11" customFormat="1" ht="12.75">
      <c r="A16" s="173" t="str">
        <f>Položky!B63</f>
        <v>713</v>
      </c>
      <c r="B16" s="86" t="str">
        <f>Položky!C63</f>
        <v>Izolace tepelné</v>
      </c>
      <c r="C16" s="87"/>
      <c r="D16" s="88"/>
      <c r="E16" s="174">
        <f>Položky!BA68</f>
        <v>0</v>
      </c>
      <c r="F16" s="175">
        <f>Položky!BB68</f>
        <v>0</v>
      </c>
      <c r="G16" s="175">
        <f>Položky!BC68</f>
        <v>0</v>
      </c>
      <c r="H16" s="175">
        <f>Položky!BD68</f>
        <v>0</v>
      </c>
      <c r="I16" s="176">
        <f>Položky!BE68</f>
        <v>0</v>
      </c>
    </row>
    <row r="17" spans="1:9" s="11" customFormat="1" ht="12.75">
      <c r="A17" s="173" t="str">
        <f>Položky!B69</f>
        <v>720</v>
      </c>
      <c r="B17" s="86" t="str">
        <f>Položky!C69</f>
        <v>Zdravotechnická instalace</v>
      </c>
      <c r="C17" s="87"/>
      <c r="D17" s="88"/>
      <c r="E17" s="174">
        <f>Položky!BA71</f>
        <v>0</v>
      </c>
      <c r="F17" s="175">
        <f>Položky!BB71</f>
        <v>0</v>
      </c>
      <c r="G17" s="175">
        <f>Položky!BC71</f>
        <v>0</v>
      </c>
      <c r="H17" s="175">
        <f>Položky!BD71</f>
        <v>0</v>
      </c>
      <c r="I17" s="176">
        <f>Položky!BE71</f>
        <v>0</v>
      </c>
    </row>
    <row r="18" spans="1:9" s="11" customFormat="1" ht="12.75">
      <c r="A18" s="173" t="str">
        <f>Položky!B72</f>
        <v>762</v>
      </c>
      <c r="B18" s="86" t="str">
        <f>Položky!C72</f>
        <v>Konstrukce tesařské</v>
      </c>
      <c r="C18" s="87"/>
      <c r="D18" s="88"/>
      <c r="E18" s="174">
        <f>Položky!BA91</f>
        <v>0</v>
      </c>
      <c r="F18" s="175">
        <f>Položky!BB91</f>
        <v>0</v>
      </c>
      <c r="G18" s="175">
        <f>Položky!BC91</f>
        <v>0</v>
      </c>
      <c r="H18" s="175">
        <f>Položky!BD91</f>
        <v>0</v>
      </c>
      <c r="I18" s="176">
        <f>Položky!BE91</f>
        <v>0</v>
      </c>
    </row>
    <row r="19" spans="1:9" s="11" customFormat="1" ht="12.75">
      <c r="A19" s="173" t="str">
        <f>Položky!B92</f>
        <v>764</v>
      </c>
      <c r="B19" s="86" t="str">
        <f>Položky!C92</f>
        <v>Konstrukce klempířské</v>
      </c>
      <c r="C19" s="87"/>
      <c r="D19" s="88"/>
      <c r="E19" s="174">
        <f>Položky!BA94</f>
        <v>0</v>
      </c>
      <c r="F19" s="175">
        <f>Položky!BB94</f>
        <v>0</v>
      </c>
      <c r="G19" s="175">
        <f>Položky!BC94</f>
        <v>0</v>
      </c>
      <c r="H19" s="175">
        <f>Položky!BD94</f>
        <v>0</v>
      </c>
      <c r="I19" s="176">
        <f>Položky!BE94</f>
        <v>0</v>
      </c>
    </row>
    <row r="20" spans="1:9" s="11" customFormat="1" ht="12.75">
      <c r="A20" s="173" t="str">
        <f>Položky!B95</f>
        <v>765</v>
      </c>
      <c r="B20" s="86" t="str">
        <f>Položky!C95</f>
        <v>Krytiny tvrdé</v>
      </c>
      <c r="C20" s="87"/>
      <c r="D20" s="88"/>
      <c r="E20" s="174">
        <f>Položky!BA99</f>
        <v>0</v>
      </c>
      <c r="F20" s="175">
        <f>Položky!BB99</f>
        <v>0</v>
      </c>
      <c r="G20" s="175">
        <f>Položky!BC99</f>
        <v>0</v>
      </c>
      <c r="H20" s="175">
        <f>Položky!BD99</f>
        <v>0</v>
      </c>
      <c r="I20" s="176">
        <f>Položky!BE99</f>
        <v>0</v>
      </c>
    </row>
    <row r="21" spans="1:9" s="11" customFormat="1" ht="12.75">
      <c r="A21" s="173" t="str">
        <f>Položky!B100</f>
        <v>767</v>
      </c>
      <c r="B21" s="86" t="str">
        <f>Položky!C100</f>
        <v>Konstrukce zámečnické</v>
      </c>
      <c r="C21" s="87"/>
      <c r="D21" s="88"/>
      <c r="E21" s="174">
        <f>Položky!BA107</f>
        <v>0</v>
      </c>
      <c r="F21" s="175">
        <f>Položky!BB107</f>
        <v>0</v>
      </c>
      <c r="G21" s="175">
        <f>Položky!BC107</f>
        <v>0</v>
      </c>
      <c r="H21" s="175">
        <f>Položky!BD107</f>
        <v>0</v>
      </c>
      <c r="I21" s="176">
        <f>Položky!BE107</f>
        <v>0</v>
      </c>
    </row>
    <row r="22" spans="1:9" s="11" customFormat="1" ht="12.75">
      <c r="A22" s="173" t="str">
        <f>Položky!B108</f>
        <v>769</v>
      </c>
      <c r="B22" s="86" t="str">
        <f>Položky!C108</f>
        <v>Otvorove prvky z plastu</v>
      </c>
      <c r="C22" s="87"/>
      <c r="D22" s="88"/>
      <c r="E22" s="174">
        <f>Položky!BA111</f>
        <v>0</v>
      </c>
      <c r="F22" s="175">
        <f>Položky!BB111</f>
        <v>0</v>
      </c>
      <c r="G22" s="175">
        <f>Položky!BC111</f>
        <v>0</v>
      </c>
      <c r="H22" s="175">
        <f>Položky!BD111</f>
        <v>0</v>
      </c>
      <c r="I22" s="176">
        <f>Položky!BE111</f>
        <v>0</v>
      </c>
    </row>
    <row r="23" spans="1:9" s="11" customFormat="1" ht="12.75">
      <c r="A23" s="173" t="str">
        <f>Položky!B112</f>
        <v>781</v>
      </c>
      <c r="B23" s="86" t="str">
        <f>Položky!C112</f>
        <v>Obklady keramické</v>
      </c>
      <c r="C23" s="87"/>
      <c r="D23" s="88"/>
      <c r="E23" s="174">
        <f>Položky!BA115</f>
        <v>0</v>
      </c>
      <c r="F23" s="175">
        <f>Položky!BB115</f>
        <v>0</v>
      </c>
      <c r="G23" s="175">
        <f>Položky!BC115</f>
        <v>0</v>
      </c>
      <c r="H23" s="175">
        <f>Položky!BD115</f>
        <v>0</v>
      </c>
      <c r="I23" s="176">
        <f>Položky!BE115</f>
        <v>0</v>
      </c>
    </row>
    <row r="24" spans="1:9" s="11" customFormat="1" ht="12.75">
      <c r="A24" s="173" t="str">
        <f>Položky!B116</f>
        <v>784</v>
      </c>
      <c r="B24" s="86" t="str">
        <f>Položky!C116</f>
        <v>Malby</v>
      </c>
      <c r="C24" s="87"/>
      <c r="D24" s="88"/>
      <c r="E24" s="174">
        <f>Položky!BA119</f>
        <v>0</v>
      </c>
      <c r="F24" s="175">
        <f>Položky!BB119</f>
        <v>0</v>
      </c>
      <c r="G24" s="175">
        <f>Položky!BC119</f>
        <v>0</v>
      </c>
      <c r="H24" s="175">
        <f>Položky!BD119</f>
        <v>0</v>
      </c>
      <c r="I24" s="176">
        <f>Položky!BE119</f>
        <v>0</v>
      </c>
    </row>
    <row r="25" spans="1:9" s="11" customFormat="1" ht="13.5" thickBot="1">
      <c r="A25" s="173" t="str">
        <f>Položky!B120</f>
        <v>M21</v>
      </c>
      <c r="B25" s="86" t="str">
        <f>Položky!C120</f>
        <v>Elektromontáže</v>
      </c>
      <c r="C25" s="87"/>
      <c r="D25" s="88"/>
      <c r="E25" s="174">
        <f>Položky!BA122</f>
        <v>0</v>
      </c>
      <c r="F25" s="175">
        <f>Položky!BB122</f>
        <v>0</v>
      </c>
      <c r="G25" s="175">
        <f>Položky!BC122</f>
        <v>0</v>
      </c>
      <c r="H25" s="175">
        <f>Položky!BD122</f>
        <v>0</v>
      </c>
      <c r="I25" s="176">
        <f>Položky!BE122</f>
        <v>0</v>
      </c>
    </row>
    <row r="26" spans="1:9" s="94" customFormat="1" ht="13.5" thickBot="1">
      <c r="A26" s="89"/>
      <c r="B26" s="81" t="s">
        <v>50</v>
      </c>
      <c r="C26" s="81"/>
      <c r="D26" s="90"/>
      <c r="E26" s="91">
        <f>SUM(E7:E25)</f>
        <v>0</v>
      </c>
      <c r="F26" s="92">
        <f>SUM(F7:F25)</f>
        <v>0</v>
      </c>
      <c r="G26" s="92">
        <f>SUM(G7:G25)</f>
        <v>0</v>
      </c>
      <c r="H26" s="92">
        <f>SUM(H7:H25)</f>
        <v>0</v>
      </c>
      <c r="I26" s="93">
        <f>SUM(I7:I25)</f>
        <v>0</v>
      </c>
    </row>
    <row r="27" spans="1:9" ht="12.75">
      <c r="A27" s="87"/>
      <c r="B27" s="87"/>
      <c r="C27" s="87"/>
      <c r="D27" s="87"/>
      <c r="E27" s="87"/>
      <c r="F27" s="87"/>
      <c r="G27" s="87"/>
      <c r="H27" s="87"/>
      <c r="I27" s="87"/>
    </row>
    <row r="28" spans="1:57" ht="19.5" customHeight="1">
      <c r="A28" s="95" t="s">
        <v>51</v>
      </c>
      <c r="B28" s="95"/>
      <c r="C28" s="95"/>
      <c r="D28" s="95"/>
      <c r="E28" s="95"/>
      <c r="F28" s="95"/>
      <c r="G28" s="96"/>
      <c r="H28" s="95"/>
      <c r="I28" s="95"/>
      <c r="BA28" s="30"/>
      <c r="BB28" s="30"/>
      <c r="BC28" s="30"/>
      <c r="BD28" s="30"/>
      <c r="BE28" s="30"/>
    </row>
    <row r="29" spans="1:9" ht="13.5" thickBot="1">
      <c r="A29" s="97"/>
      <c r="B29" s="97"/>
      <c r="C29" s="97"/>
      <c r="D29" s="97"/>
      <c r="E29" s="97"/>
      <c r="F29" s="97"/>
      <c r="G29" s="97"/>
      <c r="H29" s="97"/>
      <c r="I29" s="97"/>
    </row>
    <row r="30" spans="1:9" ht="12.75">
      <c r="A30" s="98" t="s">
        <v>52</v>
      </c>
      <c r="B30" s="99"/>
      <c r="C30" s="99"/>
      <c r="D30" s="100"/>
      <c r="E30" s="101" t="s">
        <v>53</v>
      </c>
      <c r="F30" s="102" t="s">
        <v>54</v>
      </c>
      <c r="G30" s="103" t="s">
        <v>55</v>
      </c>
      <c r="H30" s="104"/>
      <c r="I30" s="105" t="s">
        <v>53</v>
      </c>
    </row>
    <row r="31" spans="1:53" ht="12.75">
      <c r="A31" s="106"/>
      <c r="B31" s="107"/>
      <c r="C31" s="107"/>
      <c r="D31" s="108"/>
      <c r="E31" s="109"/>
      <c r="F31" s="110"/>
      <c r="G31" s="111">
        <f>CHOOSE(BA31+1,HSV+PSV,HSV+PSV+Mont,HSV+PSV+Dodavka+Mont,HSV,PSV,Mont,Dodavka,Mont+Dodavka,0)</f>
        <v>0</v>
      </c>
      <c r="H31" s="112"/>
      <c r="I31" s="113">
        <f>E31+F31*G31/100</f>
        <v>0</v>
      </c>
      <c r="BA31">
        <v>8</v>
      </c>
    </row>
    <row r="32" spans="1:9" ht="13.5" thickBot="1">
      <c r="A32" s="114"/>
      <c r="B32" s="115" t="s">
        <v>56</v>
      </c>
      <c r="C32" s="116"/>
      <c r="D32" s="117"/>
      <c r="E32" s="118"/>
      <c r="F32" s="119"/>
      <c r="G32" s="119"/>
      <c r="H32" s="184">
        <f>SUM(H31:H31)</f>
        <v>0</v>
      </c>
      <c r="I32" s="185"/>
    </row>
    <row r="33" spans="1:9" ht="12.75">
      <c r="A33" s="97"/>
      <c r="B33" s="97"/>
      <c r="C33" s="97"/>
      <c r="D33" s="97"/>
      <c r="E33" s="97"/>
      <c r="F33" s="97"/>
      <c r="G33" s="97"/>
      <c r="H33" s="97"/>
      <c r="I33" s="97"/>
    </row>
    <row r="34" spans="2:9" ht="12.75">
      <c r="B34" s="94"/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  <row r="83" spans="6:9" ht="12.75">
      <c r="F83" s="120"/>
      <c r="G83" s="121"/>
      <c r="H83" s="121"/>
      <c r="I83" s="122"/>
    </row>
  </sheetData>
  <sheetProtection/>
  <mergeCells count="4">
    <mergeCell ref="H32:I32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5"/>
  <sheetViews>
    <sheetView showGridLines="0" showZeros="0" tabSelected="1" zoomScalePageLayoutView="0" workbookViewId="0" topLeftCell="A1">
      <selection activeCell="F11" sqref="F11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7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5" t="s">
        <v>57</v>
      </c>
      <c r="B1" s="195"/>
      <c r="C1" s="195"/>
      <c r="D1" s="195"/>
      <c r="E1" s="195"/>
      <c r="F1" s="195"/>
      <c r="G1" s="19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6" t="s">
        <v>5</v>
      </c>
      <c r="B3" s="197"/>
      <c r="C3" s="128" t="str">
        <f>CONCATENATE(cislostavby," ",nazevstavby)</f>
        <v> Stavební úpravy budovy OK v Hostkovicích</v>
      </c>
      <c r="D3" s="129"/>
      <c r="E3" s="130"/>
      <c r="F3" s="131">
        <f>Rekapitulace!H1</f>
        <v>0</v>
      </c>
      <c r="G3" s="132"/>
    </row>
    <row r="4" spans="1:7" ht="13.5" thickBot="1">
      <c r="A4" s="198" t="s">
        <v>1</v>
      </c>
      <c r="B4" s="199"/>
      <c r="C4" s="133" t="str">
        <f>CONCATENATE(cisloobjektu," ",nazevobjektu)</f>
        <v> SO-01 - budova OK</v>
      </c>
      <c r="D4" s="134"/>
      <c r="E4" s="200"/>
      <c r="F4" s="200"/>
      <c r="G4" s="201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14.51</v>
      </c>
      <c r="F8" s="202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0.13965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73</v>
      </c>
      <c r="E9" s="155">
        <v>4.29</v>
      </c>
      <c r="F9" s="202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0.09298</v>
      </c>
    </row>
    <row r="10" spans="1:104" ht="22.5">
      <c r="A10" s="151">
        <v>3</v>
      </c>
      <c r="B10" s="152" t="s">
        <v>76</v>
      </c>
      <c r="C10" s="153" t="s">
        <v>77</v>
      </c>
      <c r="D10" s="154" t="s">
        <v>78</v>
      </c>
      <c r="E10" s="155">
        <v>1</v>
      </c>
      <c r="F10" s="202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0.61111</v>
      </c>
    </row>
    <row r="11" spans="1:104" ht="22.5">
      <c r="A11" s="151">
        <v>4</v>
      </c>
      <c r="B11" s="152" t="s">
        <v>79</v>
      </c>
      <c r="C11" s="153" t="s">
        <v>80</v>
      </c>
      <c r="D11" s="154" t="s">
        <v>81</v>
      </c>
      <c r="E11" s="155">
        <v>2.3</v>
      </c>
      <c r="F11" s="202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0.10408</v>
      </c>
    </row>
    <row r="12" spans="1:104" ht="22.5">
      <c r="A12" s="151">
        <v>5</v>
      </c>
      <c r="B12" s="152" t="s">
        <v>82</v>
      </c>
      <c r="C12" s="153" t="s">
        <v>83</v>
      </c>
      <c r="D12" s="154" t="s">
        <v>73</v>
      </c>
      <c r="E12" s="155">
        <v>6.25</v>
      </c>
      <c r="F12" s="202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0.03767</v>
      </c>
    </row>
    <row r="13" spans="1:57" ht="12.75">
      <c r="A13" s="159"/>
      <c r="B13" s="160" t="s">
        <v>66</v>
      </c>
      <c r="C13" s="161" t="str">
        <f>CONCATENATE(B7," ",C7)</f>
        <v>3 Svislé a kompletní konstrukce</v>
      </c>
      <c r="D13" s="159"/>
      <c r="E13" s="162"/>
      <c r="F13" s="162"/>
      <c r="G13" s="163">
        <f>SUM(G7:G12)</f>
        <v>0</v>
      </c>
      <c r="O13" s="150">
        <v>4</v>
      </c>
      <c r="BA13" s="164">
        <f>SUM(BA7:BA12)</f>
        <v>0</v>
      </c>
      <c r="BB13" s="164">
        <f>SUM(BB7:BB12)</f>
        <v>0</v>
      </c>
      <c r="BC13" s="164">
        <f>SUM(BC7:BC12)</f>
        <v>0</v>
      </c>
      <c r="BD13" s="164">
        <f>SUM(BD7:BD12)</f>
        <v>0</v>
      </c>
      <c r="BE13" s="164">
        <f>SUM(BE7:BE12)</f>
        <v>0</v>
      </c>
    </row>
    <row r="14" spans="1:15" ht="12.75">
      <c r="A14" s="143" t="s">
        <v>65</v>
      </c>
      <c r="B14" s="144" t="s">
        <v>84</v>
      </c>
      <c r="C14" s="145" t="s">
        <v>85</v>
      </c>
      <c r="D14" s="146"/>
      <c r="E14" s="147"/>
      <c r="F14" s="147"/>
      <c r="G14" s="148"/>
      <c r="H14" s="149"/>
      <c r="I14" s="149"/>
      <c r="O14" s="150">
        <v>1</v>
      </c>
    </row>
    <row r="15" spans="1:104" ht="12.75">
      <c r="A15" s="151">
        <v>6</v>
      </c>
      <c r="B15" s="152" t="s">
        <v>86</v>
      </c>
      <c r="C15" s="153" t="s">
        <v>87</v>
      </c>
      <c r="D15" s="154" t="s">
        <v>73</v>
      </c>
      <c r="E15" s="155">
        <v>14.82</v>
      </c>
      <c r="F15" s="202">
        <v>0</v>
      </c>
      <c r="G15" s="156">
        <f aca="true" t="shared" si="0" ref="G15:G20"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aca="true" t="shared" si="1" ref="BA15:BA20">IF(AZ15=1,G15,0)</f>
        <v>0</v>
      </c>
      <c r="BB15" s="123">
        <f aca="true" t="shared" si="2" ref="BB15:BB20">IF(AZ15=2,G15,0)</f>
        <v>0</v>
      </c>
      <c r="BC15" s="123">
        <f aca="true" t="shared" si="3" ref="BC15:BC20">IF(AZ15=3,G15,0)</f>
        <v>0</v>
      </c>
      <c r="BD15" s="123">
        <f aca="true" t="shared" si="4" ref="BD15:BD20">IF(AZ15=4,G15,0)</f>
        <v>0</v>
      </c>
      <c r="BE15" s="123">
        <f aca="true" t="shared" si="5" ref="BE15:BE20">IF(AZ15=5,G15,0)</f>
        <v>0</v>
      </c>
      <c r="CZ15" s="123">
        <v>0.01182</v>
      </c>
    </row>
    <row r="16" spans="1:104" ht="22.5">
      <c r="A16" s="151">
        <v>7</v>
      </c>
      <c r="B16" s="152" t="s">
        <v>88</v>
      </c>
      <c r="C16" s="153" t="s">
        <v>89</v>
      </c>
      <c r="D16" s="154" t="s">
        <v>81</v>
      </c>
      <c r="E16" s="155">
        <v>41.8</v>
      </c>
      <c r="F16" s="202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0.01474</v>
      </c>
    </row>
    <row r="17" spans="1:104" ht="12.75">
      <c r="A17" s="151">
        <v>8</v>
      </c>
      <c r="B17" s="152" t="s">
        <v>90</v>
      </c>
      <c r="C17" s="153" t="s">
        <v>91</v>
      </c>
      <c r="D17" s="154" t="s">
        <v>92</v>
      </c>
      <c r="E17" s="155">
        <v>4.15</v>
      </c>
      <c r="F17" s="202">
        <v>0</v>
      </c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2.52517</v>
      </c>
    </row>
    <row r="18" spans="1:104" ht="12.75">
      <c r="A18" s="151">
        <v>9</v>
      </c>
      <c r="B18" s="152" t="s">
        <v>93</v>
      </c>
      <c r="C18" s="153" t="s">
        <v>94</v>
      </c>
      <c r="D18" s="154" t="s">
        <v>95</v>
      </c>
      <c r="E18" s="155">
        <v>0.18</v>
      </c>
      <c r="F18" s="202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1.01665</v>
      </c>
    </row>
    <row r="19" spans="1:104" ht="22.5">
      <c r="A19" s="151">
        <v>10</v>
      </c>
      <c r="B19" s="152" t="s">
        <v>96</v>
      </c>
      <c r="C19" s="153" t="s">
        <v>97</v>
      </c>
      <c r="D19" s="154" t="s">
        <v>73</v>
      </c>
      <c r="E19" s="155">
        <v>102.6</v>
      </c>
      <c r="F19" s="202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0.01319</v>
      </c>
    </row>
    <row r="20" spans="1:104" ht="22.5">
      <c r="A20" s="151">
        <v>11</v>
      </c>
      <c r="B20" s="152" t="s">
        <v>98</v>
      </c>
      <c r="C20" s="153" t="s">
        <v>99</v>
      </c>
      <c r="D20" s="154" t="s">
        <v>95</v>
      </c>
      <c r="E20" s="155">
        <v>0.1745</v>
      </c>
      <c r="F20" s="202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1.09</v>
      </c>
    </row>
    <row r="21" spans="1:57" ht="12.75">
      <c r="A21" s="159"/>
      <c r="B21" s="160" t="s">
        <v>66</v>
      </c>
      <c r="C21" s="161" t="str">
        <f>CONCATENATE(B14," ",C14)</f>
        <v>4 Vodorovné konstrukce</v>
      </c>
      <c r="D21" s="159"/>
      <c r="E21" s="162"/>
      <c r="F21" s="162"/>
      <c r="G21" s="163">
        <f>SUM(G14:G20)</f>
        <v>0</v>
      </c>
      <c r="O21" s="150">
        <v>4</v>
      </c>
      <c r="BA21" s="164">
        <f>SUM(BA14:BA20)</f>
        <v>0</v>
      </c>
      <c r="BB21" s="164">
        <f>SUM(BB14:BB20)</f>
        <v>0</v>
      </c>
      <c r="BC21" s="164">
        <f>SUM(BC14:BC20)</f>
        <v>0</v>
      </c>
      <c r="BD21" s="164">
        <f>SUM(BD14:BD20)</f>
        <v>0</v>
      </c>
      <c r="BE21" s="164">
        <f>SUM(BE14:BE20)</f>
        <v>0</v>
      </c>
    </row>
    <row r="22" spans="1:15" ht="12.75">
      <c r="A22" s="143" t="s">
        <v>65</v>
      </c>
      <c r="B22" s="144" t="s">
        <v>100</v>
      </c>
      <c r="C22" s="145" t="s">
        <v>101</v>
      </c>
      <c r="D22" s="146"/>
      <c r="E22" s="147"/>
      <c r="F22" s="147"/>
      <c r="G22" s="148"/>
      <c r="H22" s="149"/>
      <c r="I22" s="149"/>
      <c r="O22" s="150">
        <v>1</v>
      </c>
    </row>
    <row r="23" spans="1:104" ht="12.75">
      <c r="A23" s="151">
        <v>12</v>
      </c>
      <c r="B23" s="152" t="s">
        <v>102</v>
      </c>
      <c r="C23" s="153" t="s">
        <v>103</v>
      </c>
      <c r="D23" s="154" t="s">
        <v>73</v>
      </c>
      <c r="E23" s="155">
        <v>6</v>
      </c>
      <c r="F23" s="202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0.01694</v>
      </c>
    </row>
    <row r="24" spans="1:104" ht="12.75">
      <c r="A24" s="151">
        <v>13</v>
      </c>
      <c r="B24" s="152" t="s">
        <v>104</v>
      </c>
      <c r="C24" s="153" t="s">
        <v>105</v>
      </c>
      <c r="D24" s="154" t="s">
        <v>73</v>
      </c>
      <c r="E24" s="155">
        <v>11.37</v>
      </c>
      <c r="F24" s="202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0.0287</v>
      </c>
    </row>
    <row r="25" spans="1:104" ht="22.5">
      <c r="A25" s="151">
        <v>14</v>
      </c>
      <c r="B25" s="152" t="s">
        <v>106</v>
      </c>
      <c r="C25" s="153" t="s">
        <v>107</v>
      </c>
      <c r="D25" s="154" t="s">
        <v>73</v>
      </c>
      <c r="E25" s="155">
        <v>5.73</v>
      </c>
      <c r="F25" s="202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0.04087</v>
      </c>
    </row>
    <row r="26" spans="1:104" ht="12.75">
      <c r="A26" s="151">
        <v>15</v>
      </c>
      <c r="B26" s="152" t="s">
        <v>108</v>
      </c>
      <c r="C26" s="153" t="s">
        <v>109</v>
      </c>
      <c r="D26" s="154" t="s">
        <v>73</v>
      </c>
      <c r="E26" s="155">
        <v>25.27</v>
      </c>
      <c r="F26" s="202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0.04766</v>
      </c>
    </row>
    <row r="27" spans="1:57" ht="12.75">
      <c r="A27" s="159"/>
      <c r="B27" s="160" t="s">
        <v>66</v>
      </c>
      <c r="C27" s="161" t="str">
        <f>CONCATENATE(B22," ",C22)</f>
        <v>61 Upravy povrchů vnitřní</v>
      </c>
      <c r="D27" s="159"/>
      <c r="E27" s="162"/>
      <c r="F27" s="162"/>
      <c r="G27" s="163">
        <f>SUM(G22:G26)</f>
        <v>0</v>
      </c>
      <c r="O27" s="150">
        <v>4</v>
      </c>
      <c r="BA27" s="164">
        <f>SUM(BA22:BA26)</f>
        <v>0</v>
      </c>
      <c r="BB27" s="164">
        <f>SUM(BB22:BB26)</f>
        <v>0</v>
      </c>
      <c r="BC27" s="164">
        <f>SUM(BC22:BC26)</f>
        <v>0</v>
      </c>
      <c r="BD27" s="164">
        <f>SUM(BD22:BD26)</f>
        <v>0</v>
      </c>
      <c r="BE27" s="164">
        <f>SUM(BE22:BE26)</f>
        <v>0</v>
      </c>
    </row>
    <row r="28" spans="1:15" ht="12.75">
      <c r="A28" s="143" t="s">
        <v>65</v>
      </c>
      <c r="B28" s="144" t="s">
        <v>110</v>
      </c>
      <c r="C28" s="145" t="s">
        <v>111</v>
      </c>
      <c r="D28" s="146"/>
      <c r="E28" s="147"/>
      <c r="F28" s="147"/>
      <c r="G28" s="148"/>
      <c r="H28" s="149"/>
      <c r="I28" s="149"/>
      <c r="O28" s="150">
        <v>1</v>
      </c>
    </row>
    <row r="29" spans="1:104" ht="22.5">
      <c r="A29" s="151">
        <v>16</v>
      </c>
      <c r="B29" s="152" t="s">
        <v>112</v>
      </c>
      <c r="C29" s="153" t="s">
        <v>113</v>
      </c>
      <c r="D29" s="154" t="s">
        <v>114</v>
      </c>
      <c r="E29" s="155">
        <v>1</v>
      </c>
      <c r="F29" s="202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16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0.03055</v>
      </c>
    </row>
    <row r="30" spans="1:104" ht="22.5">
      <c r="A30" s="151">
        <v>17</v>
      </c>
      <c r="B30" s="152" t="s">
        <v>115</v>
      </c>
      <c r="C30" s="153" t="s">
        <v>116</v>
      </c>
      <c r="D30" s="154" t="s">
        <v>114</v>
      </c>
      <c r="E30" s="155">
        <v>1</v>
      </c>
      <c r="F30" s="202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17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0.03405</v>
      </c>
    </row>
    <row r="31" spans="1:104" ht="12.75">
      <c r="A31" s="151">
        <v>18</v>
      </c>
      <c r="B31" s="152" t="s">
        <v>117</v>
      </c>
      <c r="C31" s="153" t="s">
        <v>118</v>
      </c>
      <c r="D31" s="154" t="s">
        <v>114</v>
      </c>
      <c r="E31" s="155">
        <v>1</v>
      </c>
      <c r="F31" s="202">
        <v>0</v>
      </c>
      <c r="G31" s="156">
        <f>E31*F31</f>
        <v>0</v>
      </c>
      <c r="O31" s="150">
        <v>2</v>
      </c>
      <c r="AA31" s="123">
        <v>12</v>
      </c>
      <c r="AB31" s="123">
        <v>1</v>
      </c>
      <c r="AC31" s="123">
        <v>18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0.018</v>
      </c>
    </row>
    <row r="32" spans="1:104" ht="12.75">
      <c r="A32" s="151">
        <v>19</v>
      </c>
      <c r="B32" s="152" t="s">
        <v>119</v>
      </c>
      <c r="C32" s="153" t="s">
        <v>120</v>
      </c>
      <c r="D32" s="154" t="s">
        <v>114</v>
      </c>
      <c r="E32" s="155">
        <v>1</v>
      </c>
      <c r="F32" s="202">
        <v>0</v>
      </c>
      <c r="G32" s="156">
        <f>E32*F32</f>
        <v>0</v>
      </c>
      <c r="O32" s="150">
        <v>2</v>
      </c>
      <c r="AA32" s="123">
        <v>12</v>
      </c>
      <c r="AB32" s="123">
        <v>1</v>
      </c>
      <c r="AC32" s="123">
        <v>19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0.026</v>
      </c>
    </row>
    <row r="33" spans="1:57" ht="12.75">
      <c r="A33" s="159"/>
      <c r="B33" s="160" t="s">
        <v>66</v>
      </c>
      <c r="C33" s="161" t="str">
        <f>CONCATENATE(B28," ",C28)</f>
        <v>64 Výplně otvorů</v>
      </c>
      <c r="D33" s="159"/>
      <c r="E33" s="162"/>
      <c r="F33" s="162"/>
      <c r="G33" s="163">
        <f>SUM(G28:G32)</f>
        <v>0</v>
      </c>
      <c r="O33" s="150">
        <v>4</v>
      </c>
      <c r="BA33" s="164">
        <f>SUM(BA28:BA32)</f>
        <v>0</v>
      </c>
      <c r="BB33" s="164">
        <f>SUM(BB28:BB32)</f>
        <v>0</v>
      </c>
      <c r="BC33" s="164">
        <f>SUM(BC28:BC32)</f>
        <v>0</v>
      </c>
      <c r="BD33" s="164">
        <f>SUM(BD28:BD32)</f>
        <v>0</v>
      </c>
      <c r="BE33" s="164">
        <f>SUM(BE28:BE32)</f>
        <v>0</v>
      </c>
    </row>
    <row r="34" spans="1:15" ht="12.75">
      <c r="A34" s="143" t="s">
        <v>65</v>
      </c>
      <c r="B34" s="144" t="s">
        <v>121</v>
      </c>
      <c r="C34" s="145" t="s">
        <v>122</v>
      </c>
      <c r="D34" s="146"/>
      <c r="E34" s="147"/>
      <c r="F34" s="147"/>
      <c r="G34" s="148"/>
      <c r="H34" s="149"/>
      <c r="I34" s="149"/>
      <c r="O34" s="150">
        <v>1</v>
      </c>
    </row>
    <row r="35" spans="1:104" ht="22.5">
      <c r="A35" s="151">
        <v>20</v>
      </c>
      <c r="B35" s="152" t="s">
        <v>123</v>
      </c>
      <c r="C35" s="153" t="s">
        <v>124</v>
      </c>
      <c r="D35" s="154" t="s">
        <v>73</v>
      </c>
      <c r="E35" s="155">
        <v>35</v>
      </c>
      <c r="F35" s="202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20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0.00158</v>
      </c>
    </row>
    <row r="36" spans="1:15" ht="12.75">
      <c r="A36" s="157"/>
      <c r="B36" s="158"/>
      <c r="C36" s="192" t="s">
        <v>125</v>
      </c>
      <c r="D36" s="193"/>
      <c r="E36" s="193"/>
      <c r="F36" s="193"/>
      <c r="G36" s="194"/>
      <c r="O36" s="150">
        <v>3</v>
      </c>
    </row>
    <row r="37" spans="1:57" ht="12.75">
      <c r="A37" s="159"/>
      <c r="B37" s="160" t="s">
        <v>66</v>
      </c>
      <c r="C37" s="161" t="str">
        <f>CONCATENATE(B34," ",C34)</f>
        <v>94 Lešení a stavební výtahy</v>
      </c>
      <c r="D37" s="159"/>
      <c r="E37" s="162"/>
      <c r="F37" s="162"/>
      <c r="G37" s="163">
        <f>SUM(G34:G36)</f>
        <v>0</v>
      </c>
      <c r="O37" s="150">
        <v>4</v>
      </c>
      <c r="BA37" s="164">
        <f>SUM(BA34:BA36)</f>
        <v>0</v>
      </c>
      <c r="BB37" s="164">
        <f>SUM(BB34:BB36)</f>
        <v>0</v>
      </c>
      <c r="BC37" s="164">
        <f>SUM(BC34:BC36)</f>
        <v>0</v>
      </c>
      <c r="BD37" s="164">
        <f>SUM(BD34:BD36)</f>
        <v>0</v>
      </c>
      <c r="BE37" s="164">
        <f>SUM(BE34:BE36)</f>
        <v>0</v>
      </c>
    </row>
    <row r="38" spans="1:15" ht="12.75">
      <c r="A38" s="143" t="s">
        <v>65</v>
      </c>
      <c r="B38" s="144" t="s">
        <v>126</v>
      </c>
      <c r="C38" s="145" t="s">
        <v>127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21</v>
      </c>
      <c r="B39" s="152" t="s">
        <v>128</v>
      </c>
      <c r="C39" s="153" t="s">
        <v>129</v>
      </c>
      <c r="D39" s="154" t="s">
        <v>81</v>
      </c>
      <c r="E39" s="155">
        <v>2.1</v>
      </c>
      <c r="F39" s="202">
        <v>0</v>
      </c>
      <c r="G39" s="156">
        <f aca="true" t="shared" si="6" ref="G39:G44">E39*F39</f>
        <v>0</v>
      </c>
      <c r="O39" s="150">
        <v>2</v>
      </c>
      <c r="AA39" s="123">
        <v>12</v>
      </c>
      <c r="AB39" s="123">
        <v>0</v>
      </c>
      <c r="AC39" s="123">
        <v>21</v>
      </c>
      <c r="AZ39" s="123">
        <v>1</v>
      </c>
      <c r="BA39" s="123">
        <f aca="true" t="shared" si="7" ref="BA39:BA44">IF(AZ39=1,G39,0)</f>
        <v>0</v>
      </c>
      <c r="BB39" s="123">
        <f aca="true" t="shared" si="8" ref="BB39:BB44">IF(AZ39=2,G39,0)</f>
        <v>0</v>
      </c>
      <c r="BC39" s="123">
        <f aca="true" t="shared" si="9" ref="BC39:BC44">IF(AZ39=3,G39,0)</f>
        <v>0</v>
      </c>
      <c r="BD39" s="123">
        <f aca="true" t="shared" si="10" ref="BD39:BD44">IF(AZ39=4,G39,0)</f>
        <v>0</v>
      </c>
      <c r="BE39" s="123">
        <f aca="true" t="shared" si="11" ref="BE39:BE44">IF(AZ39=5,G39,0)</f>
        <v>0</v>
      </c>
      <c r="CZ39" s="123">
        <v>0</v>
      </c>
    </row>
    <row r="40" spans="1:104" ht="12.75">
      <c r="A40" s="151">
        <v>22</v>
      </c>
      <c r="B40" s="152" t="s">
        <v>130</v>
      </c>
      <c r="C40" s="153" t="s">
        <v>131</v>
      </c>
      <c r="D40" s="154" t="s">
        <v>73</v>
      </c>
      <c r="E40" s="155">
        <v>13.51</v>
      </c>
      <c r="F40" s="202">
        <v>0</v>
      </c>
      <c r="G40" s="156">
        <f t="shared" si="6"/>
        <v>0</v>
      </c>
      <c r="O40" s="150">
        <v>2</v>
      </c>
      <c r="AA40" s="123">
        <v>12</v>
      </c>
      <c r="AB40" s="123">
        <v>0</v>
      </c>
      <c r="AC40" s="123">
        <v>22</v>
      </c>
      <c r="AZ40" s="123">
        <v>1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0.00067</v>
      </c>
    </row>
    <row r="41" spans="1:104" ht="12.75">
      <c r="A41" s="151">
        <v>23</v>
      </c>
      <c r="B41" s="152" t="s">
        <v>132</v>
      </c>
      <c r="C41" s="153" t="s">
        <v>133</v>
      </c>
      <c r="D41" s="154" t="s">
        <v>114</v>
      </c>
      <c r="E41" s="155">
        <v>2</v>
      </c>
      <c r="F41" s="202">
        <v>0</v>
      </c>
      <c r="G41" s="156">
        <f t="shared" si="6"/>
        <v>0</v>
      </c>
      <c r="O41" s="150">
        <v>2</v>
      </c>
      <c r="AA41" s="123">
        <v>12</v>
      </c>
      <c r="AB41" s="123">
        <v>0</v>
      </c>
      <c r="AC41" s="123">
        <v>23</v>
      </c>
      <c r="AZ41" s="123">
        <v>1</v>
      </c>
      <c r="BA41" s="123">
        <f t="shared" si="7"/>
        <v>0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</v>
      </c>
    </row>
    <row r="42" spans="1:104" ht="12.75">
      <c r="A42" s="151">
        <v>24</v>
      </c>
      <c r="B42" s="152" t="s">
        <v>134</v>
      </c>
      <c r="C42" s="153" t="s">
        <v>135</v>
      </c>
      <c r="D42" s="154" t="s">
        <v>73</v>
      </c>
      <c r="E42" s="155">
        <v>2.8</v>
      </c>
      <c r="F42" s="202">
        <v>0</v>
      </c>
      <c r="G42" s="156">
        <f t="shared" si="6"/>
        <v>0</v>
      </c>
      <c r="O42" s="150">
        <v>2</v>
      </c>
      <c r="AA42" s="123">
        <v>12</v>
      </c>
      <c r="AB42" s="123">
        <v>0</v>
      </c>
      <c r="AC42" s="123">
        <v>24</v>
      </c>
      <c r="AZ42" s="123">
        <v>1</v>
      </c>
      <c r="BA42" s="123">
        <f t="shared" si="7"/>
        <v>0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0.001</v>
      </c>
    </row>
    <row r="43" spans="1:104" ht="12.75">
      <c r="A43" s="151">
        <v>25</v>
      </c>
      <c r="B43" s="152" t="s">
        <v>136</v>
      </c>
      <c r="C43" s="153" t="s">
        <v>137</v>
      </c>
      <c r="D43" s="154" t="s">
        <v>73</v>
      </c>
      <c r="E43" s="155">
        <v>1.76</v>
      </c>
      <c r="F43" s="202">
        <v>0</v>
      </c>
      <c r="G43" s="156">
        <f t="shared" si="6"/>
        <v>0</v>
      </c>
      <c r="O43" s="150">
        <v>2</v>
      </c>
      <c r="AA43" s="123">
        <v>12</v>
      </c>
      <c r="AB43" s="123">
        <v>0</v>
      </c>
      <c r="AC43" s="123">
        <v>25</v>
      </c>
      <c r="AZ43" s="123">
        <v>1</v>
      </c>
      <c r="BA43" s="123">
        <f t="shared" si="7"/>
        <v>0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0.00067</v>
      </c>
    </row>
    <row r="44" spans="1:104" ht="12.75">
      <c r="A44" s="151">
        <v>26</v>
      </c>
      <c r="B44" s="152" t="s">
        <v>138</v>
      </c>
      <c r="C44" s="153" t="s">
        <v>139</v>
      </c>
      <c r="D44" s="154" t="s">
        <v>92</v>
      </c>
      <c r="E44" s="155">
        <v>1.47</v>
      </c>
      <c r="F44" s="202">
        <v>0</v>
      </c>
      <c r="G44" s="156">
        <f t="shared" si="6"/>
        <v>0</v>
      </c>
      <c r="O44" s="150">
        <v>2</v>
      </c>
      <c r="AA44" s="123">
        <v>12</v>
      </c>
      <c r="AB44" s="123">
        <v>0</v>
      </c>
      <c r="AC44" s="123">
        <v>26</v>
      </c>
      <c r="AZ44" s="123">
        <v>1</v>
      </c>
      <c r="BA44" s="123">
        <f t="shared" si="7"/>
        <v>0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0.00128</v>
      </c>
    </row>
    <row r="45" spans="1:57" ht="12.75">
      <c r="A45" s="159"/>
      <c r="B45" s="160" t="s">
        <v>66</v>
      </c>
      <c r="C45" s="161" t="str">
        <f>CONCATENATE(B38," ",C38)</f>
        <v>96 Bourání konstrukcí</v>
      </c>
      <c r="D45" s="159"/>
      <c r="E45" s="162"/>
      <c r="F45" s="162"/>
      <c r="G45" s="163">
        <f>SUM(G38:G44)</f>
        <v>0</v>
      </c>
      <c r="O45" s="150">
        <v>4</v>
      </c>
      <c r="BA45" s="164">
        <f>SUM(BA38:BA44)</f>
        <v>0</v>
      </c>
      <c r="BB45" s="164">
        <f>SUM(BB38:BB44)</f>
        <v>0</v>
      </c>
      <c r="BC45" s="164">
        <f>SUM(BC38:BC44)</f>
        <v>0</v>
      </c>
      <c r="BD45" s="164">
        <f>SUM(BD38:BD44)</f>
        <v>0</v>
      </c>
      <c r="BE45" s="164">
        <f>SUM(BE38:BE44)</f>
        <v>0</v>
      </c>
    </row>
    <row r="46" spans="1:15" ht="12.75">
      <c r="A46" s="143" t="s">
        <v>65</v>
      </c>
      <c r="B46" s="144" t="s">
        <v>140</v>
      </c>
      <c r="C46" s="145" t="s">
        <v>141</v>
      </c>
      <c r="D46" s="146"/>
      <c r="E46" s="147"/>
      <c r="F46" s="147"/>
      <c r="G46" s="148"/>
      <c r="H46" s="149"/>
      <c r="I46" s="149"/>
      <c r="O46" s="150">
        <v>1</v>
      </c>
    </row>
    <row r="47" spans="1:104" ht="12.75">
      <c r="A47" s="151">
        <v>27</v>
      </c>
      <c r="B47" s="152" t="s">
        <v>142</v>
      </c>
      <c r="C47" s="153" t="s">
        <v>143</v>
      </c>
      <c r="D47" s="154" t="s">
        <v>73</v>
      </c>
      <c r="E47" s="155">
        <v>11.37</v>
      </c>
      <c r="F47" s="202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27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04" ht="22.5">
      <c r="A48" s="151">
        <v>28</v>
      </c>
      <c r="B48" s="152" t="s">
        <v>144</v>
      </c>
      <c r="C48" s="153" t="s">
        <v>145</v>
      </c>
      <c r="D48" s="154" t="s">
        <v>114</v>
      </c>
      <c r="E48" s="155">
        <v>1</v>
      </c>
      <c r="F48" s="202">
        <v>0</v>
      </c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28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0.00133</v>
      </c>
    </row>
    <row r="49" spans="1:104" ht="22.5">
      <c r="A49" s="151">
        <v>29</v>
      </c>
      <c r="B49" s="152" t="s">
        <v>146</v>
      </c>
      <c r="C49" s="153" t="s">
        <v>147</v>
      </c>
      <c r="D49" s="154" t="s">
        <v>114</v>
      </c>
      <c r="E49" s="155">
        <v>1</v>
      </c>
      <c r="F49" s="202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29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04" ht="22.5">
      <c r="A50" s="151">
        <v>30</v>
      </c>
      <c r="B50" s="152" t="s">
        <v>148</v>
      </c>
      <c r="C50" s="153" t="s">
        <v>149</v>
      </c>
      <c r="D50" s="154" t="s">
        <v>81</v>
      </c>
      <c r="E50" s="155">
        <v>20.4</v>
      </c>
      <c r="F50" s="202">
        <v>0</v>
      </c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30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0.02366</v>
      </c>
    </row>
    <row r="51" spans="1:15" ht="12.75">
      <c r="A51" s="157"/>
      <c r="B51" s="158"/>
      <c r="C51" s="192" t="s">
        <v>150</v>
      </c>
      <c r="D51" s="193"/>
      <c r="E51" s="193"/>
      <c r="F51" s="193"/>
      <c r="G51" s="194"/>
      <c r="O51" s="150">
        <v>3</v>
      </c>
    </row>
    <row r="52" spans="1:57" ht="12.75">
      <c r="A52" s="159"/>
      <c r="B52" s="160" t="s">
        <v>66</v>
      </c>
      <c r="C52" s="161" t="str">
        <f>CONCATENATE(B46," ",C46)</f>
        <v>97 Prorážení otvorů</v>
      </c>
      <c r="D52" s="159"/>
      <c r="E52" s="162"/>
      <c r="F52" s="162"/>
      <c r="G52" s="163">
        <f>SUM(G46:G51)</f>
        <v>0</v>
      </c>
      <c r="O52" s="150">
        <v>4</v>
      </c>
      <c r="BA52" s="164">
        <f>SUM(BA46:BA51)</f>
        <v>0</v>
      </c>
      <c r="BB52" s="164">
        <f>SUM(BB46:BB51)</f>
        <v>0</v>
      </c>
      <c r="BC52" s="164">
        <f>SUM(BC46:BC51)</f>
        <v>0</v>
      </c>
      <c r="BD52" s="164">
        <f>SUM(BD46:BD51)</f>
        <v>0</v>
      </c>
      <c r="BE52" s="164">
        <f>SUM(BE46:BE51)</f>
        <v>0</v>
      </c>
    </row>
    <row r="53" spans="1:15" ht="12.75">
      <c r="A53" s="143" t="s">
        <v>65</v>
      </c>
      <c r="B53" s="144" t="s">
        <v>151</v>
      </c>
      <c r="C53" s="145" t="s">
        <v>152</v>
      </c>
      <c r="D53" s="146"/>
      <c r="E53" s="147"/>
      <c r="F53" s="147"/>
      <c r="G53" s="148"/>
      <c r="H53" s="149"/>
      <c r="I53" s="149"/>
      <c r="O53" s="150">
        <v>1</v>
      </c>
    </row>
    <row r="54" spans="1:104" ht="12.75">
      <c r="A54" s="151">
        <v>31</v>
      </c>
      <c r="B54" s="152" t="s">
        <v>153</v>
      </c>
      <c r="C54" s="153" t="s">
        <v>154</v>
      </c>
      <c r="D54" s="154" t="s">
        <v>95</v>
      </c>
      <c r="E54" s="155">
        <v>19.33</v>
      </c>
      <c r="F54" s="202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31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104" ht="22.5">
      <c r="A55" s="151">
        <v>32</v>
      </c>
      <c r="B55" s="152" t="s">
        <v>155</v>
      </c>
      <c r="C55" s="153" t="s">
        <v>156</v>
      </c>
      <c r="D55" s="154" t="s">
        <v>95</v>
      </c>
      <c r="E55" s="155">
        <v>19.38</v>
      </c>
      <c r="F55" s="202">
        <v>0</v>
      </c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32</v>
      </c>
      <c r="AZ55" s="123">
        <v>1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</v>
      </c>
    </row>
    <row r="56" spans="1:104" ht="12.75">
      <c r="A56" s="151">
        <v>33</v>
      </c>
      <c r="B56" s="152" t="s">
        <v>157</v>
      </c>
      <c r="C56" s="153" t="s">
        <v>158</v>
      </c>
      <c r="D56" s="154" t="s">
        <v>95</v>
      </c>
      <c r="E56" s="155">
        <v>19.38</v>
      </c>
      <c r="F56" s="202">
        <v>0</v>
      </c>
      <c r="G56" s="156">
        <f>E56*F56</f>
        <v>0</v>
      </c>
      <c r="O56" s="150">
        <v>2</v>
      </c>
      <c r="AA56" s="123">
        <v>12</v>
      </c>
      <c r="AB56" s="123">
        <v>0</v>
      </c>
      <c r="AC56" s="123">
        <v>33</v>
      </c>
      <c r="AZ56" s="123">
        <v>1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0</v>
      </c>
    </row>
    <row r="57" spans="1:104" ht="22.5">
      <c r="A57" s="151">
        <v>34</v>
      </c>
      <c r="B57" s="152" t="s">
        <v>159</v>
      </c>
      <c r="C57" s="153" t="s">
        <v>160</v>
      </c>
      <c r="D57" s="154" t="s">
        <v>95</v>
      </c>
      <c r="E57" s="155">
        <v>96.9</v>
      </c>
      <c r="F57" s="202">
        <v>0</v>
      </c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34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</v>
      </c>
    </row>
    <row r="58" spans="1:104" ht="12.75">
      <c r="A58" s="151">
        <v>35</v>
      </c>
      <c r="B58" s="152" t="s">
        <v>161</v>
      </c>
      <c r="C58" s="153" t="s">
        <v>162</v>
      </c>
      <c r="D58" s="154" t="s">
        <v>95</v>
      </c>
      <c r="E58" s="155">
        <v>19.38</v>
      </c>
      <c r="F58" s="202">
        <v>0</v>
      </c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35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57" ht="12.75">
      <c r="A59" s="159"/>
      <c r="B59" s="160" t="s">
        <v>66</v>
      </c>
      <c r="C59" s="161" t="str">
        <f>CONCATENATE(B53," ",C53)</f>
        <v>99 Staveništní přesun hmot</v>
      </c>
      <c r="D59" s="159"/>
      <c r="E59" s="162"/>
      <c r="F59" s="162"/>
      <c r="G59" s="163">
        <f>SUM(G53:G58)</f>
        <v>0</v>
      </c>
      <c r="O59" s="150">
        <v>4</v>
      </c>
      <c r="BA59" s="164">
        <f>SUM(BA53:BA58)</f>
        <v>0</v>
      </c>
      <c r="BB59" s="164">
        <f>SUM(BB53:BB58)</f>
        <v>0</v>
      </c>
      <c r="BC59" s="164">
        <f>SUM(BC53:BC58)</f>
        <v>0</v>
      </c>
      <c r="BD59" s="164">
        <f>SUM(BD53:BD58)</f>
        <v>0</v>
      </c>
      <c r="BE59" s="164">
        <f>SUM(BE53:BE58)</f>
        <v>0</v>
      </c>
    </row>
    <row r="60" spans="1:15" ht="12.75">
      <c r="A60" s="143" t="s">
        <v>65</v>
      </c>
      <c r="B60" s="144" t="s">
        <v>163</v>
      </c>
      <c r="C60" s="145" t="s">
        <v>164</v>
      </c>
      <c r="D60" s="146"/>
      <c r="E60" s="147"/>
      <c r="F60" s="147"/>
      <c r="G60" s="148"/>
      <c r="H60" s="149"/>
      <c r="I60" s="149"/>
      <c r="O60" s="150">
        <v>1</v>
      </c>
    </row>
    <row r="61" spans="1:104" ht="22.5">
      <c r="A61" s="151">
        <v>36</v>
      </c>
      <c r="B61" s="152" t="s">
        <v>165</v>
      </c>
      <c r="C61" s="153" t="s">
        <v>166</v>
      </c>
      <c r="D61" s="154" t="s">
        <v>73</v>
      </c>
      <c r="E61" s="155">
        <v>1.17</v>
      </c>
      <c r="F61" s="202">
        <v>0</v>
      </c>
      <c r="G61" s="156">
        <f>E61*F61</f>
        <v>0</v>
      </c>
      <c r="O61" s="150">
        <v>2</v>
      </c>
      <c r="AA61" s="123">
        <v>12</v>
      </c>
      <c r="AB61" s="123">
        <v>0</v>
      </c>
      <c r="AC61" s="123">
        <v>36</v>
      </c>
      <c r="AZ61" s="123">
        <v>2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0.00567</v>
      </c>
    </row>
    <row r="62" spans="1:57" ht="12.75">
      <c r="A62" s="159"/>
      <c r="B62" s="160" t="s">
        <v>66</v>
      </c>
      <c r="C62" s="161" t="str">
        <f>CONCATENATE(B60," ",C60)</f>
        <v>711 Izolace proti vodě</v>
      </c>
      <c r="D62" s="159"/>
      <c r="E62" s="162"/>
      <c r="F62" s="162"/>
      <c r="G62" s="163">
        <f>SUM(G60:G61)</f>
        <v>0</v>
      </c>
      <c r="O62" s="150">
        <v>4</v>
      </c>
      <c r="BA62" s="164">
        <f>SUM(BA60:BA61)</f>
        <v>0</v>
      </c>
      <c r="BB62" s="164">
        <f>SUM(BB60:BB61)</f>
        <v>0</v>
      </c>
      <c r="BC62" s="164">
        <f>SUM(BC60:BC61)</f>
        <v>0</v>
      </c>
      <c r="BD62" s="164">
        <f>SUM(BD60:BD61)</f>
        <v>0</v>
      </c>
      <c r="BE62" s="164">
        <f>SUM(BE60:BE61)</f>
        <v>0</v>
      </c>
    </row>
    <row r="63" spans="1:15" ht="12.75">
      <c r="A63" s="143" t="s">
        <v>65</v>
      </c>
      <c r="B63" s="144" t="s">
        <v>167</v>
      </c>
      <c r="C63" s="145" t="s">
        <v>168</v>
      </c>
      <c r="D63" s="146"/>
      <c r="E63" s="147"/>
      <c r="F63" s="147"/>
      <c r="G63" s="148"/>
      <c r="H63" s="149"/>
      <c r="I63" s="149"/>
      <c r="O63" s="150">
        <v>1</v>
      </c>
    </row>
    <row r="64" spans="1:104" ht="22.5">
      <c r="A64" s="151">
        <v>37</v>
      </c>
      <c r="B64" s="152" t="s">
        <v>169</v>
      </c>
      <c r="C64" s="153" t="s">
        <v>170</v>
      </c>
      <c r="D64" s="154" t="s">
        <v>73</v>
      </c>
      <c r="E64" s="155">
        <v>14.82</v>
      </c>
      <c r="F64" s="202">
        <v>0</v>
      </c>
      <c r="G64" s="156">
        <f>E64*F64</f>
        <v>0</v>
      </c>
      <c r="O64" s="150">
        <v>2</v>
      </c>
      <c r="AA64" s="123">
        <v>12</v>
      </c>
      <c r="AB64" s="123">
        <v>0</v>
      </c>
      <c r="AC64" s="123">
        <v>37</v>
      </c>
      <c r="AZ64" s="123">
        <v>2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0.00474</v>
      </c>
    </row>
    <row r="65" spans="1:104" ht="22.5">
      <c r="A65" s="151">
        <v>38</v>
      </c>
      <c r="B65" s="152" t="s">
        <v>171</v>
      </c>
      <c r="C65" s="153" t="s">
        <v>172</v>
      </c>
      <c r="D65" s="154" t="s">
        <v>73</v>
      </c>
      <c r="E65" s="155">
        <v>121.4</v>
      </c>
      <c r="F65" s="202">
        <v>0</v>
      </c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38</v>
      </c>
      <c r="AZ65" s="123">
        <v>2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0.00653</v>
      </c>
    </row>
    <row r="66" spans="1:104" ht="22.5">
      <c r="A66" s="151">
        <v>39</v>
      </c>
      <c r="B66" s="152" t="s">
        <v>173</v>
      </c>
      <c r="C66" s="153" t="s">
        <v>174</v>
      </c>
      <c r="D66" s="154" t="s">
        <v>73</v>
      </c>
      <c r="E66" s="155">
        <v>102.6</v>
      </c>
      <c r="F66" s="202">
        <v>0</v>
      </c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39</v>
      </c>
      <c r="AZ66" s="123">
        <v>2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0.00014</v>
      </c>
    </row>
    <row r="67" spans="1:104" ht="12.75">
      <c r="A67" s="151">
        <v>40</v>
      </c>
      <c r="B67" s="152" t="s">
        <v>175</v>
      </c>
      <c r="C67" s="153" t="s">
        <v>176</v>
      </c>
      <c r="D67" s="154" t="s">
        <v>95</v>
      </c>
      <c r="E67" s="155">
        <v>0.88</v>
      </c>
      <c r="F67" s="202">
        <v>0</v>
      </c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40</v>
      </c>
      <c r="AZ67" s="123">
        <v>2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</v>
      </c>
    </row>
    <row r="68" spans="1:57" ht="12.75">
      <c r="A68" s="159"/>
      <c r="B68" s="160" t="s">
        <v>66</v>
      </c>
      <c r="C68" s="161" t="str">
        <f>CONCATENATE(B63," ",C63)</f>
        <v>713 Izolace tepelné</v>
      </c>
      <c r="D68" s="159"/>
      <c r="E68" s="162"/>
      <c r="F68" s="162"/>
      <c r="G68" s="163">
        <f>SUM(G63:G67)</f>
        <v>0</v>
      </c>
      <c r="O68" s="150">
        <v>4</v>
      </c>
      <c r="BA68" s="164">
        <f>SUM(BA63:BA67)</f>
        <v>0</v>
      </c>
      <c r="BB68" s="164">
        <f>SUM(BB63:BB67)</f>
        <v>0</v>
      </c>
      <c r="BC68" s="164">
        <f>SUM(BC63:BC67)</f>
        <v>0</v>
      </c>
      <c r="BD68" s="164">
        <f>SUM(BD63:BD67)</f>
        <v>0</v>
      </c>
      <c r="BE68" s="164">
        <f>SUM(BE63:BE67)</f>
        <v>0</v>
      </c>
    </row>
    <row r="69" spans="1:15" ht="12.75">
      <c r="A69" s="143" t="s">
        <v>65</v>
      </c>
      <c r="B69" s="144" t="s">
        <v>177</v>
      </c>
      <c r="C69" s="145" t="s">
        <v>178</v>
      </c>
      <c r="D69" s="146"/>
      <c r="E69" s="147"/>
      <c r="F69" s="147"/>
      <c r="G69" s="148"/>
      <c r="H69" s="149"/>
      <c r="I69" s="149"/>
      <c r="O69" s="150">
        <v>1</v>
      </c>
    </row>
    <row r="70" spans="1:104" ht="22.5">
      <c r="A70" s="151">
        <v>41</v>
      </c>
      <c r="B70" s="152" t="s">
        <v>179</v>
      </c>
      <c r="C70" s="153" t="s">
        <v>180</v>
      </c>
      <c r="D70" s="154" t="s">
        <v>78</v>
      </c>
      <c r="E70" s="155">
        <v>1</v>
      </c>
      <c r="F70" s="202">
        <v>0</v>
      </c>
      <c r="G70" s="156">
        <f>E70*F70</f>
        <v>0</v>
      </c>
      <c r="O70" s="150">
        <v>2</v>
      </c>
      <c r="AA70" s="123">
        <v>12</v>
      </c>
      <c r="AB70" s="123">
        <v>0</v>
      </c>
      <c r="AC70" s="123">
        <v>41</v>
      </c>
      <c r="AZ70" s="123">
        <v>2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0.01</v>
      </c>
    </row>
    <row r="71" spans="1:57" ht="12.75">
      <c r="A71" s="159"/>
      <c r="B71" s="160" t="s">
        <v>66</v>
      </c>
      <c r="C71" s="161" t="str">
        <f>CONCATENATE(B69," ",C69)</f>
        <v>720 Zdravotechnická instalace</v>
      </c>
      <c r="D71" s="159"/>
      <c r="E71" s="162"/>
      <c r="F71" s="162"/>
      <c r="G71" s="163">
        <f>SUM(G69:G70)</f>
        <v>0</v>
      </c>
      <c r="O71" s="150">
        <v>4</v>
      </c>
      <c r="BA71" s="164">
        <f>SUM(BA69:BA70)</f>
        <v>0</v>
      </c>
      <c r="BB71" s="164">
        <f>SUM(BB69:BB70)</f>
        <v>0</v>
      </c>
      <c r="BC71" s="164">
        <f>SUM(BC69:BC70)</f>
        <v>0</v>
      </c>
      <c r="BD71" s="164">
        <f>SUM(BD69:BD70)</f>
        <v>0</v>
      </c>
      <c r="BE71" s="164">
        <f>SUM(BE69:BE70)</f>
        <v>0</v>
      </c>
    </row>
    <row r="72" spans="1:15" ht="12.75">
      <c r="A72" s="143" t="s">
        <v>65</v>
      </c>
      <c r="B72" s="144" t="s">
        <v>181</v>
      </c>
      <c r="C72" s="145" t="s">
        <v>182</v>
      </c>
      <c r="D72" s="146"/>
      <c r="E72" s="147"/>
      <c r="F72" s="147"/>
      <c r="G72" s="148"/>
      <c r="H72" s="149"/>
      <c r="I72" s="149"/>
      <c r="O72" s="150">
        <v>1</v>
      </c>
    </row>
    <row r="73" spans="1:104" ht="12.75">
      <c r="A73" s="151">
        <v>42</v>
      </c>
      <c r="B73" s="152" t="s">
        <v>183</v>
      </c>
      <c r="C73" s="153" t="s">
        <v>184</v>
      </c>
      <c r="D73" s="154" t="s">
        <v>73</v>
      </c>
      <c r="E73" s="155">
        <v>121.4</v>
      </c>
      <c r="F73" s="202">
        <v>0</v>
      </c>
      <c r="G73" s="156">
        <f aca="true" t="shared" si="12" ref="G73:G90">E73*F73</f>
        <v>0</v>
      </c>
      <c r="O73" s="150">
        <v>2</v>
      </c>
      <c r="AA73" s="123">
        <v>12</v>
      </c>
      <c r="AB73" s="123">
        <v>0</v>
      </c>
      <c r="AC73" s="123">
        <v>42</v>
      </c>
      <c r="AZ73" s="123">
        <v>2</v>
      </c>
      <c r="BA73" s="123">
        <f aca="true" t="shared" si="13" ref="BA73:BA90">IF(AZ73=1,G73,0)</f>
        <v>0</v>
      </c>
      <c r="BB73" s="123">
        <f aca="true" t="shared" si="14" ref="BB73:BB90">IF(AZ73=2,G73,0)</f>
        <v>0</v>
      </c>
      <c r="BC73" s="123">
        <f aca="true" t="shared" si="15" ref="BC73:BC90">IF(AZ73=3,G73,0)</f>
        <v>0</v>
      </c>
      <c r="BD73" s="123">
        <f aca="true" t="shared" si="16" ref="BD73:BD90">IF(AZ73=4,G73,0)</f>
        <v>0</v>
      </c>
      <c r="BE73" s="123">
        <f aca="true" t="shared" si="17" ref="BE73:BE90">IF(AZ73=5,G73,0)</f>
        <v>0</v>
      </c>
      <c r="CZ73" s="123">
        <v>0</v>
      </c>
    </row>
    <row r="74" spans="1:104" ht="12.75">
      <c r="A74" s="151">
        <v>43</v>
      </c>
      <c r="B74" s="152" t="s">
        <v>185</v>
      </c>
      <c r="C74" s="153" t="s">
        <v>186</v>
      </c>
      <c r="D74" s="154" t="s">
        <v>73</v>
      </c>
      <c r="E74" s="155">
        <v>102.6</v>
      </c>
      <c r="F74" s="202">
        <v>0</v>
      </c>
      <c r="G74" s="156">
        <f t="shared" si="12"/>
        <v>0</v>
      </c>
      <c r="O74" s="150">
        <v>2</v>
      </c>
      <c r="AA74" s="123">
        <v>12</v>
      </c>
      <c r="AB74" s="123">
        <v>0</v>
      </c>
      <c r="AC74" s="123">
        <v>43</v>
      </c>
      <c r="AZ74" s="123">
        <v>2</v>
      </c>
      <c r="BA74" s="123">
        <f t="shared" si="13"/>
        <v>0</v>
      </c>
      <c r="BB74" s="123">
        <f t="shared" si="14"/>
        <v>0</v>
      </c>
      <c r="BC74" s="123">
        <f t="shared" si="15"/>
        <v>0</v>
      </c>
      <c r="BD74" s="123">
        <f t="shared" si="16"/>
        <v>0</v>
      </c>
      <c r="BE74" s="123">
        <f t="shared" si="17"/>
        <v>0</v>
      </c>
      <c r="CZ74" s="123">
        <v>0.00016</v>
      </c>
    </row>
    <row r="75" spans="1:104" ht="12.75">
      <c r="A75" s="151">
        <v>44</v>
      </c>
      <c r="B75" s="152" t="s">
        <v>187</v>
      </c>
      <c r="C75" s="153" t="s">
        <v>188</v>
      </c>
      <c r="D75" s="154" t="s">
        <v>81</v>
      </c>
      <c r="E75" s="155">
        <v>18</v>
      </c>
      <c r="F75" s="202">
        <v>0</v>
      </c>
      <c r="G75" s="156">
        <f t="shared" si="12"/>
        <v>0</v>
      </c>
      <c r="O75" s="150">
        <v>2</v>
      </c>
      <c r="AA75" s="123">
        <v>12</v>
      </c>
      <c r="AB75" s="123">
        <v>0</v>
      </c>
      <c r="AC75" s="123">
        <v>44</v>
      </c>
      <c r="AZ75" s="123">
        <v>2</v>
      </c>
      <c r="BA75" s="123">
        <f t="shared" si="13"/>
        <v>0</v>
      </c>
      <c r="BB75" s="123">
        <f t="shared" si="14"/>
        <v>0</v>
      </c>
      <c r="BC75" s="123">
        <f t="shared" si="15"/>
        <v>0</v>
      </c>
      <c r="BD75" s="123">
        <f t="shared" si="16"/>
        <v>0</v>
      </c>
      <c r="BE75" s="123">
        <f t="shared" si="17"/>
        <v>0</v>
      </c>
      <c r="CZ75" s="123">
        <v>0</v>
      </c>
    </row>
    <row r="76" spans="1:104" ht="12.75">
      <c r="A76" s="151">
        <v>45</v>
      </c>
      <c r="B76" s="152" t="s">
        <v>189</v>
      </c>
      <c r="C76" s="153" t="s">
        <v>190</v>
      </c>
      <c r="D76" s="154" t="s">
        <v>81</v>
      </c>
      <c r="E76" s="155">
        <v>12</v>
      </c>
      <c r="F76" s="202">
        <v>0</v>
      </c>
      <c r="G76" s="156">
        <f t="shared" si="12"/>
        <v>0</v>
      </c>
      <c r="O76" s="150">
        <v>2</v>
      </c>
      <c r="AA76" s="123">
        <v>12</v>
      </c>
      <c r="AB76" s="123">
        <v>0</v>
      </c>
      <c r="AC76" s="123">
        <v>45</v>
      </c>
      <c r="AZ76" s="123">
        <v>2</v>
      </c>
      <c r="BA76" s="123">
        <f t="shared" si="13"/>
        <v>0</v>
      </c>
      <c r="BB76" s="123">
        <f t="shared" si="14"/>
        <v>0</v>
      </c>
      <c r="BC76" s="123">
        <f t="shared" si="15"/>
        <v>0</v>
      </c>
      <c r="BD76" s="123">
        <f t="shared" si="16"/>
        <v>0</v>
      </c>
      <c r="BE76" s="123">
        <f t="shared" si="17"/>
        <v>0</v>
      </c>
      <c r="CZ76" s="123">
        <v>0</v>
      </c>
    </row>
    <row r="77" spans="1:104" ht="12.75">
      <c r="A77" s="151">
        <v>46</v>
      </c>
      <c r="B77" s="152" t="s">
        <v>191</v>
      </c>
      <c r="C77" s="153" t="s">
        <v>192</v>
      </c>
      <c r="D77" s="154" t="s">
        <v>81</v>
      </c>
      <c r="E77" s="155">
        <v>43</v>
      </c>
      <c r="F77" s="202">
        <v>0</v>
      </c>
      <c r="G77" s="156">
        <f t="shared" si="12"/>
        <v>0</v>
      </c>
      <c r="O77" s="150">
        <v>2</v>
      </c>
      <c r="AA77" s="123">
        <v>12</v>
      </c>
      <c r="AB77" s="123">
        <v>0</v>
      </c>
      <c r="AC77" s="123">
        <v>46</v>
      </c>
      <c r="AZ77" s="123">
        <v>2</v>
      </c>
      <c r="BA77" s="123">
        <f t="shared" si="13"/>
        <v>0</v>
      </c>
      <c r="BB77" s="123">
        <f t="shared" si="14"/>
        <v>0</v>
      </c>
      <c r="BC77" s="123">
        <f t="shared" si="15"/>
        <v>0</v>
      </c>
      <c r="BD77" s="123">
        <f t="shared" si="16"/>
        <v>0</v>
      </c>
      <c r="BE77" s="123">
        <f t="shared" si="17"/>
        <v>0</v>
      </c>
      <c r="CZ77" s="123">
        <v>0</v>
      </c>
    </row>
    <row r="78" spans="1:104" ht="12.75">
      <c r="A78" s="151">
        <v>47</v>
      </c>
      <c r="B78" s="152" t="s">
        <v>193</v>
      </c>
      <c r="C78" s="153" t="s">
        <v>194</v>
      </c>
      <c r="D78" s="154" t="s">
        <v>81</v>
      </c>
      <c r="E78" s="155">
        <v>112.9</v>
      </c>
      <c r="F78" s="202">
        <v>0</v>
      </c>
      <c r="G78" s="156">
        <f t="shared" si="12"/>
        <v>0</v>
      </c>
      <c r="O78" s="150">
        <v>2</v>
      </c>
      <c r="AA78" s="123">
        <v>12</v>
      </c>
      <c r="AB78" s="123">
        <v>0</v>
      </c>
      <c r="AC78" s="123">
        <v>47</v>
      </c>
      <c r="AZ78" s="123">
        <v>2</v>
      </c>
      <c r="BA78" s="123">
        <f t="shared" si="13"/>
        <v>0</v>
      </c>
      <c r="BB78" s="123">
        <f t="shared" si="14"/>
        <v>0</v>
      </c>
      <c r="BC78" s="123">
        <f t="shared" si="15"/>
        <v>0</v>
      </c>
      <c r="BD78" s="123">
        <f t="shared" si="16"/>
        <v>0</v>
      </c>
      <c r="BE78" s="123">
        <f t="shared" si="17"/>
        <v>0</v>
      </c>
      <c r="CZ78" s="123">
        <v>0.00016</v>
      </c>
    </row>
    <row r="79" spans="1:104" ht="22.5">
      <c r="A79" s="151">
        <v>48</v>
      </c>
      <c r="B79" s="152" t="s">
        <v>195</v>
      </c>
      <c r="C79" s="153" t="s">
        <v>196</v>
      </c>
      <c r="D79" s="154" t="s">
        <v>81</v>
      </c>
      <c r="E79" s="155">
        <v>17.6</v>
      </c>
      <c r="F79" s="202">
        <v>0</v>
      </c>
      <c r="G79" s="156">
        <f t="shared" si="12"/>
        <v>0</v>
      </c>
      <c r="O79" s="150">
        <v>2</v>
      </c>
      <c r="AA79" s="123">
        <v>12</v>
      </c>
      <c r="AB79" s="123">
        <v>0</v>
      </c>
      <c r="AC79" s="123">
        <v>48</v>
      </c>
      <c r="AZ79" s="123">
        <v>2</v>
      </c>
      <c r="BA79" s="123">
        <f t="shared" si="13"/>
        <v>0</v>
      </c>
      <c r="BB79" s="123">
        <f t="shared" si="14"/>
        <v>0</v>
      </c>
      <c r="BC79" s="123">
        <f t="shared" si="15"/>
        <v>0</v>
      </c>
      <c r="BD79" s="123">
        <f t="shared" si="16"/>
        <v>0</v>
      </c>
      <c r="BE79" s="123">
        <f t="shared" si="17"/>
        <v>0</v>
      </c>
      <c r="CZ79" s="123">
        <v>0.01585</v>
      </c>
    </row>
    <row r="80" spans="1:104" ht="22.5">
      <c r="A80" s="151">
        <v>49</v>
      </c>
      <c r="B80" s="152" t="s">
        <v>197</v>
      </c>
      <c r="C80" s="153" t="s">
        <v>198</v>
      </c>
      <c r="D80" s="154" t="s">
        <v>81</v>
      </c>
      <c r="E80" s="155">
        <v>26.5</v>
      </c>
      <c r="F80" s="202">
        <v>0</v>
      </c>
      <c r="G80" s="156">
        <f t="shared" si="12"/>
        <v>0</v>
      </c>
      <c r="O80" s="150">
        <v>2</v>
      </c>
      <c r="AA80" s="123">
        <v>12</v>
      </c>
      <c r="AB80" s="123">
        <v>0</v>
      </c>
      <c r="AC80" s="123">
        <v>49</v>
      </c>
      <c r="AZ80" s="123">
        <v>2</v>
      </c>
      <c r="BA80" s="123">
        <f t="shared" si="13"/>
        <v>0</v>
      </c>
      <c r="BB80" s="123">
        <f t="shared" si="14"/>
        <v>0</v>
      </c>
      <c r="BC80" s="123">
        <f t="shared" si="15"/>
        <v>0</v>
      </c>
      <c r="BD80" s="123">
        <f t="shared" si="16"/>
        <v>0</v>
      </c>
      <c r="BE80" s="123">
        <f t="shared" si="17"/>
        <v>0</v>
      </c>
      <c r="CZ80" s="123">
        <v>0.00968</v>
      </c>
    </row>
    <row r="81" spans="1:104" ht="22.5">
      <c r="A81" s="151">
        <v>50</v>
      </c>
      <c r="B81" s="152" t="s">
        <v>199</v>
      </c>
      <c r="C81" s="153" t="s">
        <v>200</v>
      </c>
      <c r="D81" s="154" t="s">
        <v>81</v>
      </c>
      <c r="E81" s="155">
        <v>16.8</v>
      </c>
      <c r="F81" s="202">
        <v>0</v>
      </c>
      <c r="G81" s="156">
        <f t="shared" si="12"/>
        <v>0</v>
      </c>
      <c r="O81" s="150">
        <v>2</v>
      </c>
      <c r="AA81" s="123">
        <v>12</v>
      </c>
      <c r="AB81" s="123">
        <v>0</v>
      </c>
      <c r="AC81" s="123">
        <v>50</v>
      </c>
      <c r="AZ81" s="123">
        <v>2</v>
      </c>
      <c r="BA81" s="123">
        <f t="shared" si="13"/>
        <v>0</v>
      </c>
      <c r="BB81" s="123">
        <f t="shared" si="14"/>
        <v>0</v>
      </c>
      <c r="BC81" s="123">
        <f t="shared" si="15"/>
        <v>0</v>
      </c>
      <c r="BD81" s="123">
        <f t="shared" si="16"/>
        <v>0</v>
      </c>
      <c r="BE81" s="123">
        <f t="shared" si="17"/>
        <v>0</v>
      </c>
      <c r="CZ81" s="123">
        <v>0.00825</v>
      </c>
    </row>
    <row r="82" spans="1:104" ht="12.75">
      <c r="A82" s="151">
        <v>51</v>
      </c>
      <c r="B82" s="152" t="s">
        <v>201</v>
      </c>
      <c r="C82" s="153" t="s">
        <v>202</v>
      </c>
      <c r="D82" s="154" t="s">
        <v>92</v>
      </c>
      <c r="E82" s="155">
        <v>0.824</v>
      </c>
      <c r="F82" s="202">
        <v>0</v>
      </c>
      <c r="G82" s="156">
        <f t="shared" si="12"/>
        <v>0</v>
      </c>
      <c r="O82" s="150">
        <v>2</v>
      </c>
      <c r="AA82" s="123">
        <v>12</v>
      </c>
      <c r="AB82" s="123">
        <v>0</v>
      </c>
      <c r="AC82" s="123">
        <v>51</v>
      </c>
      <c r="AZ82" s="123">
        <v>2</v>
      </c>
      <c r="BA82" s="123">
        <f t="shared" si="13"/>
        <v>0</v>
      </c>
      <c r="BB82" s="123">
        <f t="shared" si="14"/>
        <v>0</v>
      </c>
      <c r="BC82" s="123">
        <f t="shared" si="15"/>
        <v>0</v>
      </c>
      <c r="BD82" s="123">
        <f t="shared" si="16"/>
        <v>0</v>
      </c>
      <c r="BE82" s="123">
        <f t="shared" si="17"/>
        <v>0</v>
      </c>
      <c r="CZ82" s="123">
        <v>0.0291</v>
      </c>
    </row>
    <row r="83" spans="1:104" ht="22.5">
      <c r="A83" s="151">
        <v>52</v>
      </c>
      <c r="B83" s="152" t="s">
        <v>203</v>
      </c>
      <c r="C83" s="153" t="s">
        <v>204</v>
      </c>
      <c r="D83" s="154" t="s">
        <v>73</v>
      </c>
      <c r="E83" s="155">
        <v>5.84</v>
      </c>
      <c r="F83" s="202">
        <v>0</v>
      </c>
      <c r="G83" s="156">
        <f t="shared" si="12"/>
        <v>0</v>
      </c>
      <c r="O83" s="150">
        <v>2</v>
      </c>
      <c r="AA83" s="123">
        <v>12</v>
      </c>
      <c r="AB83" s="123">
        <v>0</v>
      </c>
      <c r="AC83" s="123">
        <v>52</v>
      </c>
      <c r="AZ83" s="123">
        <v>2</v>
      </c>
      <c r="BA83" s="123">
        <f t="shared" si="13"/>
        <v>0</v>
      </c>
      <c r="BB83" s="123">
        <f t="shared" si="14"/>
        <v>0</v>
      </c>
      <c r="BC83" s="123">
        <f t="shared" si="15"/>
        <v>0</v>
      </c>
      <c r="BD83" s="123">
        <f t="shared" si="16"/>
        <v>0</v>
      </c>
      <c r="BE83" s="123">
        <f t="shared" si="17"/>
        <v>0</v>
      </c>
      <c r="CZ83" s="123">
        <v>0.01177</v>
      </c>
    </row>
    <row r="84" spans="1:104" ht="22.5">
      <c r="A84" s="151">
        <v>53</v>
      </c>
      <c r="B84" s="152" t="s">
        <v>205</v>
      </c>
      <c r="C84" s="153" t="s">
        <v>206</v>
      </c>
      <c r="D84" s="154" t="s">
        <v>78</v>
      </c>
      <c r="E84" s="155">
        <v>1</v>
      </c>
      <c r="F84" s="202">
        <v>0</v>
      </c>
      <c r="G84" s="156">
        <f t="shared" si="12"/>
        <v>0</v>
      </c>
      <c r="O84" s="150">
        <v>2</v>
      </c>
      <c r="AA84" s="123">
        <v>12</v>
      </c>
      <c r="AB84" s="123">
        <v>1</v>
      </c>
      <c r="AC84" s="123">
        <v>53</v>
      </c>
      <c r="AZ84" s="123">
        <v>2</v>
      </c>
      <c r="BA84" s="123">
        <f t="shared" si="13"/>
        <v>0</v>
      </c>
      <c r="BB84" s="123">
        <f t="shared" si="14"/>
        <v>0</v>
      </c>
      <c r="BC84" s="123">
        <f t="shared" si="15"/>
        <v>0</v>
      </c>
      <c r="BD84" s="123">
        <f t="shared" si="16"/>
        <v>0</v>
      </c>
      <c r="BE84" s="123">
        <f t="shared" si="17"/>
        <v>0</v>
      </c>
      <c r="CZ84" s="123">
        <v>1.064</v>
      </c>
    </row>
    <row r="85" spans="1:104" ht="22.5">
      <c r="A85" s="151">
        <v>54</v>
      </c>
      <c r="B85" s="152" t="s">
        <v>207</v>
      </c>
      <c r="C85" s="153" t="s">
        <v>208</v>
      </c>
      <c r="D85" s="154" t="s">
        <v>78</v>
      </c>
      <c r="E85" s="155">
        <v>1</v>
      </c>
      <c r="F85" s="202">
        <v>0</v>
      </c>
      <c r="G85" s="156">
        <f t="shared" si="12"/>
        <v>0</v>
      </c>
      <c r="O85" s="150">
        <v>2</v>
      </c>
      <c r="AA85" s="123">
        <v>12</v>
      </c>
      <c r="AB85" s="123">
        <v>1</v>
      </c>
      <c r="AC85" s="123">
        <v>54</v>
      </c>
      <c r="AZ85" s="123">
        <v>2</v>
      </c>
      <c r="BA85" s="123">
        <f t="shared" si="13"/>
        <v>0</v>
      </c>
      <c r="BB85" s="123">
        <f t="shared" si="14"/>
        <v>0</v>
      </c>
      <c r="BC85" s="123">
        <f t="shared" si="15"/>
        <v>0</v>
      </c>
      <c r="BD85" s="123">
        <f t="shared" si="16"/>
        <v>0</v>
      </c>
      <c r="BE85" s="123">
        <f t="shared" si="17"/>
        <v>0</v>
      </c>
      <c r="CZ85" s="123">
        <v>0.03</v>
      </c>
    </row>
    <row r="86" spans="1:104" ht="22.5">
      <c r="A86" s="151">
        <v>55</v>
      </c>
      <c r="B86" s="152" t="s">
        <v>209</v>
      </c>
      <c r="C86" s="153" t="s">
        <v>210</v>
      </c>
      <c r="D86" s="154" t="s">
        <v>78</v>
      </c>
      <c r="E86" s="155">
        <v>1</v>
      </c>
      <c r="F86" s="202">
        <v>0</v>
      </c>
      <c r="G86" s="156">
        <f t="shared" si="12"/>
        <v>0</v>
      </c>
      <c r="O86" s="150">
        <v>2</v>
      </c>
      <c r="AA86" s="123">
        <v>12</v>
      </c>
      <c r="AB86" s="123">
        <v>1</v>
      </c>
      <c r="AC86" s="123">
        <v>55</v>
      </c>
      <c r="AZ86" s="123">
        <v>2</v>
      </c>
      <c r="BA86" s="123">
        <f t="shared" si="13"/>
        <v>0</v>
      </c>
      <c r="BB86" s="123">
        <f t="shared" si="14"/>
        <v>0</v>
      </c>
      <c r="BC86" s="123">
        <f t="shared" si="15"/>
        <v>0</v>
      </c>
      <c r="BD86" s="123">
        <f t="shared" si="16"/>
        <v>0</v>
      </c>
      <c r="BE86" s="123">
        <f t="shared" si="17"/>
        <v>0</v>
      </c>
      <c r="CZ86" s="123">
        <v>0.04</v>
      </c>
    </row>
    <row r="87" spans="1:104" ht="22.5">
      <c r="A87" s="151">
        <v>56</v>
      </c>
      <c r="B87" s="152" t="s">
        <v>211</v>
      </c>
      <c r="C87" s="153" t="s">
        <v>212</v>
      </c>
      <c r="D87" s="154" t="s">
        <v>73</v>
      </c>
      <c r="E87" s="155">
        <v>121.4</v>
      </c>
      <c r="F87" s="202">
        <v>0</v>
      </c>
      <c r="G87" s="156">
        <f t="shared" si="12"/>
        <v>0</v>
      </c>
      <c r="O87" s="150">
        <v>2</v>
      </c>
      <c r="AA87" s="123">
        <v>12</v>
      </c>
      <c r="AB87" s="123">
        <v>0</v>
      </c>
      <c r="AC87" s="123">
        <v>56</v>
      </c>
      <c r="AZ87" s="123">
        <v>2</v>
      </c>
      <c r="BA87" s="123">
        <f t="shared" si="13"/>
        <v>0</v>
      </c>
      <c r="BB87" s="123">
        <f t="shared" si="14"/>
        <v>0</v>
      </c>
      <c r="BC87" s="123">
        <f t="shared" si="15"/>
        <v>0</v>
      </c>
      <c r="BD87" s="123">
        <f t="shared" si="16"/>
        <v>0</v>
      </c>
      <c r="BE87" s="123">
        <f t="shared" si="17"/>
        <v>0</v>
      </c>
      <c r="CZ87" s="123">
        <v>0.01426</v>
      </c>
    </row>
    <row r="88" spans="1:104" ht="12.75">
      <c r="A88" s="151">
        <v>57</v>
      </c>
      <c r="B88" s="152" t="s">
        <v>213</v>
      </c>
      <c r="C88" s="153" t="s">
        <v>214</v>
      </c>
      <c r="D88" s="154" t="s">
        <v>73</v>
      </c>
      <c r="E88" s="155">
        <v>12.5</v>
      </c>
      <c r="F88" s="202">
        <v>0</v>
      </c>
      <c r="G88" s="156">
        <f t="shared" si="12"/>
        <v>0</v>
      </c>
      <c r="O88" s="150">
        <v>2</v>
      </c>
      <c r="AA88" s="123">
        <v>12</v>
      </c>
      <c r="AB88" s="123">
        <v>0</v>
      </c>
      <c r="AC88" s="123">
        <v>57</v>
      </c>
      <c r="AZ88" s="123">
        <v>2</v>
      </c>
      <c r="BA88" s="123">
        <f t="shared" si="13"/>
        <v>0</v>
      </c>
      <c r="BB88" s="123">
        <f t="shared" si="14"/>
        <v>0</v>
      </c>
      <c r="BC88" s="123">
        <f t="shared" si="15"/>
        <v>0</v>
      </c>
      <c r="BD88" s="123">
        <f t="shared" si="16"/>
        <v>0</v>
      </c>
      <c r="BE88" s="123">
        <f t="shared" si="17"/>
        <v>0</v>
      </c>
      <c r="CZ88" s="123">
        <v>0.00016</v>
      </c>
    </row>
    <row r="89" spans="1:104" ht="22.5">
      <c r="A89" s="151">
        <v>58</v>
      </c>
      <c r="B89" s="152" t="s">
        <v>215</v>
      </c>
      <c r="C89" s="153" t="s">
        <v>216</v>
      </c>
      <c r="D89" s="154" t="s">
        <v>73</v>
      </c>
      <c r="E89" s="155">
        <v>12</v>
      </c>
      <c r="F89" s="202">
        <v>0</v>
      </c>
      <c r="G89" s="156">
        <f t="shared" si="12"/>
        <v>0</v>
      </c>
      <c r="O89" s="150">
        <v>2</v>
      </c>
      <c r="AA89" s="123">
        <v>12</v>
      </c>
      <c r="AB89" s="123">
        <v>0</v>
      </c>
      <c r="AC89" s="123">
        <v>58</v>
      </c>
      <c r="AZ89" s="123">
        <v>2</v>
      </c>
      <c r="BA89" s="123">
        <f t="shared" si="13"/>
        <v>0</v>
      </c>
      <c r="BB89" s="123">
        <f t="shared" si="14"/>
        <v>0</v>
      </c>
      <c r="BC89" s="123">
        <f t="shared" si="15"/>
        <v>0</v>
      </c>
      <c r="BD89" s="123">
        <f t="shared" si="16"/>
        <v>0</v>
      </c>
      <c r="BE89" s="123">
        <f t="shared" si="17"/>
        <v>0</v>
      </c>
      <c r="CZ89" s="123">
        <v>0.00413</v>
      </c>
    </row>
    <row r="90" spans="1:104" ht="12.75">
      <c r="A90" s="151">
        <v>59</v>
      </c>
      <c r="B90" s="152" t="s">
        <v>217</v>
      </c>
      <c r="C90" s="153" t="s">
        <v>218</v>
      </c>
      <c r="D90" s="154" t="s">
        <v>95</v>
      </c>
      <c r="E90" s="155">
        <v>3.72</v>
      </c>
      <c r="F90" s="202">
        <v>0</v>
      </c>
      <c r="G90" s="156">
        <f t="shared" si="12"/>
        <v>0</v>
      </c>
      <c r="O90" s="150">
        <v>2</v>
      </c>
      <c r="AA90" s="123">
        <v>12</v>
      </c>
      <c r="AB90" s="123">
        <v>0</v>
      </c>
      <c r="AC90" s="123">
        <v>59</v>
      </c>
      <c r="AZ90" s="123">
        <v>2</v>
      </c>
      <c r="BA90" s="123">
        <f t="shared" si="13"/>
        <v>0</v>
      </c>
      <c r="BB90" s="123">
        <f t="shared" si="14"/>
        <v>0</v>
      </c>
      <c r="BC90" s="123">
        <f t="shared" si="15"/>
        <v>0</v>
      </c>
      <c r="BD90" s="123">
        <f t="shared" si="16"/>
        <v>0</v>
      </c>
      <c r="BE90" s="123">
        <f t="shared" si="17"/>
        <v>0</v>
      </c>
      <c r="CZ90" s="123">
        <v>0</v>
      </c>
    </row>
    <row r="91" spans="1:57" ht="12.75">
      <c r="A91" s="159"/>
      <c r="B91" s="160" t="s">
        <v>66</v>
      </c>
      <c r="C91" s="161" t="str">
        <f>CONCATENATE(B72," ",C72)</f>
        <v>762 Konstrukce tesařské</v>
      </c>
      <c r="D91" s="159"/>
      <c r="E91" s="162"/>
      <c r="F91" s="162"/>
      <c r="G91" s="163">
        <f>SUM(G72:G90)</f>
        <v>0</v>
      </c>
      <c r="O91" s="150">
        <v>4</v>
      </c>
      <c r="BA91" s="164">
        <f>SUM(BA72:BA90)</f>
        <v>0</v>
      </c>
      <c r="BB91" s="164">
        <f>SUM(BB72:BB90)</f>
        <v>0</v>
      </c>
      <c r="BC91" s="164">
        <f>SUM(BC72:BC90)</f>
        <v>0</v>
      </c>
      <c r="BD91" s="164">
        <f>SUM(BD72:BD90)</f>
        <v>0</v>
      </c>
      <c r="BE91" s="164">
        <f>SUM(BE72:BE90)</f>
        <v>0</v>
      </c>
    </row>
    <row r="92" spans="1:15" ht="12.75">
      <c r="A92" s="143" t="s">
        <v>65</v>
      </c>
      <c r="B92" s="144" t="s">
        <v>219</v>
      </c>
      <c r="C92" s="145" t="s">
        <v>220</v>
      </c>
      <c r="D92" s="146"/>
      <c r="E92" s="147"/>
      <c r="F92" s="147"/>
      <c r="G92" s="148"/>
      <c r="H92" s="149"/>
      <c r="I92" s="149"/>
      <c r="O92" s="150">
        <v>1</v>
      </c>
    </row>
    <row r="93" spans="1:104" ht="12.75">
      <c r="A93" s="151">
        <v>60</v>
      </c>
      <c r="B93" s="152" t="s">
        <v>221</v>
      </c>
      <c r="C93" s="153" t="s">
        <v>222</v>
      </c>
      <c r="D93" s="154" t="s">
        <v>81</v>
      </c>
      <c r="E93" s="155">
        <v>2.6</v>
      </c>
      <c r="F93" s="202">
        <v>0</v>
      </c>
      <c r="G93" s="156">
        <f>E93*F93</f>
        <v>0</v>
      </c>
      <c r="O93" s="150">
        <v>2</v>
      </c>
      <c r="AA93" s="123">
        <v>12</v>
      </c>
      <c r="AB93" s="123">
        <v>0</v>
      </c>
      <c r="AC93" s="123">
        <v>60</v>
      </c>
      <c r="AZ93" s="123">
        <v>2</v>
      </c>
      <c r="BA93" s="123">
        <f>IF(AZ93=1,G93,0)</f>
        <v>0</v>
      </c>
      <c r="BB93" s="123">
        <f>IF(AZ93=2,G93,0)</f>
        <v>0</v>
      </c>
      <c r="BC93" s="123">
        <f>IF(AZ93=3,G93,0)</f>
        <v>0</v>
      </c>
      <c r="BD93" s="123">
        <f>IF(AZ93=4,G93,0)</f>
        <v>0</v>
      </c>
      <c r="BE93" s="123">
        <f>IF(AZ93=5,G93,0)</f>
        <v>0</v>
      </c>
      <c r="CZ93" s="123">
        <v>0.00435</v>
      </c>
    </row>
    <row r="94" spans="1:57" ht="12.75">
      <c r="A94" s="159"/>
      <c r="B94" s="160" t="s">
        <v>66</v>
      </c>
      <c r="C94" s="161" t="str">
        <f>CONCATENATE(B92," ",C92)</f>
        <v>764 Konstrukce klempířské</v>
      </c>
      <c r="D94" s="159"/>
      <c r="E94" s="162"/>
      <c r="F94" s="162"/>
      <c r="G94" s="163">
        <f>SUM(G92:G93)</f>
        <v>0</v>
      </c>
      <c r="O94" s="150">
        <v>4</v>
      </c>
      <c r="BA94" s="164">
        <f>SUM(BA92:BA93)</f>
        <v>0</v>
      </c>
      <c r="BB94" s="164">
        <f>SUM(BB92:BB93)</f>
        <v>0</v>
      </c>
      <c r="BC94" s="164">
        <f>SUM(BC92:BC93)</f>
        <v>0</v>
      </c>
      <c r="BD94" s="164">
        <f>SUM(BD92:BD93)</f>
        <v>0</v>
      </c>
      <c r="BE94" s="164">
        <f>SUM(BE92:BE93)</f>
        <v>0</v>
      </c>
    </row>
    <row r="95" spans="1:15" ht="12.75">
      <c r="A95" s="143" t="s">
        <v>65</v>
      </c>
      <c r="B95" s="144" t="s">
        <v>223</v>
      </c>
      <c r="C95" s="145" t="s">
        <v>224</v>
      </c>
      <c r="D95" s="146"/>
      <c r="E95" s="147"/>
      <c r="F95" s="147"/>
      <c r="G95" s="148"/>
      <c r="H95" s="149"/>
      <c r="I95" s="149"/>
      <c r="O95" s="150">
        <v>1</v>
      </c>
    </row>
    <row r="96" spans="1:104" ht="12.75">
      <c r="A96" s="151">
        <v>61</v>
      </c>
      <c r="B96" s="152" t="s">
        <v>225</v>
      </c>
      <c r="C96" s="153" t="s">
        <v>226</v>
      </c>
      <c r="D96" s="154" t="s">
        <v>73</v>
      </c>
      <c r="E96" s="155">
        <v>12.5</v>
      </c>
      <c r="F96" s="202">
        <v>0</v>
      </c>
      <c r="G96" s="156">
        <f>E96*F96</f>
        <v>0</v>
      </c>
      <c r="O96" s="150">
        <v>2</v>
      </c>
      <c r="AA96" s="123">
        <v>12</v>
      </c>
      <c r="AB96" s="123">
        <v>0</v>
      </c>
      <c r="AC96" s="123">
        <v>61</v>
      </c>
      <c r="AZ96" s="123">
        <v>2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</v>
      </c>
    </row>
    <row r="97" spans="1:104" ht="22.5">
      <c r="A97" s="151">
        <v>62</v>
      </c>
      <c r="B97" s="152" t="s">
        <v>227</v>
      </c>
      <c r="C97" s="153" t="s">
        <v>228</v>
      </c>
      <c r="D97" s="154" t="s">
        <v>73</v>
      </c>
      <c r="E97" s="155">
        <v>12</v>
      </c>
      <c r="F97" s="202">
        <v>0</v>
      </c>
      <c r="G97" s="156">
        <f>E97*F97</f>
        <v>0</v>
      </c>
      <c r="O97" s="150">
        <v>2</v>
      </c>
      <c r="AA97" s="123">
        <v>12</v>
      </c>
      <c r="AB97" s="123">
        <v>0</v>
      </c>
      <c r="AC97" s="123">
        <v>62</v>
      </c>
      <c r="AZ97" s="123">
        <v>2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</v>
      </c>
    </row>
    <row r="98" spans="1:104" ht="12.75">
      <c r="A98" s="151">
        <v>63</v>
      </c>
      <c r="B98" s="152" t="s">
        <v>229</v>
      </c>
      <c r="C98" s="153" t="s">
        <v>230</v>
      </c>
      <c r="D98" s="154" t="s">
        <v>81</v>
      </c>
      <c r="E98" s="155">
        <v>2.6</v>
      </c>
      <c r="F98" s="202">
        <v>0</v>
      </c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63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57" ht="12.75">
      <c r="A99" s="159"/>
      <c r="B99" s="160" t="s">
        <v>66</v>
      </c>
      <c r="C99" s="161" t="str">
        <f>CONCATENATE(B95," ",C95)</f>
        <v>765 Krytiny tvrdé</v>
      </c>
      <c r="D99" s="159"/>
      <c r="E99" s="162"/>
      <c r="F99" s="162"/>
      <c r="G99" s="163">
        <f>SUM(G95:G98)</f>
        <v>0</v>
      </c>
      <c r="O99" s="150">
        <v>4</v>
      </c>
      <c r="BA99" s="164">
        <f>SUM(BA95:BA98)</f>
        <v>0</v>
      </c>
      <c r="BB99" s="164">
        <f>SUM(BB95:BB98)</f>
        <v>0</v>
      </c>
      <c r="BC99" s="164">
        <f>SUM(BC95:BC98)</f>
        <v>0</v>
      </c>
      <c r="BD99" s="164">
        <f>SUM(BD95:BD98)</f>
        <v>0</v>
      </c>
      <c r="BE99" s="164">
        <f>SUM(BE95:BE98)</f>
        <v>0</v>
      </c>
    </row>
    <row r="100" spans="1:15" ht="12.75">
      <c r="A100" s="143" t="s">
        <v>65</v>
      </c>
      <c r="B100" s="144" t="s">
        <v>231</v>
      </c>
      <c r="C100" s="145" t="s">
        <v>232</v>
      </c>
      <c r="D100" s="146"/>
      <c r="E100" s="147"/>
      <c r="F100" s="147"/>
      <c r="G100" s="148"/>
      <c r="H100" s="149"/>
      <c r="I100" s="149"/>
      <c r="O100" s="150">
        <v>1</v>
      </c>
    </row>
    <row r="101" spans="1:104" ht="22.5">
      <c r="A101" s="151">
        <v>64</v>
      </c>
      <c r="B101" s="152" t="s">
        <v>233</v>
      </c>
      <c r="C101" s="153" t="s">
        <v>234</v>
      </c>
      <c r="D101" s="154" t="s">
        <v>235</v>
      </c>
      <c r="E101" s="155">
        <v>30</v>
      </c>
      <c r="F101" s="202">
        <v>0</v>
      </c>
      <c r="G101" s="156">
        <f aca="true" t="shared" si="18" ref="G101:G106">E101*F101</f>
        <v>0</v>
      </c>
      <c r="O101" s="150">
        <v>2</v>
      </c>
      <c r="AA101" s="123">
        <v>12</v>
      </c>
      <c r="AB101" s="123">
        <v>0</v>
      </c>
      <c r="AC101" s="123">
        <v>64</v>
      </c>
      <c r="AZ101" s="123">
        <v>2</v>
      </c>
      <c r="BA101" s="123">
        <f aca="true" t="shared" si="19" ref="BA101:BA106">IF(AZ101=1,G101,0)</f>
        <v>0</v>
      </c>
      <c r="BB101" s="123">
        <f aca="true" t="shared" si="20" ref="BB101:BB106">IF(AZ101=2,G101,0)</f>
        <v>0</v>
      </c>
      <c r="BC101" s="123">
        <f aca="true" t="shared" si="21" ref="BC101:BC106">IF(AZ101=3,G101,0)</f>
        <v>0</v>
      </c>
      <c r="BD101" s="123">
        <f aca="true" t="shared" si="22" ref="BD101:BD106">IF(AZ101=4,G101,0)</f>
        <v>0</v>
      </c>
      <c r="BE101" s="123">
        <f aca="true" t="shared" si="23" ref="BE101:BE106">IF(AZ101=5,G101,0)</f>
        <v>0</v>
      </c>
      <c r="CZ101" s="123">
        <v>0.00106</v>
      </c>
    </row>
    <row r="102" spans="1:104" ht="12.75">
      <c r="A102" s="151">
        <v>65</v>
      </c>
      <c r="B102" s="152" t="s">
        <v>236</v>
      </c>
      <c r="C102" s="153" t="s">
        <v>237</v>
      </c>
      <c r="D102" s="154" t="s">
        <v>238</v>
      </c>
      <c r="E102" s="155">
        <v>0.4192</v>
      </c>
      <c r="F102" s="202">
        <v>0</v>
      </c>
      <c r="G102" s="156">
        <f t="shared" si="18"/>
        <v>0</v>
      </c>
      <c r="O102" s="150">
        <v>2</v>
      </c>
      <c r="AA102" s="123">
        <v>12</v>
      </c>
      <c r="AB102" s="123">
        <v>1</v>
      </c>
      <c r="AC102" s="123">
        <v>65</v>
      </c>
      <c r="AZ102" s="123">
        <v>2</v>
      </c>
      <c r="BA102" s="123">
        <f t="shared" si="19"/>
        <v>0</v>
      </c>
      <c r="BB102" s="123">
        <f t="shared" si="20"/>
        <v>0</v>
      </c>
      <c r="BC102" s="123">
        <f t="shared" si="21"/>
        <v>0</v>
      </c>
      <c r="BD102" s="123">
        <f t="shared" si="22"/>
        <v>0</v>
      </c>
      <c r="BE102" s="123">
        <f t="shared" si="23"/>
        <v>0</v>
      </c>
      <c r="CZ102" s="123">
        <v>1</v>
      </c>
    </row>
    <row r="103" spans="1:104" ht="12.75">
      <c r="A103" s="151">
        <v>66</v>
      </c>
      <c r="B103" s="152" t="s">
        <v>239</v>
      </c>
      <c r="C103" s="153" t="s">
        <v>240</v>
      </c>
      <c r="D103" s="154" t="s">
        <v>238</v>
      </c>
      <c r="E103" s="155">
        <v>1.3845</v>
      </c>
      <c r="F103" s="202">
        <v>0</v>
      </c>
      <c r="G103" s="156">
        <f t="shared" si="18"/>
        <v>0</v>
      </c>
      <c r="O103" s="150">
        <v>2</v>
      </c>
      <c r="AA103" s="123">
        <v>12</v>
      </c>
      <c r="AB103" s="123">
        <v>1</v>
      </c>
      <c r="AC103" s="123">
        <v>66</v>
      </c>
      <c r="AZ103" s="123">
        <v>2</v>
      </c>
      <c r="BA103" s="123">
        <f t="shared" si="19"/>
        <v>0</v>
      </c>
      <c r="BB103" s="123">
        <f t="shared" si="20"/>
        <v>0</v>
      </c>
      <c r="BC103" s="123">
        <f t="shared" si="21"/>
        <v>0</v>
      </c>
      <c r="BD103" s="123">
        <f t="shared" si="22"/>
        <v>0</v>
      </c>
      <c r="BE103" s="123">
        <f t="shared" si="23"/>
        <v>0</v>
      </c>
      <c r="CZ103" s="123">
        <v>1</v>
      </c>
    </row>
    <row r="104" spans="1:104" ht="12.75">
      <c r="A104" s="151">
        <v>67</v>
      </c>
      <c r="B104" s="152" t="s">
        <v>241</v>
      </c>
      <c r="C104" s="153" t="s">
        <v>242</v>
      </c>
      <c r="D104" s="154" t="s">
        <v>238</v>
      </c>
      <c r="E104" s="155">
        <v>0.2444</v>
      </c>
      <c r="F104" s="202">
        <v>0</v>
      </c>
      <c r="G104" s="156">
        <f t="shared" si="18"/>
        <v>0</v>
      </c>
      <c r="O104" s="150">
        <v>2</v>
      </c>
      <c r="AA104" s="123">
        <v>12</v>
      </c>
      <c r="AB104" s="123">
        <v>1</v>
      </c>
      <c r="AC104" s="123">
        <v>67</v>
      </c>
      <c r="AZ104" s="123">
        <v>2</v>
      </c>
      <c r="BA104" s="123">
        <f t="shared" si="19"/>
        <v>0</v>
      </c>
      <c r="BB104" s="123">
        <f t="shared" si="20"/>
        <v>0</v>
      </c>
      <c r="BC104" s="123">
        <f t="shared" si="21"/>
        <v>0</v>
      </c>
      <c r="BD104" s="123">
        <f t="shared" si="22"/>
        <v>0</v>
      </c>
      <c r="BE104" s="123">
        <f t="shared" si="23"/>
        <v>0</v>
      </c>
      <c r="CZ104" s="123">
        <v>1</v>
      </c>
    </row>
    <row r="105" spans="1:104" ht="22.5">
      <c r="A105" s="151">
        <v>68</v>
      </c>
      <c r="B105" s="152" t="s">
        <v>243</v>
      </c>
      <c r="C105" s="153" t="s">
        <v>244</v>
      </c>
      <c r="D105" s="154" t="s">
        <v>78</v>
      </c>
      <c r="E105" s="155">
        <v>1</v>
      </c>
      <c r="F105" s="202">
        <v>0</v>
      </c>
      <c r="G105" s="156">
        <f t="shared" si="18"/>
        <v>0</v>
      </c>
      <c r="O105" s="150">
        <v>2</v>
      </c>
      <c r="AA105" s="123">
        <v>12</v>
      </c>
      <c r="AB105" s="123">
        <v>1</v>
      </c>
      <c r="AC105" s="123">
        <v>68</v>
      </c>
      <c r="AZ105" s="123">
        <v>2</v>
      </c>
      <c r="BA105" s="123">
        <f t="shared" si="19"/>
        <v>0</v>
      </c>
      <c r="BB105" s="123">
        <f t="shared" si="20"/>
        <v>0</v>
      </c>
      <c r="BC105" s="123">
        <f t="shared" si="21"/>
        <v>0</v>
      </c>
      <c r="BD105" s="123">
        <f t="shared" si="22"/>
        <v>0</v>
      </c>
      <c r="BE105" s="123">
        <f t="shared" si="23"/>
        <v>0</v>
      </c>
      <c r="CZ105" s="123">
        <v>0</v>
      </c>
    </row>
    <row r="106" spans="1:104" ht="12.75">
      <c r="A106" s="151">
        <v>69</v>
      </c>
      <c r="B106" s="152" t="s">
        <v>245</v>
      </c>
      <c r="C106" s="153" t="s">
        <v>246</v>
      </c>
      <c r="D106" s="154" t="s">
        <v>95</v>
      </c>
      <c r="E106" s="155">
        <v>2.08</v>
      </c>
      <c r="F106" s="202">
        <v>0</v>
      </c>
      <c r="G106" s="156">
        <f t="shared" si="18"/>
        <v>0</v>
      </c>
      <c r="O106" s="150">
        <v>2</v>
      </c>
      <c r="AA106" s="123">
        <v>12</v>
      </c>
      <c r="AB106" s="123">
        <v>0</v>
      </c>
      <c r="AC106" s="123">
        <v>69</v>
      </c>
      <c r="AZ106" s="123">
        <v>2</v>
      </c>
      <c r="BA106" s="123">
        <f t="shared" si="19"/>
        <v>0</v>
      </c>
      <c r="BB106" s="123">
        <f t="shared" si="20"/>
        <v>0</v>
      </c>
      <c r="BC106" s="123">
        <f t="shared" si="21"/>
        <v>0</v>
      </c>
      <c r="BD106" s="123">
        <f t="shared" si="22"/>
        <v>0</v>
      </c>
      <c r="BE106" s="123">
        <f t="shared" si="23"/>
        <v>0</v>
      </c>
      <c r="CZ106" s="123">
        <v>0</v>
      </c>
    </row>
    <row r="107" spans="1:57" ht="12.75">
      <c r="A107" s="159"/>
      <c r="B107" s="160" t="s">
        <v>66</v>
      </c>
      <c r="C107" s="161" t="str">
        <f>CONCATENATE(B100," ",C100)</f>
        <v>767 Konstrukce zámečnické</v>
      </c>
      <c r="D107" s="159"/>
      <c r="E107" s="162"/>
      <c r="F107" s="162"/>
      <c r="G107" s="163">
        <f>SUM(G100:G106)</f>
        <v>0</v>
      </c>
      <c r="O107" s="150">
        <v>4</v>
      </c>
      <c r="BA107" s="164">
        <f>SUM(BA100:BA106)</f>
        <v>0</v>
      </c>
      <c r="BB107" s="164">
        <f>SUM(BB100:BB106)</f>
        <v>0</v>
      </c>
      <c r="BC107" s="164">
        <f>SUM(BC100:BC106)</f>
        <v>0</v>
      </c>
      <c r="BD107" s="164">
        <f>SUM(BD100:BD106)</f>
        <v>0</v>
      </c>
      <c r="BE107" s="164">
        <f>SUM(BE100:BE106)</f>
        <v>0</v>
      </c>
    </row>
    <row r="108" spans="1:15" ht="12.75">
      <c r="A108" s="143" t="s">
        <v>65</v>
      </c>
      <c r="B108" s="144" t="s">
        <v>247</v>
      </c>
      <c r="C108" s="145" t="s">
        <v>248</v>
      </c>
      <c r="D108" s="146"/>
      <c r="E108" s="147"/>
      <c r="F108" s="147"/>
      <c r="G108" s="148"/>
      <c r="H108" s="149"/>
      <c r="I108" s="149"/>
      <c r="O108" s="150">
        <v>1</v>
      </c>
    </row>
    <row r="109" spans="1:104" ht="22.5">
      <c r="A109" s="151">
        <v>70</v>
      </c>
      <c r="B109" s="152" t="s">
        <v>249</v>
      </c>
      <c r="C109" s="153" t="s">
        <v>250</v>
      </c>
      <c r="D109" s="154" t="s">
        <v>114</v>
      </c>
      <c r="E109" s="155">
        <v>1</v>
      </c>
      <c r="F109" s="202">
        <v>0</v>
      </c>
      <c r="G109" s="156">
        <f>E109*F109</f>
        <v>0</v>
      </c>
      <c r="O109" s="150">
        <v>2</v>
      </c>
      <c r="AA109" s="123">
        <v>12</v>
      </c>
      <c r="AB109" s="123">
        <v>0</v>
      </c>
      <c r="AC109" s="123">
        <v>70</v>
      </c>
      <c r="AZ109" s="123">
        <v>2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0.02029</v>
      </c>
    </row>
    <row r="110" spans="1:104" ht="22.5">
      <c r="A110" s="151">
        <v>71</v>
      </c>
      <c r="B110" s="152" t="s">
        <v>251</v>
      </c>
      <c r="C110" s="153" t="s">
        <v>252</v>
      </c>
      <c r="D110" s="154" t="s">
        <v>114</v>
      </c>
      <c r="E110" s="155">
        <v>1</v>
      </c>
      <c r="F110" s="202">
        <v>0</v>
      </c>
      <c r="G110" s="156">
        <f>E110*F110</f>
        <v>0</v>
      </c>
      <c r="O110" s="150">
        <v>2</v>
      </c>
      <c r="AA110" s="123">
        <v>12</v>
      </c>
      <c r="AB110" s="123">
        <v>0</v>
      </c>
      <c r="AC110" s="123">
        <v>71</v>
      </c>
      <c r="AZ110" s="123">
        <v>2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0.0009</v>
      </c>
    </row>
    <row r="111" spans="1:57" ht="12.75">
      <c r="A111" s="159"/>
      <c r="B111" s="160" t="s">
        <v>66</v>
      </c>
      <c r="C111" s="161" t="str">
        <f>CONCATENATE(B108," ",C108)</f>
        <v>769 Otvorove prvky z plastu</v>
      </c>
      <c r="D111" s="159"/>
      <c r="E111" s="162"/>
      <c r="F111" s="162"/>
      <c r="G111" s="163">
        <f>SUM(G108:G110)</f>
        <v>0</v>
      </c>
      <c r="O111" s="150">
        <v>4</v>
      </c>
      <c r="BA111" s="164">
        <f>SUM(BA108:BA110)</f>
        <v>0</v>
      </c>
      <c r="BB111" s="164">
        <f>SUM(BB108:BB110)</f>
        <v>0</v>
      </c>
      <c r="BC111" s="164">
        <f>SUM(BC108:BC110)</f>
        <v>0</v>
      </c>
      <c r="BD111" s="164">
        <f>SUM(BD108:BD110)</f>
        <v>0</v>
      </c>
      <c r="BE111" s="164">
        <f>SUM(BE108:BE110)</f>
        <v>0</v>
      </c>
    </row>
    <row r="112" spans="1:15" ht="12.75">
      <c r="A112" s="143" t="s">
        <v>65</v>
      </c>
      <c r="B112" s="144" t="s">
        <v>253</v>
      </c>
      <c r="C112" s="145" t="s">
        <v>254</v>
      </c>
      <c r="D112" s="146"/>
      <c r="E112" s="147"/>
      <c r="F112" s="147"/>
      <c r="G112" s="148"/>
      <c r="H112" s="149"/>
      <c r="I112" s="149"/>
      <c r="O112" s="150">
        <v>1</v>
      </c>
    </row>
    <row r="113" spans="1:104" ht="12.75">
      <c r="A113" s="151">
        <v>72</v>
      </c>
      <c r="B113" s="152" t="s">
        <v>255</v>
      </c>
      <c r="C113" s="153" t="s">
        <v>256</v>
      </c>
      <c r="D113" s="154" t="s">
        <v>73</v>
      </c>
      <c r="E113" s="155">
        <v>11.27</v>
      </c>
      <c r="F113" s="202">
        <v>0</v>
      </c>
      <c r="G113" s="156">
        <f>E113*F113</f>
        <v>0</v>
      </c>
      <c r="O113" s="150">
        <v>2</v>
      </c>
      <c r="AA113" s="123">
        <v>12</v>
      </c>
      <c r="AB113" s="123">
        <v>0</v>
      </c>
      <c r="AC113" s="123">
        <v>72</v>
      </c>
      <c r="AZ113" s="123">
        <v>2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</v>
      </c>
    </row>
    <row r="114" spans="1:104" ht="22.5">
      <c r="A114" s="151">
        <v>73</v>
      </c>
      <c r="B114" s="152" t="s">
        <v>257</v>
      </c>
      <c r="C114" s="153" t="s">
        <v>258</v>
      </c>
      <c r="D114" s="154" t="s">
        <v>73</v>
      </c>
      <c r="E114" s="155">
        <v>17.67</v>
      </c>
      <c r="F114" s="202">
        <v>0</v>
      </c>
      <c r="G114" s="156">
        <f>E114*F114</f>
        <v>0</v>
      </c>
      <c r="O114" s="150">
        <v>2</v>
      </c>
      <c r="AA114" s="123">
        <v>12</v>
      </c>
      <c r="AB114" s="123">
        <v>0</v>
      </c>
      <c r="AC114" s="123">
        <v>73</v>
      </c>
      <c r="AZ114" s="123">
        <v>2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0.01538</v>
      </c>
    </row>
    <row r="115" spans="1:57" ht="12.75">
      <c r="A115" s="159"/>
      <c r="B115" s="160" t="s">
        <v>66</v>
      </c>
      <c r="C115" s="161" t="str">
        <f>CONCATENATE(B112," ",C112)</f>
        <v>781 Obklady keramické</v>
      </c>
      <c r="D115" s="159"/>
      <c r="E115" s="162"/>
      <c r="F115" s="162"/>
      <c r="G115" s="163">
        <f>SUM(G112:G114)</f>
        <v>0</v>
      </c>
      <c r="O115" s="150">
        <v>4</v>
      </c>
      <c r="BA115" s="164">
        <f>SUM(BA112:BA114)</f>
        <v>0</v>
      </c>
      <c r="BB115" s="164">
        <f>SUM(BB112:BB114)</f>
        <v>0</v>
      </c>
      <c r="BC115" s="164">
        <f>SUM(BC112:BC114)</f>
        <v>0</v>
      </c>
      <c r="BD115" s="164">
        <f>SUM(BD112:BD114)</f>
        <v>0</v>
      </c>
      <c r="BE115" s="164">
        <f>SUM(BE112:BE114)</f>
        <v>0</v>
      </c>
    </row>
    <row r="116" spans="1:15" ht="12.75">
      <c r="A116" s="143" t="s">
        <v>65</v>
      </c>
      <c r="B116" s="144" t="s">
        <v>259</v>
      </c>
      <c r="C116" s="145" t="s">
        <v>260</v>
      </c>
      <c r="D116" s="146"/>
      <c r="E116" s="147"/>
      <c r="F116" s="147"/>
      <c r="G116" s="148"/>
      <c r="H116" s="149"/>
      <c r="I116" s="149"/>
      <c r="O116" s="150">
        <v>1</v>
      </c>
    </row>
    <row r="117" spans="1:104" ht="12.75">
      <c r="A117" s="151">
        <v>74</v>
      </c>
      <c r="B117" s="152" t="s">
        <v>261</v>
      </c>
      <c r="C117" s="153" t="s">
        <v>262</v>
      </c>
      <c r="D117" s="154" t="s">
        <v>73</v>
      </c>
      <c r="E117" s="155">
        <v>160.1</v>
      </c>
      <c r="F117" s="202">
        <v>0</v>
      </c>
      <c r="G117" s="156">
        <f>E117*F117</f>
        <v>0</v>
      </c>
      <c r="O117" s="150">
        <v>2</v>
      </c>
      <c r="AA117" s="123">
        <v>12</v>
      </c>
      <c r="AB117" s="123">
        <v>0</v>
      </c>
      <c r="AC117" s="123">
        <v>74</v>
      </c>
      <c r="AZ117" s="123">
        <v>2</v>
      </c>
      <c r="BA117" s="123">
        <f>IF(AZ117=1,G117,0)</f>
        <v>0</v>
      </c>
      <c r="BB117" s="123">
        <f>IF(AZ117=2,G117,0)</f>
        <v>0</v>
      </c>
      <c r="BC117" s="123">
        <f>IF(AZ117=3,G117,0)</f>
        <v>0</v>
      </c>
      <c r="BD117" s="123">
        <f>IF(AZ117=4,G117,0)</f>
        <v>0</v>
      </c>
      <c r="BE117" s="123">
        <f>IF(AZ117=5,G117,0)</f>
        <v>0</v>
      </c>
      <c r="CZ117" s="123">
        <v>7E-05</v>
      </c>
    </row>
    <row r="118" spans="1:104" ht="12.75">
      <c r="A118" s="151">
        <v>75</v>
      </c>
      <c r="B118" s="152" t="s">
        <v>263</v>
      </c>
      <c r="C118" s="153" t="s">
        <v>264</v>
      </c>
      <c r="D118" s="154" t="s">
        <v>73</v>
      </c>
      <c r="E118" s="155">
        <v>160.1</v>
      </c>
      <c r="F118" s="202">
        <v>0</v>
      </c>
      <c r="G118" s="156">
        <f>E118*F118</f>
        <v>0</v>
      </c>
      <c r="O118" s="150">
        <v>2</v>
      </c>
      <c r="AA118" s="123">
        <v>12</v>
      </c>
      <c r="AB118" s="123">
        <v>0</v>
      </c>
      <c r="AC118" s="123">
        <v>75</v>
      </c>
      <c r="AZ118" s="123">
        <v>2</v>
      </c>
      <c r="BA118" s="123">
        <f>IF(AZ118=1,G118,0)</f>
        <v>0</v>
      </c>
      <c r="BB118" s="123">
        <f>IF(AZ118=2,G118,0)</f>
        <v>0</v>
      </c>
      <c r="BC118" s="123">
        <f>IF(AZ118=3,G118,0)</f>
        <v>0</v>
      </c>
      <c r="BD118" s="123">
        <f>IF(AZ118=4,G118,0)</f>
        <v>0</v>
      </c>
      <c r="BE118" s="123">
        <f>IF(AZ118=5,G118,0)</f>
        <v>0</v>
      </c>
      <c r="CZ118" s="123">
        <v>0.00014</v>
      </c>
    </row>
    <row r="119" spans="1:57" ht="12.75">
      <c r="A119" s="159"/>
      <c r="B119" s="160" t="s">
        <v>66</v>
      </c>
      <c r="C119" s="161" t="str">
        <f>CONCATENATE(B116," ",C116)</f>
        <v>784 Malby</v>
      </c>
      <c r="D119" s="159"/>
      <c r="E119" s="162"/>
      <c r="F119" s="162"/>
      <c r="G119" s="163">
        <f>SUM(G116:G118)</f>
        <v>0</v>
      </c>
      <c r="O119" s="150">
        <v>4</v>
      </c>
      <c r="BA119" s="164">
        <f>SUM(BA116:BA118)</f>
        <v>0</v>
      </c>
      <c r="BB119" s="164">
        <f>SUM(BB116:BB118)</f>
        <v>0</v>
      </c>
      <c r="BC119" s="164">
        <f>SUM(BC116:BC118)</f>
        <v>0</v>
      </c>
      <c r="BD119" s="164">
        <f>SUM(BD116:BD118)</f>
        <v>0</v>
      </c>
      <c r="BE119" s="164">
        <f>SUM(BE116:BE118)</f>
        <v>0</v>
      </c>
    </row>
    <row r="120" spans="1:15" ht="12.75">
      <c r="A120" s="143" t="s">
        <v>65</v>
      </c>
      <c r="B120" s="144" t="s">
        <v>265</v>
      </c>
      <c r="C120" s="145" t="s">
        <v>266</v>
      </c>
      <c r="D120" s="146"/>
      <c r="E120" s="147"/>
      <c r="F120" s="147"/>
      <c r="G120" s="148"/>
      <c r="H120" s="149"/>
      <c r="I120" s="149"/>
      <c r="O120" s="150">
        <v>1</v>
      </c>
    </row>
    <row r="121" spans="1:104" ht="12.75">
      <c r="A121" s="151">
        <v>76</v>
      </c>
      <c r="B121" s="152" t="s">
        <v>267</v>
      </c>
      <c r="C121" s="153" t="s">
        <v>268</v>
      </c>
      <c r="D121" s="154" t="s">
        <v>78</v>
      </c>
      <c r="E121" s="155">
        <v>1</v>
      </c>
      <c r="F121" s="202">
        <v>0</v>
      </c>
      <c r="G121" s="156">
        <f>E121*F121</f>
        <v>0</v>
      </c>
      <c r="O121" s="150">
        <v>2</v>
      </c>
      <c r="AA121" s="123">
        <v>12</v>
      </c>
      <c r="AB121" s="123">
        <v>0</v>
      </c>
      <c r="AC121" s="123">
        <v>76</v>
      </c>
      <c r="AZ121" s="123">
        <v>4</v>
      </c>
      <c r="BA121" s="123">
        <f>IF(AZ121=1,G121,0)</f>
        <v>0</v>
      </c>
      <c r="BB121" s="123">
        <f>IF(AZ121=2,G121,0)</f>
        <v>0</v>
      </c>
      <c r="BC121" s="123">
        <f>IF(AZ121=3,G121,0)</f>
        <v>0</v>
      </c>
      <c r="BD121" s="123">
        <f>IF(AZ121=4,G121,0)</f>
        <v>0</v>
      </c>
      <c r="BE121" s="123">
        <f>IF(AZ121=5,G121,0)</f>
        <v>0</v>
      </c>
      <c r="CZ121" s="123">
        <v>0.008</v>
      </c>
    </row>
    <row r="122" spans="1:57" ht="12.75">
      <c r="A122" s="159"/>
      <c r="B122" s="160" t="s">
        <v>66</v>
      </c>
      <c r="C122" s="161" t="str">
        <f>CONCATENATE(B120," ",C120)</f>
        <v>M21 Elektromontáže</v>
      </c>
      <c r="D122" s="159"/>
      <c r="E122" s="162"/>
      <c r="F122" s="162"/>
      <c r="G122" s="163">
        <f>SUM(G120:G121)</f>
        <v>0</v>
      </c>
      <c r="O122" s="150">
        <v>4</v>
      </c>
      <c r="BA122" s="164">
        <f>SUM(BA120:BA121)</f>
        <v>0</v>
      </c>
      <c r="BB122" s="164">
        <f>SUM(BB120:BB121)</f>
        <v>0</v>
      </c>
      <c r="BC122" s="164">
        <f>SUM(BC120:BC121)</f>
        <v>0</v>
      </c>
      <c r="BD122" s="164">
        <f>SUM(BD120:BD121)</f>
        <v>0</v>
      </c>
      <c r="BE122" s="164">
        <f>SUM(BE120:BE121)</f>
        <v>0</v>
      </c>
    </row>
    <row r="123" spans="1:7" ht="12.75">
      <c r="A123" s="124"/>
      <c r="B123" s="124"/>
      <c r="C123" s="124"/>
      <c r="D123" s="124"/>
      <c r="E123" s="124"/>
      <c r="F123" s="124"/>
      <c r="G123" s="124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spans="1:7" ht="12.75">
      <c r="A146" s="165"/>
      <c r="B146" s="165"/>
      <c r="C146" s="165"/>
      <c r="D146" s="165"/>
      <c r="E146" s="165"/>
      <c r="F146" s="165"/>
      <c r="G146" s="165"/>
    </row>
    <row r="147" spans="1:7" ht="12.75">
      <c r="A147" s="165"/>
      <c r="B147" s="165"/>
      <c r="C147" s="165"/>
      <c r="D147" s="165"/>
      <c r="E147" s="165"/>
      <c r="F147" s="165"/>
      <c r="G147" s="165"/>
    </row>
    <row r="148" spans="1:7" ht="12.75">
      <c r="A148" s="165"/>
      <c r="B148" s="165"/>
      <c r="C148" s="165"/>
      <c r="D148" s="165"/>
      <c r="E148" s="165"/>
      <c r="F148" s="165"/>
      <c r="G148" s="165"/>
    </row>
    <row r="149" spans="1:7" ht="12.75">
      <c r="A149" s="165"/>
      <c r="B149" s="165"/>
      <c r="C149" s="165"/>
      <c r="D149" s="165"/>
      <c r="E149" s="165"/>
      <c r="F149" s="165"/>
      <c r="G149" s="165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ht="12.75">
      <c r="E177" s="123"/>
    </row>
    <row r="178" ht="12.75">
      <c r="E178" s="123"/>
    </row>
    <row r="179" ht="12.75">
      <c r="E179" s="123"/>
    </row>
    <row r="180" ht="12.75">
      <c r="E180" s="123"/>
    </row>
    <row r="181" spans="1:2" ht="12.75">
      <c r="A181" s="166"/>
      <c r="B181" s="166"/>
    </row>
    <row r="182" spans="1:7" ht="12.75">
      <c r="A182" s="165"/>
      <c r="B182" s="165"/>
      <c r="C182" s="168"/>
      <c r="D182" s="168"/>
      <c r="E182" s="169"/>
      <c r="F182" s="168"/>
      <c r="G182" s="170"/>
    </row>
    <row r="183" spans="1:7" ht="12.75">
      <c r="A183" s="171"/>
      <c r="B183" s="171"/>
      <c r="C183" s="165"/>
      <c r="D183" s="165"/>
      <c r="E183" s="172"/>
      <c r="F183" s="165"/>
      <c r="G183" s="165"/>
    </row>
    <row r="184" spans="1:7" ht="12.75">
      <c r="A184" s="165"/>
      <c r="B184" s="165"/>
      <c r="C184" s="165"/>
      <c r="D184" s="165"/>
      <c r="E184" s="172"/>
      <c r="F184" s="165"/>
      <c r="G184" s="165"/>
    </row>
    <row r="185" spans="1:7" ht="12.75">
      <c r="A185" s="165"/>
      <c r="B185" s="165"/>
      <c r="C185" s="165"/>
      <c r="D185" s="165"/>
      <c r="E185" s="172"/>
      <c r="F185" s="165"/>
      <c r="G185" s="165"/>
    </row>
    <row r="186" spans="1:7" ht="12.75">
      <c r="A186" s="165"/>
      <c r="B186" s="165"/>
      <c r="C186" s="165"/>
      <c r="D186" s="165"/>
      <c r="E186" s="172"/>
      <c r="F186" s="165"/>
      <c r="G186" s="165"/>
    </row>
    <row r="187" spans="1:7" ht="12.75">
      <c r="A187" s="165"/>
      <c r="B187" s="165"/>
      <c r="C187" s="165"/>
      <c r="D187" s="165"/>
      <c r="E187" s="172"/>
      <c r="F187" s="165"/>
      <c r="G187" s="165"/>
    </row>
    <row r="188" spans="1:7" ht="12.75">
      <c r="A188" s="165"/>
      <c r="B188" s="165"/>
      <c r="C188" s="165"/>
      <c r="D188" s="165"/>
      <c r="E188" s="172"/>
      <c r="F188" s="165"/>
      <c r="G188" s="165"/>
    </row>
    <row r="189" spans="1:7" ht="12.75">
      <c r="A189" s="165"/>
      <c r="B189" s="165"/>
      <c r="C189" s="165"/>
      <c r="D189" s="165"/>
      <c r="E189" s="172"/>
      <c r="F189" s="165"/>
      <c r="G189" s="165"/>
    </row>
    <row r="190" spans="1:7" ht="12.75">
      <c r="A190" s="165"/>
      <c r="B190" s="165"/>
      <c r="C190" s="165"/>
      <c r="D190" s="165"/>
      <c r="E190" s="172"/>
      <c r="F190" s="165"/>
      <c r="G190" s="165"/>
    </row>
    <row r="191" spans="1:7" ht="12.75">
      <c r="A191" s="165"/>
      <c r="B191" s="165"/>
      <c r="C191" s="165"/>
      <c r="D191" s="165"/>
      <c r="E191" s="172"/>
      <c r="F191" s="165"/>
      <c r="G191" s="165"/>
    </row>
    <row r="192" spans="1:7" ht="12.75">
      <c r="A192" s="165"/>
      <c r="B192" s="165"/>
      <c r="C192" s="165"/>
      <c r="D192" s="165"/>
      <c r="E192" s="172"/>
      <c r="F192" s="165"/>
      <c r="G192" s="165"/>
    </row>
    <row r="193" spans="1:7" ht="12.75">
      <c r="A193" s="165"/>
      <c r="B193" s="165"/>
      <c r="C193" s="165"/>
      <c r="D193" s="165"/>
      <c r="E193" s="172"/>
      <c r="F193" s="165"/>
      <c r="G193" s="165"/>
    </row>
    <row r="194" spans="1:7" ht="12.75">
      <c r="A194" s="165"/>
      <c r="B194" s="165"/>
      <c r="C194" s="165"/>
      <c r="D194" s="165"/>
      <c r="E194" s="172"/>
      <c r="F194" s="165"/>
      <c r="G194" s="165"/>
    </row>
    <row r="195" spans="1:7" ht="12.75">
      <c r="A195" s="165"/>
      <c r="B195" s="165"/>
      <c r="C195" s="165"/>
      <c r="D195" s="165"/>
      <c r="E195" s="172"/>
      <c r="F195" s="165"/>
      <c r="G195" s="165"/>
    </row>
  </sheetData>
  <sheetProtection password="932C" sheet="1" selectLockedCells="1"/>
  <mergeCells count="6">
    <mergeCell ref="C51:G51"/>
    <mergeCell ref="C36:G36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Richard Tůma</dc:creator>
  <cp:keywords/>
  <dc:description/>
  <cp:lastModifiedBy>Chocholouš Lukáš Ing.</cp:lastModifiedBy>
  <dcterms:created xsi:type="dcterms:W3CDTF">2015-04-20T10:07:00Z</dcterms:created>
  <dcterms:modified xsi:type="dcterms:W3CDTF">2015-04-21T13:21:26Z</dcterms:modified>
  <cp:category/>
  <cp:version/>
  <cp:contentType/>
  <cp:contentStatus/>
</cp:coreProperties>
</file>