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85" windowWidth="12075" windowHeight="120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'Rekapitulace'!$G$32</definedName>
    <definedName name="Dodavka0">'Položky'!#REF!</definedName>
    <definedName name="HSV">'Rekapitulace'!$E$32</definedName>
    <definedName name="HSV0">'Položky'!#REF!</definedName>
    <definedName name="HZS">'Rekapitulace'!$I$32</definedName>
    <definedName name="HZS0">'Položky'!#REF!</definedName>
    <definedName name="JKSO">'Krycí list'!$F$4</definedName>
    <definedName name="MJ">'Krycí list'!$G$4</definedName>
    <definedName name="Mont">'Rekapitulace'!$H$32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'Položky'!$A$1:$K$343</definedName>
    <definedName name="_xlnm.Print_Area" localSheetId="1">'Rekapitulace'!$A$1:$I$39</definedName>
    <definedName name="PocetMJ">'Krycí list'!$G$7</definedName>
    <definedName name="Poznamka">'Krycí list'!$B$37</definedName>
    <definedName name="Projektant">'Krycí list'!$C$7</definedName>
    <definedName name="PSV">'Rekapitulace'!$F$32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<sst xmlns="http://schemas.openxmlformats.org/spreadsheetml/2006/main" count="891" uniqueCount="530">
  <si>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</si>
  <si>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</si>
  <si>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</si>
  <si>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</si>
  <si>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</si>
  <si>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</si>
  <si>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</si>
  <si>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</si>
  <si>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</si>
  <si>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</si>
  <si>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</si>
  <si>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</si>
  <si>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</si>
  <si>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</si>
  <si>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</si>
  <si>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</si>
  <si>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</si>
  <si>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</si>
  <si>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</si>
  <si>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</si>
  <si>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</si>
  <si>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</si>
  <si>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</si>
  <si>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</si>
  <si>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</si>
  <si>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</si>
  <si>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</si>
  <si>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</si>
  <si>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</si>
  <si>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</si>
  <si>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</si>
  <si>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</si>
  <si>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</si>
  <si>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</si>
  <si>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</si>
  <si>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</si>
  <si>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</si>
  <si>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</si>
  <si>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</si>
  <si>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</si>
  <si>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</si>
  <si>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</si>
  <si>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</si>
  <si>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</si>
  <si>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</si>
  <si>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</si>
  <si>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</si>
  <si>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Kč</t>
  </si>
  <si>
    <t>%</t>
  </si>
  <si>
    <t>Základna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</si>
  <si>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</si>
  <si>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</si>
  <si>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</si>
  <si>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</si>
  <si>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</si>
  <si>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</si>
  <si>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</si>
  <si>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</si>
  <si>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</si>
  <si>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</si>
  <si>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</si>
  <si>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</si>
  <si>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</si>
  <si>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</si>
  <si>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</si>
  <si>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ks</t>
  </si>
  <si>
    <t>Celkem za</t>
  </si>
  <si>
    <t>Snížení energetické náročnosti budovy</t>
  </si>
  <si>
    <t>MŠ Dačice, B. Němcové</t>
  </si>
  <si>
    <t>119 00-0002.RAA</t>
  </si>
  <si>
    <t>Dočasné zajištění kabelů ve výkopu 3 kabely, ztížená vykopávka</t>
  </si>
  <si>
    <t>m</t>
  </si>
  <si>
    <t>121 10-1100.R00</t>
  </si>
  <si>
    <t>Sejmutí ornice, pl. do 400 m2, přemístění do 50 m</t>
  </si>
  <si>
    <t>m3</t>
  </si>
  <si>
    <t>18*1*0,15</t>
  </si>
  <si>
    <t>181 30-1102.R00</t>
  </si>
  <si>
    <t>Rozprostření ornice, rovina, tl. 10-15 cm,do 500m2</t>
  </si>
  <si>
    <t>m2</t>
  </si>
  <si>
    <t>18*1</t>
  </si>
  <si>
    <t>132 20-1110.R00</t>
  </si>
  <si>
    <t>Hloubení rýh š.do 60 cm v hor.3 do 50 m3, STROJNĚ</t>
  </si>
  <si>
    <t>Kanalizace: (19,5+28,5+1,5+1,5)*0,5*1,15</t>
  </si>
  <si>
    <t>139 60-1101.R00</t>
  </si>
  <si>
    <t>Ruční výkop jam, rýh a šachet v hornině tř. 1 - 2 pro izolaci soklu pod terénem</t>
  </si>
  <si>
    <t>A: (45,25+13,1*2+23,6+18,375)*0,3*0,6</t>
  </si>
  <si>
    <t>Krček: 7*2*0,3*0,5</t>
  </si>
  <si>
    <t>B: (17,05*2+12,8*2+37,5)*0,3*0,4</t>
  </si>
  <si>
    <t>175 10-1101.RT2</t>
  </si>
  <si>
    <t>Obsyp potrubí bez prohození sypaniny s dodáním štěrkopísku frakce 0 - 22 mm</t>
  </si>
  <si>
    <t>(19,5+28,5+1,5+1,5)*0,25*0,25</t>
  </si>
  <si>
    <t>174 10-1101.R00</t>
  </si>
  <si>
    <t>Zásyp jam, rýh, šachet se zhutněním</t>
  </si>
  <si>
    <t>35,19-3,19</t>
  </si>
  <si>
    <t>Obsyp izolace soklu: 34,18/0,3*0,15</t>
  </si>
  <si>
    <t>113 10-6121.R00</t>
  </si>
  <si>
    <t>Rozebrání dlažeb z betonových dlaždic na sucho ponechat pro doplnění menších ploch</t>
  </si>
  <si>
    <t>A: (13,5*2+24+19)*0,6</t>
  </si>
  <si>
    <t>Krček: 9,2*2*0,6</t>
  </si>
  <si>
    <t>B: (16*2+13*2)*0,6</t>
  </si>
  <si>
    <t>38,5*1,6</t>
  </si>
  <si>
    <t>113 10-6231.R00</t>
  </si>
  <si>
    <t>Rozebrání dlažeb ze zámkové dlažby v kamenivu ponechat pro zpětnou pokládku</t>
  </si>
  <si>
    <t>A sever: (46+1,8*4)*0,6</t>
  </si>
  <si>
    <t>113 10-7410.R00</t>
  </si>
  <si>
    <t>Odstranění podkladu nad 50 m2,kam.těžené tl.10 cm</t>
  </si>
  <si>
    <t>149,44+31,92</t>
  </si>
  <si>
    <t>3</t>
  </si>
  <si>
    <t>Svislé a kompletní konstrukce</t>
  </si>
  <si>
    <t>311 27-1193.R00</t>
  </si>
  <si>
    <t>Zdivo z tvárnic pórobetonových vyzdění štítů</t>
  </si>
  <si>
    <t>Vyzdívka štítů: 13,7*2/2*0,25*4</t>
  </si>
  <si>
    <t>-0,9*1,2*0,25</t>
  </si>
  <si>
    <t>317 16-5131.R00</t>
  </si>
  <si>
    <t>Překlad keramický plochý 115/71/1250 mm</t>
  </si>
  <si>
    <t>kus</t>
  </si>
  <si>
    <t>4</t>
  </si>
  <si>
    <t>Vodorovné konstrukce</t>
  </si>
  <si>
    <t>451 57-7777.R00</t>
  </si>
  <si>
    <t>Podklad pod dlažbu z kameniva těženého tl.do 10 cm pod chodník</t>
  </si>
  <si>
    <t>181,36</t>
  </si>
  <si>
    <t>5</t>
  </si>
  <si>
    <t>Komunikace</t>
  </si>
  <si>
    <t>596 21-5020.R00</t>
  </si>
  <si>
    <t>Kladení zámkové dlažby tl. 6 cm do drtě tl. 3 cm</t>
  </si>
  <si>
    <t>A sever: 31,92</t>
  </si>
  <si>
    <t>B jih: 38,5*1,6</t>
  </si>
  <si>
    <t>592-45020</t>
  </si>
  <si>
    <t>Dlažba zámková tl. 6 cm přírodní použít stejný typ jako je stávající A sever</t>
  </si>
  <si>
    <t>B jih: 38,5*1,6*1,1</t>
  </si>
  <si>
    <t>596 81-1111.R00</t>
  </si>
  <si>
    <t>Kladení dlaždic kom.pro pěší, lože z kameniva těž. použít vybourané</t>
  </si>
  <si>
    <t>149,44</t>
  </si>
  <si>
    <t>odpočet A jih: -38,5*1,6</t>
  </si>
  <si>
    <t>61</t>
  </si>
  <si>
    <t>Upravy povrchů vnitřní</t>
  </si>
  <si>
    <t>610 99-1111.R00</t>
  </si>
  <si>
    <t>Zakrývání výplní vnitřních otvorů</t>
  </si>
  <si>
    <t>1*2,1*4</t>
  </si>
  <si>
    <t>612 42-5931.RT2</t>
  </si>
  <si>
    <t>Omítka vápenná vnitřního ostění - štuková s použitím suché maltové směsi, vč. lišt u rámů</t>
  </si>
  <si>
    <t>(1+2,1*2)*0,25*4</t>
  </si>
  <si>
    <t>62</t>
  </si>
  <si>
    <t>Upravy povrchů vnější</t>
  </si>
  <si>
    <t>620 99-1121.R00</t>
  </si>
  <si>
    <t>Zakrývání výplní vnějších otvorů z lešení</t>
  </si>
  <si>
    <t>1,2*1,5*6+0,9*1,5*19+0,6*0,9*16+1,2*1,8*13+1,5*1,8*7</t>
  </si>
  <si>
    <t>2,4*2,1*9+1,5*2,1*6+1,2*0,6*2+1,5*2,9*3+1*2,1*4</t>
  </si>
  <si>
    <t>1,6*2,15*7+1,6*2,5*1+2,4*2,1*1+0,9*1,2*2</t>
  </si>
  <si>
    <t>622 46-1211.R00</t>
  </si>
  <si>
    <t>Oprava vnějších omítek umělých škrábaných do 20 %</t>
  </si>
  <si>
    <t>622 32-3015.R00</t>
  </si>
  <si>
    <t>Soklová lišta hliník KZS tl. 160 mm vč. montáže</t>
  </si>
  <si>
    <t>A: 23,6+12,77+44,93+2*1+12,77+18,375+0,2*6</t>
  </si>
  <si>
    <t>-(1,6+1+2,4+1,6+1)</t>
  </si>
  <si>
    <t>Krček: 9,13*2-1,6*4</t>
  </si>
  <si>
    <t>B: 17,05+1*2+12,5+37,1+12,5+17,05+2*1</t>
  </si>
  <si>
    <t>-(1,6*2+1*2+1,5*2)</t>
  </si>
  <si>
    <t>622 31-5135.RT1</t>
  </si>
  <si>
    <t>Zateplovací systém, fasáda, EPS F tl. 160 mm s omítkou akrylátovou hlazenou zrno 1,5 mm</t>
  </si>
  <si>
    <t>Jedná se provedení kontaktního zateplovacího systému ETICS s deskami EPS 100 F tl. 160 mm (lambda max. 0,037 W/mK) lepenými na podkladní konstrukci. Desky budou kotveny plastovými hmoždinkami s talířovou hlavou  dl. min. 220 mm. Počt hmoždinek bude v ploše 6 ks/m2 a 8 ks/m2 u nároží budov. Vrchní omítka bude akrylátová o znitosti 1,5 mm a bude provedena dle předpisů dodavatele systému na všech systémových vrstvách s vyztužením výztužnou síťovinou do lepidla. Součástí zateplovacího systému bude i dodání příslušných komponentů a doplňků (rohové ochranné lišty, dilatační lišty, ..), očištění a případná penetrace podkladních vrstev - stávající omítky. Barevný odstín bude střední hustoty a bude upřesněn investorem a uživatelem podle konkrétního vzorníku dodaného zhotovitelem stavby.</t>
  </si>
  <si>
    <t>A sever: 45,25*2,6</t>
  </si>
  <si>
    <t>-(1,2*0,6*2+1,2*1,5*6+2,4*2,25+0,9*1,5*7+0,6*0,9*2)</t>
  </si>
  <si>
    <t>východ: 13,1*(2,6+3)/2</t>
  </si>
  <si>
    <t>-(1*1,85+0,6*0,9+1,2*1,8*3)</t>
  </si>
  <si>
    <t>jih: (18,375+23,6)*3</t>
  </si>
  <si>
    <t>-(2,4*2,1*3+1,5*2,1*2+1,5*2,65+0,6*0,9*2+1,5*1,8*3+1,2*1,8*4)</t>
  </si>
  <si>
    <t>západ: 13,1*(2,6+3)/2</t>
  </si>
  <si>
    <t>-(0,6*0,9*3+1,6*2,25+1*1,85)</t>
  </si>
  <si>
    <t>B sever: 17,05*2*2,6</t>
  </si>
  <si>
    <t>-(0,6*0,9*2+0,9*1,5*6+0,6*0,9)*2</t>
  </si>
  <si>
    <t>východ: 12,8*(2,6+3)/2</t>
  </si>
  <si>
    <t>jih: 37,5*3</t>
  </si>
  <si>
    <t>-(2,4*2,1*3+1,5*2,1*2+1,5*2,65)*2</t>
  </si>
  <si>
    <t>západ: 12,8*(2,6+3)/2</t>
  </si>
  <si>
    <t>-(1,2*1,8*3+0,6*0,9+1*1,85)</t>
  </si>
  <si>
    <t>622 32-3334.RT1</t>
  </si>
  <si>
    <t>Zateplovací syst.ETICS,fasáda, EPS šedý,tl.140 mm s om. akryl.  3,1 kg/m2, lambda max 0,031 W/mK</t>
  </si>
  <si>
    <t>Závětří: 0,9*2,5*2*3</t>
  </si>
  <si>
    <t>622 32-5525.RU1</t>
  </si>
  <si>
    <t>Zateplovací systém, sokl, XPS tl. 140 mm s omítkou mozaikovou 4,5 kg/m2</t>
  </si>
  <si>
    <t>A sever: (45,25-2,4)*0,35</t>
  </si>
  <si>
    <t>východ: 13,1*(0,3+0,5)/2</t>
  </si>
  <si>
    <t>jih: (18,375-1+23,6)*0,5</t>
  </si>
  <si>
    <t>západ: 13,1*(0,3+0,5)/2</t>
  </si>
  <si>
    <t>B sever: (17,05*2)*0,4</t>
  </si>
  <si>
    <t>východ: 12,8*0,5</t>
  </si>
  <si>
    <t>jih: (37,5-1,5*2)*0,5</t>
  </si>
  <si>
    <t>západ: 12,8*0,5</t>
  </si>
  <si>
    <t>622 32-5515.R00</t>
  </si>
  <si>
    <t>Izolace suterénu, XPS tl. 140 mm, bez PÚ</t>
  </si>
  <si>
    <t>A sever: (45,25-2,4-1,6)*0,65</t>
  </si>
  <si>
    <t>východ: 13,1*0,6</t>
  </si>
  <si>
    <t>jih: (18,375+23,6-1,5*2)*0,5</t>
  </si>
  <si>
    <t>západ: 13,1*0,6</t>
  </si>
  <si>
    <t>B sever: (17,05*2-1,5*2)*0,5</t>
  </si>
  <si>
    <t>jih: 37,5*0,5</t>
  </si>
  <si>
    <t>622 32-3153.RT1</t>
  </si>
  <si>
    <t>Zateplovací systém, ostění, EPS F tl. 30 mm s omítkou akrylátovou AF  3,1 kg/m2</t>
  </si>
  <si>
    <t>(1,2+1,5*2)*0,15*6+(0,9+1,5*2)*0,15*19+(0,6+0,9*2)+0,15*16</t>
  </si>
  <si>
    <t>(1,2+1,8*2)*0,15*13+(1,5+1,8*2)*0,15*7+(2,4+2,1*2)*0,15*9</t>
  </si>
  <si>
    <t>(1,5+2,1*2)*0,15*6+(1,2+0,6*2)*0,15*2+(1,5+2,9*2)*0,15*3</t>
  </si>
  <si>
    <t>(1+2,1*2)*0,25*4+(1,6+2,15*2)*0,15*7+(1,6+2,5*2)*0,15</t>
  </si>
  <si>
    <t>(2,4+2,1*2)*0,15+(0,9+1,2*2)*0,15*2</t>
  </si>
  <si>
    <t>622 32-3132.RT1</t>
  </si>
  <si>
    <t>Zateplovací systém římsa střechy, EPS F tl.100 mm s omítkou akrylátovou AF  3,1 kg/m2</t>
  </si>
  <si>
    <t>Štíty: 13,65*0,75*4+13,65*1,7/2*4-0,9*1,2*2</t>
  </si>
  <si>
    <t>Střešní římsy svisle: 45,5*0,95+(22,2+17)*0,75+8,25*0,65*2</t>
  </si>
  <si>
    <t>15,65*2*0,95+37,75*0,65</t>
  </si>
  <si>
    <t>Podhled římsy: 45,5*0,45+13,1*0,15*2+(22,2+17)*0,45</t>
  </si>
  <si>
    <t>8,25*1,5*2</t>
  </si>
  <si>
    <t>15,65*2*0,45+12,8*0,15*2+37,75*0,45</t>
  </si>
  <si>
    <t>622 32-5832.RT3</t>
  </si>
  <si>
    <t>Zatepl.systém, miner.desky PV 100 mm s omítkou akrylátovou, podhled vstupů</t>
  </si>
  <si>
    <t>1,9*1*3</t>
  </si>
  <si>
    <t>622 39-1001.R00</t>
  </si>
  <si>
    <t>Příplatek-mtž KZS podhledu,izolant,tenkovrst.om.</t>
  </si>
  <si>
    <t>Římsa střechy: 42,045+24,75+34,9125</t>
  </si>
  <si>
    <t>Vstupy: 5,7</t>
  </si>
  <si>
    <t>622 42-1492.R00</t>
  </si>
  <si>
    <t>Doplňky zatepl. systémů, okenní lišta s tkaninou APU</t>
  </si>
  <si>
    <t>Ze zateplení ostění: 66,82/0,15</t>
  </si>
  <si>
    <t>64</t>
  </si>
  <si>
    <t>Výplně otvorů</t>
  </si>
  <si>
    <t>641 96-0000.R00</t>
  </si>
  <si>
    <t>Těsnění spár otvorových prvků PU pěnou</t>
  </si>
  <si>
    <t>(1+2,1)*2*4+(0,9+1,2)*2*2</t>
  </si>
  <si>
    <t>8</t>
  </si>
  <si>
    <t>Trubní vedení</t>
  </si>
  <si>
    <t>871 31-3121.RT2</t>
  </si>
  <si>
    <t>Montáž trub z plastu, gumový kroužek, DN 150 včetně dodávky trub PVC hrdlových 160x4,0x5000</t>
  </si>
  <si>
    <t>18,5+28,5+1,5+1,5+0,8+1</t>
  </si>
  <si>
    <t>94</t>
  </si>
  <si>
    <t>Lešení a stavební výtahy</t>
  </si>
  <si>
    <t>941 94-1031.R00</t>
  </si>
  <si>
    <t>Montáž lešení leh.řad.s podlahami,š.do 1 m, H 10 m</t>
  </si>
  <si>
    <t>A: (45,25+13,1*2+18,375+23,6)*4+13,65*1,7/2*2</t>
  </si>
  <si>
    <t>Krček: 9,13*4*2</t>
  </si>
  <si>
    <t>B: (17,05*2+12,8*2+37,5)*4+13,65*1,7/2*2</t>
  </si>
  <si>
    <t>941 94-1192.RT2</t>
  </si>
  <si>
    <t>Příplatek za každý měsíc použití lešení k pol.1032 (2 měsíce)</t>
  </si>
  <si>
    <t>961,95*2</t>
  </si>
  <si>
    <t>941 94-1831.R00</t>
  </si>
  <si>
    <t>Demontáž lešení leh.řad.s podlahami,š.1 m, H 10 m</t>
  </si>
  <si>
    <t>95</t>
  </si>
  <si>
    <t>Dokončovací kce na pozem.stav.</t>
  </si>
  <si>
    <t>953 94-6111.R00</t>
  </si>
  <si>
    <t>Osazení ventilačních mřížek  DN 100 mm. plast bílý, vč. dodávky</t>
  </si>
  <si>
    <t>96</t>
  </si>
  <si>
    <t>Bourání konstrukcí</t>
  </si>
  <si>
    <t>962 03-2231.R00</t>
  </si>
  <si>
    <t>Bourání zdiva z cihel pálených na MVC</t>
  </si>
  <si>
    <t>Přístavek na severní straně A: 0,65*2*0,3*2,1</t>
  </si>
  <si>
    <t>963 05-1213.R00</t>
  </si>
  <si>
    <t>Bourání ŽB stropů žebrových s viditelnými trámy</t>
  </si>
  <si>
    <t>1,6*0,65*0,1+0,3*0,2*0,9*2</t>
  </si>
  <si>
    <t>968 06-1125.R00</t>
  </si>
  <si>
    <t>Vyvěšení dřevěných dveřních křídel pl. do 2 m2</t>
  </si>
  <si>
    <t>968 07-2455.R00</t>
  </si>
  <si>
    <t>Vybourání kovových dveřních zárubní pl. do 2 m2</t>
  </si>
  <si>
    <t>0,9*2,05*5</t>
  </si>
  <si>
    <t>962 04-2321.R00</t>
  </si>
  <si>
    <t>Bourání zdiva nadzákladového z betonu prostého</t>
  </si>
  <si>
    <t>Podezdívka oplocení: 0,25*0,35*0,7*2</t>
  </si>
  <si>
    <t>97</t>
  </si>
  <si>
    <t>Prorážení otvorů</t>
  </si>
  <si>
    <t>979 08-7017.R00</t>
  </si>
  <si>
    <t>Odvoz konstrukcí z AZC na skládku do 5 km</t>
  </si>
  <si>
    <t>t</t>
  </si>
  <si>
    <t>979 99-0201.R00</t>
  </si>
  <si>
    <t>Poplatek za skládku suti -azbestocementové výrobky</t>
  </si>
  <si>
    <t>979 08-2113.R00</t>
  </si>
  <si>
    <t>Vodorovná doprava suti po suchu do 1000 m</t>
  </si>
  <si>
    <t>39,9+2,9536+0,00156</t>
  </si>
  <si>
    <t>979 08-2119.R00</t>
  </si>
  <si>
    <t>Příplatek k přesunu suti za každých dalších 1000 m</t>
  </si>
  <si>
    <t>42,8552*4</t>
  </si>
  <si>
    <t>979 99-0101.R00</t>
  </si>
  <si>
    <t>Poplatek za skládku suti - směs betonu a cihel</t>
  </si>
  <si>
    <t>970 24-1150.R00</t>
  </si>
  <si>
    <t>Řezání prostého betonu hl. řezu 150 mm</t>
  </si>
  <si>
    <t>Podezdívka plotu: (0,7*2+0,3)*2</t>
  </si>
  <si>
    <t>99</t>
  </si>
  <si>
    <t>Staveništní přesun hmot</t>
  </si>
  <si>
    <t>998 01-1001.R00</t>
  </si>
  <si>
    <t>Přesun hmot pro budovy zděné výšky do 6 m</t>
  </si>
  <si>
    <t>5,456+9,831+29,366+20,292+0,1756+15,20143</t>
  </si>
  <si>
    <t>0,003+0,1228+20,4126+0,174+0,0135</t>
  </si>
  <si>
    <t>998 98-1123.R00</t>
  </si>
  <si>
    <t>Přesun hmot demolice postup. rozebíráním v. do 21m</t>
  </si>
  <si>
    <t>67,704+2,9536+0,00156</t>
  </si>
  <si>
    <t>711</t>
  </si>
  <si>
    <t>Izolace proti vodě</t>
  </si>
  <si>
    <t>711 13-2311.R00</t>
  </si>
  <si>
    <t>Prov. izolace nopovou fólií svisle, vč.uchyc.prvků</t>
  </si>
  <si>
    <t>Z izolace soklu XPS: 109,12*1,15</t>
  </si>
  <si>
    <t>998 71-1101.R00</t>
  </si>
  <si>
    <t>Přesun hmot pro izolace proti vodě, výšky do 6 m</t>
  </si>
  <si>
    <t>0,01</t>
  </si>
  <si>
    <t>713</t>
  </si>
  <si>
    <t>Izolace tepelné</t>
  </si>
  <si>
    <t>713 10-0030.RAE</t>
  </si>
  <si>
    <t>Izolace tepelné volně položené z minerál. vláken tl. 12 cm (započítáno 2x), vč. dodávky vlny</t>
  </si>
  <si>
    <t>Celková tl. izolace podlahy půdy bude 240 mm. Lambda max. 0,039 W/mK. Uložení možno provést i zafoukáním.</t>
  </si>
  <si>
    <t>A: 44,75*13,65*2</t>
  </si>
  <si>
    <t>Krček: 9,1*6*2</t>
  </si>
  <si>
    <t>B: 37*13,65*2</t>
  </si>
  <si>
    <t>713 13-1131.R00</t>
  </si>
  <si>
    <t>Izolace tepelná stěn lepením práh balkónových dveří, pěnové sklo</t>
  </si>
  <si>
    <t>1,5*0,25*3</t>
  </si>
  <si>
    <t>634-83003</t>
  </si>
  <si>
    <t>Deska sklo izolační pěnové tl. 50 mm izolace prahu balk. dveří</t>
  </si>
  <si>
    <t>998 71-3101.R00</t>
  </si>
  <si>
    <t>Přesun hmot pro izolace tepelné, výšky do 6 m</t>
  </si>
  <si>
    <t>721</t>
  </si>
  <si>
    <t>Vnitřní kanalizace</t>
  </si>
  <si>
    <t>721 24-2804.R00</t>
  </si>
  <si>
    <t>Demontáž lapače střešních splavenin DN 125 vč. vybourání bet. lože</t>
  </si>
  <si>
    <t>721 24-2111.R00</t>
  </si>
  <si>
    <t>Lapač střešních splavenin PP HL660 D 125 mm zápach. uzávěrka, koš na listí, vč. obetonování</t>
  </si>
  <si>
    <t>721 17-6103.R00</t>
  </si>
  <si>
    <t>Potrubí HT připojovací D 50 x 1,8 mm pro odvětrání kanálku soklu v XPS</t>
  </si>
  <si>
    <t>40*0,15</t>
  </si>
  <si>
    <t>283-50291</t>
  </si>
  <si>
    <t>Mřížka větrací PVC kulatá 50mm se síťkou šedá odvětrání soklu, vč. osazení</t>
  </si>
  <si>
    <t>998 72-1101.R00</t>
  </si>
  <si>
    <t>Přesun hmot pro vnitřní kanalizaci, výšky do 6 m</t>
  </si>
  <si>
    <t>0,61+0,2014</t>
  </si>
  <si>
    <t>728</t>
  </si>
  <si>
    <t>VZT</t>
  </si>
  <si>
    <t>728 11-2115.R00</t>
  </si>
  <si>
    <t>Montáž potrubí plechového kruhového do d 500 mm nástřešní jednotka VZT</t>
  </si>
  <si>
    <t>1,5+2+1</t>
  </si>
  <si>
    <t>728 11-01......</t>
  </si>
  <si>
    <t>Demontáž potrubí plechového kruhového do d 500 mm bude následně použito, vč. ventilátoru</t>
  </si>
  <si>
    <t>762</t>
  </si>
  <si>
    <t>Konstrukce tesařské</t>
  </si>
  <si>
    <t>762 52-1104.RT3</t>
  </si>
  <si>
    <t>Položení podlah nehoblovaných na sraz, hrubá prkna včetně dodávky řeziva, prkna tl. 24 mm</t>
  </si>
  <si>
    <t>44,75*2,1</t>
  </si>
  <si>
    <t>37*2,1</t>
  </si>
  <si>
    <t>762 52-6130.RT3</t>
  </si>
  <si>
    <t>Rošt pod podlahy rozteče do 100 cm vč. dodávky řeziva, fošny 120 x 50 mm, křížem</t>
  </si>
  <si>
    <t>Vč. dodávky řeziva : 3,6 m3</t>
  </si>
  <si>
    <t>762 13-2811.R00</t>
  </si>
  <si>
    <t>Demontáž bednění stěn z hoblovaných prken</t>
  </si>
  <si>
    <t>Štíty: 13,65*1,85/2*2*2</t>
  </si>
  <si>
    <t>998 76-2102.R00</t>
  </si>
  <si>
    <t>Přesun hmot pro tesařské konstrukce, výšky do 12 m</t>
  </si>
  <si>
    <t>764</t>
  </si>
  <si>
    <t>Konstrukce klempířské</t>
  </si>
  <si>
    <t>764 91-9101.R00</t>
  </si>
  <si>
    <t>M.krytiny z trapéz. plechu poplast.na dřevo do 30°</t>
  </si>
  <si>
    <t>Montáž bude provedena na stávající střešní latě na dřevěných příhradových vaznících</t>
  </si>
  <si>
    <t>A: 45,6*7,15*2</t>
  </si>
  <si>
    <t>B: 38*7,15*2</t>
  </si>
  <si>
    <t>Krček: 8,2*3,5*2</t>
  </si>
  <si>
    <t>138-51020</t>
  </si>
  <si>
    <t>Plech FeZn, povrch polyester, antikondenzační úpr. trapézový profil v. 40 mm, tl. min. 0,6 mm</t>
  </si>
  <si>
    <t>Bude dodán plech trapézový 40/160 tl. min. 0,6 mm, povrchová úprava polyester v barvě "oxidované červené" RAL 3009 tl. min. 25 my. Z vnitřní strany bude antikondenzační úprava (flis)</t>
  </si>
  <si>
    <t>Plocha střechy: 1252,88*1,12</t>
  </si>
  <si>
    <t>764 91-9406.R00</t>
  </si>
  <si>
    <t>M.sněhov.zachytávačů z poplast.plechu do dřeva</t>
  </si>
  <si>
    <t>45,6+22,5+17+8,5*2+16*2+38</t>
  </si>
  <si>
    <t>764 91-9931.R00</t>
  </si>
  <si>
    <t>M. hřebene střechy z popl. plechu</t>
  </si>
  <si>
    <t>45,6+18,5+38</t>
  </si>
  <si>
    <t>138-51021</t>
  </si>
  <si>
    <t>Plech FeZn, povrch polyester tl. min. 0,6 mm</t>
  </si>
  <si>
    <t>Sněhové zachytávače: 172,1*0,5</t>
  </si>
  <si>
    <t>Hřeben: 102,1*0,5</t>
  </si>
  <si>
    <t>764 77-8304.R00</t>
  </si>
  <si>
    <t>Oplechování parapetů, plech FeZn popl., RŠ 400 mm</t>
  </si>
  <si>
    <t>1,2*6+0,9*19+0,6*16+1,2*13+1,5*7</t>
  </si>
  <si>
    <t>2,4*9+1,5*6+1,2*2+0,9*2</t>
  </si>
  <si>
    <t>764 77-8302.R00</t>
  </si>
  <si>
    <t>Oplechování parapetů, plech FeZn popl. RŠ 250 mm parapet výklenků</t>
  </si>
  <si>
    <t>1,05+1,1+1,1+0,5+0,4+0,4+1,5</t>
  </si>
  <si>
    <t>764 90-0050.RAA</t>
  </si>
  <si>
    <t>Demontáž oplechování parapetů z plechu pozinkovaného</t>
  </si>
  <si>
    <t>764 91-8403.R00</t>
  </si>
  <si>
    <t>764 91-8911.RT2</t>
  </si>
  <si>
    <t>7*2*2*2</t>
  </si>
  <si>
    <t>764 91-8411.R00</t>
  </si>
  <si>
    <t>764 91-8925.R00</t>
  </si>
  <si>
    <t>8*2*2</t>
  </si>
  <si>
    <t xml:space="preserve">Bude dodán plech tl. min. 0,6 mm, povrchová úprava polyester v barvě "oxidované červené" RAL 3009 tl. min. 25 my. </t>
  </si>
  <si>
    <t>Sněhové zachytače: 172,1*0,5</t>
  </si>
  <si>
    <t>Hřeben: (45,6+38+18,5)*0,6</t>
  </si>
  <si>
    <t>Lišty: 56*0,33</t>
  </si>
  <si>
    <t>Úžlabí: 32*1</t>
  </si>
  <si>
    <t>764 77-8108.RT1</t>
  </si>
  <si>
    <t>Kotlík žlabový kulatý 400 mm, D 120mm plech FeZn poplastovaný, světle šedá</t>
  </si>
  <si>
    <t>764 77-8114.RT1</t>
  </si>
  <si>
    <t>Žlab podokapní půlkruhový, RŠ 400 mm plech FeZn popl., b.šedá, vč. háků a tvarovek</t>
  </si>
  <si>
    <t>45,6+22,5+17,5</t>
  </si>
  <si>
    <t>8,5*2</t>
  </si>
  <si>
    <t>16*2+38</t>
  </si>
  <si>
    <t>764 77-8120.R00</t>
  </si>
  <si>
    <t>Dilatace půlkruhového žlabu, RŠ 400 mm plech FeZn poplast.</t>
  </si>
  <si>
    <t>764 77-8123.RT1</t>
  </si>
  <si>
    <t>Odpadní trouby kruhové, D 120 mm plech FeZn popl., b. šedá, vč. tvarovek a zděří</t>
  </si>
  <si>
    <t>5*8</t>
  </si>
  <si>
    <t>764 35-2810.R00</t>
  </si>
  <si>
    <t>Demontáž žlabů půlkruh. rovných, rš 330 mm, do 30°</t>
  </si>
  <si>
    <t>764 45-4802.R00</t>
  </si>
  <si>
    <t>Demontáž odpadních trub kruhových,D 120 mm</t>
  </si>
  <si>
    <t>764 35-1836.R00</t>
  </si>
  <si>
    <t>Demontáž háků, sklon do 30°</t>
  </si>
  <si>
    <t>764 36-1810.R00</t>
  </si>
  <si>
    <t>Demontáž střešního okna ve vlnité krytině, do 30°</t>
  </si>
  <si>
    <t>764 33-9810.R00</t>
  </si>
  <si>
    <t>Demontáž lemov. komínů v ploše, vln. kryt, do 30° VZT jednotek na střeše</t>
  </si>
  <si>
    <t>0,6*0,8*3</t>
  </si>
  <si>
    <t>764 39-1820.R00</t>
  </si>
  <si>
    <t>Demontáž závětrné lišty, rš 250 a 330 mm, do 30°</t>
  </si>
  <si>
    <t>764 42-1850.R00</t>
  </si>
  <si>
    <t>Demontáž oplechování říms,rš od 250 do 330 mm původní plochá střecha</t>
  </si>
  <si>
    <t>45,25+12,75*2+22,5+16,5+8*2+15,5*2+12,5*2+37,5</t>
  </si>
  <si>
    <t>998 76-4101.R00</t>
  </si>
  <si>
    <t>Přesun hmot pro klempířské konstr., výšky do 6 m</t>
  </si>
  <si>
    <t>10,47857+1,5724</t>
  </si>
  <si>
    <t>765</t>
  </si>
  <si>
    <t>Krytiny tvrdé</t>
  </si>
  <si>
    <t>765 32-3830.R00</t>
  </si>
  <si>
    <t>Demontáž vlákocement.vlnovek, na konstrukci</t>
  </si>
  <si>
    <t>Demontáž musí být prováděná proškolenými pracovníky vybavenými náležitými ochrannými pomůckami. Musí být respektovány předpisy upravující manipulaci a práci s nebezpečným odpadem obsahujícím azbestocementová vlákna.</t>
  </si>
  <si>
    <t>45,5*7*2</t>
  </si>
  <si>
    <t>8,25*3,4*2</t>
  </si>
  <si>
    <t>37,75*7*2</t>
  </si>
  <si>
    <t>765 32-8813.R00</t>
  </si>
  <si>
    <t>Dem.hřebenů a nároží vláknocem., kryt. vlnitá, suť</t>
  </si>
  <si>
    <t>45,5+18,5+37,75</t>
  </si>
  <si>
    <t>765 90-1131.R00</t>
  </si>
  <si>
    <t>Fólie podstřešní paropropustná kontaktní sd max 0,03 m, překrytí tep. iz. podlahy půdy</t>
  </si>
  <si>
    <t>Převzato z tepelné izolace: 2341/2</t>
  </si>
  <si>
    <t>998 76-5101.R00</t>
  </si>
  <si>
    <t>Přesun hmot pro krytiny tvrdé, výšky do 6 m</t>
  </si>
  <si>
    <t>0,11705+28,60495</t>
  </si>
  <si>
    <t>766</t>
  </si>
  <si>
    <t>Konstrukce truhlářské</t>
  </si>
  <si>
    <t>766 71-1021.R00</t>
  </si>
  <si>
    <t>Montáž plastových vstupních dveří s vypěněním</t>
  </si>
  <si>
    <t>(1+2,1)*2*4</t>
  </si>
  <si>
    <t>(0,9+1,2)*2*2</t>
  </si>
  <si>
    <t>611-4301...</t>
  </si>
  <si>
    <t>Dveře vstupní plastové 1křídlové 90x210 cm  výr.č. DO1</t>
  </si>
  <si>
    <t>611-4302....</t>
  </si>
  <si>
    <t>Dveře vstupní plastové 1křídlové 90x120 cm  vč. zárubně, na půdu, výr.č. VS1</t>
  </si>
  <si>
    <t>766 82-01...</t>
  </si>
  <si>
    <t>Dodávka a montáž budky pro netopýry dřevocenetová vestavná</t>
  </si>
  <si>
    <t>Rozměry cca 55x35x9,5 cm. Bude zabudována do KZS štítu.</t>
  </si>
  <si>
    <t>998 76-6101.R00</t>
  </si>
  <si>
    <t>Přesun hmot pro truhlářské konstr., výšky do 6 m</t>
  </si>
  <si>
    <t>767</t>
  </si>
  <si>
    <t>Konstrukce zámečnické</t>
  </si>
  <si>
    <t>767 91-1821.R00</t>
  </si>
  <si>
    <t>Demontáž drátěného pletiva výšky do 1,6 m v rámu</t>
  </si>
  <si>
    <t>767 92-0820.R00</t>
  </si>
  <si>
    <t>Demontáž vrat k oplocení plochy do 6 m2 vč. odříznutí ocel. sloupků</t>
  </si>
  <si>
    <t>767 91-4120.R00</t>
  </si>
  <si>
    <t>Montáž oplocení rámového H do 1,5 m použít demontované zkrácené o cca 20 cm</t>
  </si>
  <si>
    <t>767 92-0220.R00</t>
  </si>
  <si>
    <t>Montáž vrat na ocelové sloupky, plochy do 4 m2 použít demontované, upravit sloupky pro kotvení</t>
  </si>
  <si>
    <t>767 99-0010.RAB</t>
  </si>
  <si>
    <t>Atypické ocelové konstrukce vč. montáže držák trubkový vlajky na stěnu</t>
  </si>
  <si>
    <t>998 76-7101.R00</t>
  </si>
  <si>
    <t>Přesun hmot pro zámečnické konstr., výšky do 6 m</t>
  </si>
  <si>
    <t>0,00212+0,21396</t>
  </si>
  <si>
    <t>784</t>
  </si>
  <si>
    <t>Malby</t>
  </si>
  <si>
    <t>784 95-0030.RAA</t>
  </si>
  <si>
    <t>Oprava maleb ostění z malířských směsí oškrábání, vyhlazení, 2x malba</t>
  </si>
  <si>
    <t>(2,1+1)*0,3*2</t>
  </si>
  <si>
    <t>M21</t>
  </si>
  <si>
    <t>Elektromontáže</t>
  </si>
  <si>
    <t>210 20-0020.RA0</t>
  </si>
  <si>
    <t>Bleskosvod - viz samostatný oddíl PD vč. uzemnění, demontáže a revize</t>
  </si>
  <si>
    <t>kompl</t>
  </si>
  <si>
    <t>210 20-01...</t>
  </si>
  <si>
    <t>Posun chladicí jednotky vnější prodloužení konzol vč. zakrytí proti znečištění</t>
  </si>
  <si>
    <t>210 20-0006.RT1</t>
  </si>
  <si>
    <t>Svítidlo žárovkové, 2 x DZ 9/11 W včetně svítidla pro venkovní použití, demontáž pův</t>
  </si>
  <si>
    <t>210 11-0003.RT1</t>
  </si>
  <si>
    <t>Spínač nástěnný seriový - řaz. 5, obyč.prostředí včetně dodávky spínače 3553-05929</t>
  </si>
  <si>
    <t>210 01-0002.RT1</t>
  </si>
  <si>
    <t>Trubka ohebná pod omítku, typ 23.. 16 mm včetně dodávky trubky PVC (pro slabopr. vedení)</t>
  </si>
  <si>
    <t>800</t>
  </si>
  <si>
    <t>Vedlejší a ostatní činnost</t>
  </si>
  <si>
    <t>800 005-122</t>
  </si>
  <si>
    <t>Zařízení staveniště</t>
  </si>
  <si>
    <t xml:space="preserve">Náklady na vybudování, provoz a odstranění zařízení staveniště, včetně zřízení připojení na energie a zajištění měření jejich spotřeby, náklady na energie spotřebované v rámci provozu zařízení staveniště, náklady na zřízení sociálního zařízení, náklady na zajištění prostor pro konání kontrolních dnů, případně pro umožnění činností TDS, AD, koordinátora BOZP, SÚ.         </t>
  </si>
  <si>
    <t xml:space="preserve">Zhotovitel zajistí na vlastní náklady veškerá potřebná povolení k užívání veřejných ploch, včetně záboru veřejného prostranství na náklady zhotovitele, bude-li toto stavba vyžadovat. 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  </t>
  </si>
  <si>
    <t>Položka rovněž zahrnuje náklady na úpravu povrchů po odstranění zařízení staveniště a úklid ploch, na kterých bylo zařízení staveniště provozováno.</t>
  </si>
  <si>
    <t>Provozní vlivy</t>
  </si>
  <si>
    <t>Náklady vynaložené na ztížené podmínky při provádění prací tam, kde jsou stavební práce zcela nebo zčásti omezovány provozem jiných osob. Jde zejména o zvýšené náklady související s omezeným provozem v areálu objednatele nebo o náklady v důsledku nezbytného respektování stávající dopravy v okolí stavby ovlivňující stavební práce.</t>
  </si>
  <si>
    <t>Do této položky patří dále náklady na ztížené provádění stavebních prací v důsledku blízkosti školského zařízení (nutnost ochranných konstrukcí, ochranných zábradlí a hrazení, záchytných sítí mimo sítě na lešení, stříšek, apod.).</t>
  </si>
  <si>
    <t>800 005-122010</t>
  </si>
  <si>
    <t>Zabezpečení stávajících zařízení a vybavení</t>
  </si>
  <si>
    <t>Zabezpečení stávajících zařízení a vybavení proti mechanickému poškození, prachu, zatékání (při opravách a rekonstrukcích) - zabezpečení stávajících a ostatních ponechávaných zařízení.</t>
  </si>
  <si>
    <t>800 005-211020</t>
  </si>
  <si>
    <t>Vytýčení vedení a rozvodů inženýrských sítí</t>
  </si>
  <si>
    <t>Detekce a vytýčení známých a předpokládaných vnitřních a v případě nutnosti i vnějších povrchových a podpovrchových vedení a rozvodů inženýrských sítí v místě stavby před jejím započetím.</t>
  </si>
  <si>
    <t>800 005-241010</t>
  </si>
  <si>
    <t>Dokumentace skutečného provedení</t>
  </si>
  <si>
    <t>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</t>
  </si>
  <si>
    <t>800 004-111020</t>
  </si>
  <si>
    <t>Zpracování harmonogramu stavby</t>
  </si>
  <si>
    <t>Náklady na vyhotovení podrobného časového harmonogramu prací v termínu do 10 dnů po předání staveniště.</t>
  </si>
  <si>
    <t>800 005-24</t>
  </si>
  <si>
    <t>Kompletace dokladů k předání a převzetí stavby</t>
  </si>
  <si>
    <t xml:space="preserve">Kompletace atestů, certifikátů, revizních zpráv a ostatních dokladů potřebných k předání, příp. ke kolaudaci stavby 3 x v tištěné formě, 1 x v digitální formě na CD nosiči, v obecně dostupných formátech. </t>
  </si>
  <si>
    <t>800 Vedlejší a ostatní činnost</t>
  </si>
  <si>
    <t>Cenová soustava : RTS DATA</t>
  </si>
  <si>
    <t>dle výběrového řízení</t>
  </si>
  <si>
    <t>Město Dačice</t>
  </si>
  <si>
    <t>801.31.1.2</t>
  </si>
  <si>
    <t>DELTA projekt s.r.o., Dačice</t>
  </si>
  <si>
    <t>Vedlejší a ostatní náklady (VON)</t>
  </si>
  <si>
    <t>Ostatní VON</t>
  </si>
  <si>
    <t>VON celkem</t>
  </si>
  <si>
    <t>ZRN+VON+HZS</t>
  </si>
  <si>
    <t>VEDLEJŠÍ A OSTATNÍ  NÁKLADY</t>
  </si>
  <si>
    <t>Název VON</t>
  </si>
  <si>
    <t>CELKEM VON</t>
  </si>
  <si>
    <t>D+M lemování trub z popl.ocel.pl. D do 150 mm na střeše s trapéz. plechem</t>
  </si>
  <si>
    <t>D+M závětrné lišty z ocel.popl.plechu  rš 330 mm bez zednických výpomocí</t>
  </si>
  <si>
    <t>D+M lemování trub 2díly, popl.pl.D 300 mm, do 30° na střeše s trapéz. plechem</t>
  </si>
  <si>
    <t>D+M úžlabí z ocel.popl. plechu do rš 1000 mm</t>
  </si>
  <si>
    <t>není 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</si>
</sst>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>
      <alignment/>
      <protection/>
    </xf>
    <xf numFmtId="4" fontId="16" fillId="0" borderId="52" xfId="20" applyNumberFormat="1" applyFont="1" applyFill="1" applyBorder="1" applyAlignment="1">
      <alignment horizontal="right" wrapText="1"/>
      <protection/>
    </xf>
    <xf numFmtId="0" fontId="16" fillId="0" borderId="52" xfId="20" applyFont="1" applyFill="1" applyBorder="1" applyAlignment="1">
      <alignment horizontal="left" wrapText="1"/>
      <protection/>
    </xf>
    <xf numFmtId="0" fontId="16" fillId="0" borderId="52" xfId="0" applyFont="1" applyFill="1" applyBorder="1" applyAlignment="1">
      <alignment horizontal="right"/>
    </xf>
    <xf numFmtId="0" fontId="0" fillId="0" borderId="52" xfId="20" applyFill="1" applyBorder="1">
      <alignment/>
      <protection/>
    </xf>
    <xf numFmtId="0" fontId="14" fillId="0" borderId="0" xfId="20" applyFont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  <xf numFmtId="0" fontId="16" fillId="0" borderId="8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5" fillId="0" borderId="8" xfId="20" applyFont="1" applyFill="1" applyBorder="1" applyAlignment="1">
      <alignment horizontal="left" wrapText="1" indent="1"/>
      <protection/>
    </xf>
    <xf numFmtId="0" fontId="15" fillId="0" borderId="0" xfId="20" applyFont="1" applyFill="1" applyBorder="1" applyAlignment="1">
      <alignment horizontal="left" wrapText="1" indent="1"/>
      <protection/>
    </xf>
    <xf numFmtId="0" fontId="15" fillId="0" borderId="7" xfId="20" applyFont="1" applyFill="1" applyBorder="1" applyAlignment="1">
      <alignment horizontal="left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 t="s">
        <v>516</v>
      </c>
    </row>
    <row r="4" spans="1:7" ht="12.95" customHeight="1">
      <c r="A4" s="8"/>
      <c r="B4" s="9"/>
      <c r="C4" s="10" t="s">
        <v>68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67</v>
      </c>
      <c r="D6" s="11"/>
      <c r="E6" s="11"/>
      <c r="F6" s="19"/>
      <c r="G6" s="13"/>
    </row>
    <row r="7" spans="1:9" ht="12.75">
      <c r="A7" s="14" t="s">
        <v>8</v>
      </c>
      <c r="B7" s="16"/>
      <c r="C7" s="182" t="s">
        <v>517</v>
      </c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 t="s">
        <v>515</v>
      </c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 t="s">
        <v>514</v>
      </c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518</v>
      </c>
      <c r="E13" s="40"/>
      <c r="F13" s="40"/>
      <c r="G13" s="38"/>
    </row>
    <row r="14" spans="1:7" ht="15.95" customHeight="1">
      <c r="A14" s="41"/>
      <c r="B14" s="42" t="s">
        <v>18</v>
      </c>
      <c r="C14" s="43">
        <f>Dodavka</f>
        <v>0</v>
      </c>
      <c r="D14" s="44" t="str">
        <f>Rekapitulace!A37</f>
        <v>800 Vedlejší a ostatní činnost</v>
      </c>
      <c r="E14" s="45"/>
      <c r="F14" s="46"/>
      <c r="G14" s="43">
        <f>Rekapitulace!I37</f>
        <v>0</v>
      </c>
    </row>
    <row r="15" spans="1:7" ht="15.95" customHeight="1">
      <c r="A15" s="41" t="s">
        <v>19</v>
      </c>
      <c r="B15" s="42" t="s">
        <v>20</v>
      </c>
      <c r="C15" s="43">
        <f>Mont</f>
        <v>0</v>
      </c>
      <c r="D15" s="25"/>
      <c r="E15" s="47"/>
      <c r="F15" s="48"/>
      <c r="G15" s="43"/>
    </row>
    <row r="16" spans="1:7" ht="15.95" customHeight="1">
      <c r="A16" s="41" t="s">
        <v>21</v>
      </c>
      <c r="B16" s="42" t="s">
        <v>22</v>
      </c>
      <c r="C16" s="43">
        <f>HSV</f>
        <v>0</v>
      </c>
      <c r="D16" s="25"/>
      <c r="E16" s="47"/>
      <c r="F16" s="48"/>
      <c r="G16" s="43"/>
    </row>
    <row r="17" spans="1:7" ht="15.95" customHeight="1">
      <c r="A17" s="49" t="s">
        <v>23</v>
      </c>
      <c r="B17" s="42" t="s">
        <v>24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25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26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27</v>
      </c>
      <c r="B21" s="30"/>
      <c r="C21" s="43">
        <f>C18+C20</f>
        <v>0</v>
      </c>
      <c r="D21" s="25" t="s">
        <v>519</v>
      </c>
      <c r="E21" s="47"/>
      <c r="F21" s="48"/>
      <c r="G21" s="43">
        <f>G22-SUM(G14:G20)</f>
        <v>0</v>
      </c>
    </row>
    <row r="22" spans="1:7" ht="15.95" customHeight="1" thickBot="1">
      <c r="A22" s="25" t="s">
        <v>521</v>
      </c>
      <c r="B22" s="26"/>
      <c r="C22" s="52">
        <f>C21+G22</f>
        <v>0</v>
      </c>
      <c r="D22" s="53" t="s">
        <v>520</v>
      </c>
      <c r="E22" s="54"/>
      <c r="F22" s="55"/>
      <c r="G22" s="43">
        <f>VRN</f>
        <v>0</v>
      </c>
    </row>
    <row r="23" spans="1:7" ht="12.75">
      <c r="A23" s="3" t="s">
        <v>28</v>
      </c>
      <c r="B23" s="5"/>
      <c r="C23" s="6" t="s">
        <v>29</v>
      </c>
      <c r="D23" s="5"/>
      <c r="E23" s="6" t="s">
        <v>30</v>
      </c>
      <c r="F23" s="5"/>
      <c r="G23" s="7"/>
    </row>
    <row r="24" spans="1:7" ht="12.75">
      <c r="A24" s="14"/>
      <c r="B24" s="16"/>
      <c r="C24" s="17" t="s">
        <v>31</v>
      </c>
      <c r="D24" s="16"/>
      <c r="E24" s="17" t="s">
        <v>31</v>
      </c>
      <c r="F24" s="16"/>
      <c r="G24" s="18"/>
    </row>
    <row r="25" spans="1:7" ht="12.75">
      <c r="A25" s="29" t="s">
        <v>32</v>
      </c>
      <c r="B25" s="56"/>
      <c r="C25" s="12" t="s">
        <v>32</v>
      </c>
      <c r="D25" s="30"/>
      <c r="E25" s="12" t="s">
        <v>32</v>
      </c>
      <c r="F25" s="30"/>
      <c r="G25" s="13"/>
    </row>
    <row r="26" spans="1:7" ht="12.75">
      <c r="A26" s="29"/>
      <c r="B26" s="57"/>
      <c r="C26" s="12" t="s">
        <v>33</v>
      </c>
      <c r="D26" s="30"/>
      <c r="E26" s="12" t="s">
        <v>34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35</v>
      </c>
      <c r="B29" s="16"/>
      <c r="C29" s="58">
        <v>0</v>
      </c>
      <c r="D29" s="16" t="s">
        <v>36</v>
      </c>
      <c r="E29" s="17"/>
      <c r="F29" s="59">
        <v>0</v>
      </c>
      <c r="G29" s="18"/>
    </row>
    <row r="30" spans="1:7" ht="12.75">
      <c r="A30" s="14" t="s">
        <v>35</v>
      </c>
      <c r="B30" s="16"/>
      <c r="C30" s="58">
        <v>15</v>
      </c>
      <c r="D30" s="16" t="s">
        <v>36</v>
      </c>
      <c r="E30" s="17"/>
      <c r="F30" s="59">
        <v>0</v>
      </c>
      <c r="G30" s="18"/>
    </row>
    <row r="31" spans="1:7" ht="12.75">
      <c r="A31" s="14" t="s">
        <v>37</v>
      </c>
      <c r="B31" s="16"/>
      <c r="C31" s="58">
        <v>15</v>
      </c>
      <c r="D31" s="16" t="s">
        <v>36</v>
      </c>
      <c r="E31" s="17"/>
      <c r="F31" s="60">
        <f>ROUND(PRODUCT(F30,C31/100),0)</f>
        <v>0</v>
      </c>
      <c r="G31" s="28"/>
    </row>
    <row r="32" spans="1:7" ht="12.75">
      <c r="A32" s="14" t="s">
        <v>35</v>
      </c>
      <c r="B32" s="16"/>
      <c r="C32" s="58">
        <v>21</v>
      </c>
      <c r="D32" s="16" t="s">
        <v>36</v>
      </c>
      <c r="E32" s="17"/>
      <c r="F32" s="59">
        <f>C22</f>
        <v>0</v>
      </c>
      <c r="G32" s="18"/>
    </row>
    <row r="33" spans="1:7" ht="12.75">
      <c r="A33" s="14" t="s">
        <v>37</v>
      </c>
      <c r="B33" s="16"/>
      <c r="C33" s="58">
        <v>21</v>
      </c>
      <c r="D33" s="16" t="s">
        <v>36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38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39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 t="s">
        <v>513</v>
      </c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workbookViewId="0" topLeftCell="A1">
      <selection activeCell="I1" sqref="I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Snížení energetické náročnosti budovy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MŠ Dačice, B. Němcové</v>
      </c>
      <c r="D2" s="76"/>
      <c r="E2" s="77"/>
      <c r="F2" s="76"/>
      <c r="G2" s="192"/>
      <c r="H2" s="192"/>
      <c r="I2" s="193"/>
    </row>
    <row r="3" ht="13.5" thickTop="1"/>
    <row r="4" spans="1:9" ht="19.5" customHeight="1">
      <c r="A4" s="78" t="s">
        <v>40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41</v>
      </c>
      <c r="C6" s="80"/>
      <c r="D6" s="81"/>
      <c r="E6" s="82" t="s">
        <v>42</v>
      </c>
      <c r="F6" s="83" t="s">
        <v>43</v>
      </c>
      <c r="G6" s="83" t="s">
        <v>44</v>
      </c>
      <c r="H6" s="83" t="s">
        <v>45</v>
      </c>
      <c r="I6" s="84" t="s">
        <v>26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Položky!BC33</f>
        <v>0</v>
      </c>
      <c r="F7" s="179">
        <f>Položky!BD33</f>
        <v>0</v>
      </c>
      <c r="G7" s="179">
        <f>Položky!BE33</f>
        <v>0</v>
      </c>
      <c r="H7" s="179">
        <f>Položky!BF33</f>
        <v>0</v>
      </c>
      <c r="I7" s="180">
        <f>Položky!BG33</f>
        <v>0</v>
      </c>
    </row>
    <row r="8" spans="1:9" s="30" customFormat="1" ht="12.75">
      <c r="A8" s="177" t="str">
        <f>Položky!B34</f>
        <v>3</v>
      </c>
      <c r="B8" s="85" t="str">
        <f>Položky!C34</f>
        <v>Svislé a kompletní konstrukce</v>
      </c>
      <c r="C8" s="86"/>
      <c r="D8" s="87"/>
      <c r="E8" s="178">
        <f>Položky!BC39</f>
        <v>0</v>
      </c>
      <c r="F8" s="179">
        <f>Položky!BD39</f>
        <v>0</v>
      </c>
      <c r="G8" s="179">
        <f>Položky!BE39</f>
        <v>0</v>
      </c>
      <c r="H8" s="179">
        <f>Položky!BF39</f>
        <v>0</v>
      </c>
      <c r="I8" s="180">
        <f>Položky!BG39</f>
        <v>0</v>
      </c>
    </row>
    <row r="9" spans="1:9" s="30" customFormat="1" ht="12.75">
      <c r="A9" s="177" t="str">
        <f>Položky!B40</f>
        <v>4</v>
      </c>
      <c r="B9" s="85" t="str">
        <f>Položky!C40</f>
        <v>Vodorovné konstrukce</v>
      </c>
      <c r="C9" s="86"/>
      <c r="D9" s="87"/>
      <c r="E9" s="178">
        <f>Položky!BC43</f>
        <v>0</v>
      </c>
      <c r="F9" s="179">
        <f>Položky!BD43</f>
        <v>0</v>
      </c>
      <c r="G9" s="179">
        <f>Položky!BE43</f>
        <v>0</v>
      </c>
      <c r="H9" s="179">
        <f>Položky!BF43</f>
        <v>0</v>
      </c>
      <c r="I9" s="180">
        <f>Položky!BG43</f>
        <v>0</v>
      </c>
    </row>
    <row r="10" spans="1:9" s="30" customFormat="1" ht="12.75">
      <c r="A10" s="177" t="str">
        <f>Položky!B44</f>
        <v>5</v>
      </c>
      <c r="B10" s="85" t="str">
        <f>Položky!C44</f>
        <v>Komunikace</v>
      </c>
      <c r="C10" s="86"/>
      <c r="D10" s="87"/>
      <c r="E10" s="178">
        <f>Položky!BC53</f>
        <v>0</v>
      </c>
      <c r="F10" s="179">
        <f>Položky!BD53</f>
        <v>0</v>
      </c>
      <c r="G10" s="179">
        <f>Položky!BE53</f>
        <v>0</v>
      </c>
      <c r="H10" s="179">
        <f>Položky!BF53</f>
        <v>0</v>
      </c>
      <c r="I10" s="180">
        <f>Položky!BG53</f>
        <v>0</v>
      </c>
    </row>
    <row r="11" spans="1:9" s="30" customFormat="1" ht="12.75">
      <c r="A11" s="177" t="str">
        <f>Položky!B54</f>
        <v>61</v>
      </c>
      <c r="B11" s="85" t="str">
        <f>Položky!C54</f>
        <v>Upravy povrchů vnitřní</v>
      </c>
      <c r="C11" s="86"/>
      <c r="D11" s="87"/>
      <c r="E11" s="178">
        <f>Položky!BC59</f>
        <v>0</v>
      </c>
      <c r="F11" s="179">
        <f>Položky!BD59</f>
        <v>0</v>
      </c>
      <c r="G11" s="179">
        <f>Položky!BE59</f>
        <v>0</v>
      </c>
      <c r="H11" s="179">
        <f>Položky!BF59</f>
        <v>0</v>
      </c>
      <c r="I11" s="180">
        <f>Položky!BG59</f>
        <v>0</v>
      </c>
    </row>
    <row r="12" spans="1:9" s="30" customFormat="1" ht="12.75">
      <c r="A12" s="177" t="str">
        <f>Položky!B60</f>
        <v>62</v>
      </c>
      <c r="B12" s="85" t="str">
        <f>Položky!C60</f>
        <v>Upravy povrchů vnější</v>
      </c>
      <c r="C12" s="86"/>
      <c r="D12" s="87"/>
      <c r="E12" s="178">
        <f>Položky!BC130</f>
        <v>0</v>
      </c>
      <c r="F12" s="179">
        <f>Položky!BD130</f>
        <v>0</v>
      </c>
      <c r="G12" s="179">
        <f>Položky!BE130</f>
        <v>0</v>
      </c>
      <c r="H12" s="179">
        <f>Položky!BF130</f>
        <v>0</v>
      </c>
      <c r="I12" s="180">
        <f>Položky!BG130</f>
        <v>0</v>
      </c>
    </row>
    <row r="13" spans="1:9" s="30" customFormat="1" ht="12.75">
      <c r="A13" s="177" t="str">
        <f>Položky!B131</f>
        <v>64</v>
      </c>
      <c r="B13" s="85" t="str">
        <f>Položky!C131</f>
        <v>Výplně otvorů</v>
      </c>
      <c r="C13" s="86"/>
      <c r="D13" s="87"/>
      <c r="E13" s="178">
        <f>Položky!BC134</f>
        <v>0</v>
      </c>
      <c r="F13" s="179">
        <f>Položky!BD134</f>
        <v>0</v>
      </c>
      <c r="G13" s="179">
        <f>Položky!BE134</f>
        <v>0</v>
      </c>
      <c r="H13" s="179">
        <f>Položky!BF134</f>
        <v>0</v>
      </c>
      <c r="I13" s="180">
        <f>Položky!BG134</f>
        <v>0</v>
      </c>
    </row>
    <row r="14" spans="1:9" s="30" customFormat="1" ht="12.75">
      <c r="A14" s="177" t="str">
        <f>Položky!B135</f>
        <v>8</v>
      </c>
      <c r="B14" s="85" t="str">
        <f>Položky!C135</f>
        <v>Trubní vedení</v>
      </c>
      <c r="C14" s="86"/>
      <c r="D14" s="87"/>
      <c r="E14" s="178">
        <f>Položky!BC138</f>
        <v>0</v>
      </c>
      <c r="F14" s="179">
        <f>Položky!BD138</f>
        <v>0</v>
      </c>
      <c r="G14" s="179">
        <f>Položky!BE138</f>
        <v>0</v>
      </c>
      <c r="H14" s="179">
        <f>Položky!BF138</f>
        <v>0</v>
      </c>
      <c r="I14" s="180">
        <f>Položky!BG138</f>
        <v>0</v>
      </c>
    </row>
    <row r="15" spans="1:9" s="30" customFormat="1" ht="12.75">
      <c r="A15" s="177" t="str">
        <f>Položky!B139</f>
        <v>94</v>
      </c>
      <c r="B15" s="85" t="str">
        <f>Položky!C139</f>
        <v>Lešení a stavební výtahy</v>
      </c>
      <c r="C15" s="86"/>
      <c r="D15" s="87"/>
      <c r="E15" s="178">
        <f>Položky!BC147</f>
        <v>0</v>
      </c>
      <c r="F15" s="179">
        <f>Položky!BD147</f>
        <v>0</v>
      </c>
      <c r="G15" s="179">
        <f>Položky!BE147</f>
        <v>0</v>
      </c>
      <c r="H15" s="179">
        <f>Položky!BF147</f>
        <v>0</v>
      </c>
      <c r="I15" s="180">
        <f>Položky!BG147</f>
        <v>0</v>
      </c>
    </row>
    <row r="16" spans="1:9" s="30" customFormat="1" ht="12.75">
      <c r="A16" s="177" t="str">
        <f>Položky!B148</f>
        <v>95</v>
      </c>
      <c r="B16" s="85" t="str">
        <f>Položky!C148</f>
        <v>Dokončovací kce na pozem.stav.</v>
      </c>
      <c r="C16" s="86"/>
      <c r="D16" s="87"/>
      <c r="E16" s="178">
        <f>Položky!BC152</f>
        <v>0</v>
      </c>
      <c r="F16" s="179">
        <f>Položky!BD152</f>
        <v>0</v>
      </c>
      <c r="G16" s="179">
        <f>Položky!BE152</f>
        <v>0</v>
      </c>
      <c r="H16" s="179">
        <f>Položky!BF152</f>
        <v>0</v>
      </c>
      <c r="I16" s="180">
        <f>Položky!BG152</f>
        <v>0</v>
      </c>
    </row>
    <row r="17" spans="1:9" s="30" customFormat="1" ht="12.75">
      <c r="A17" s="177" t="str">
        <f>Položky!B153</f>
        <v>96</v>
      </c>
      <c r="B17" s="85" t="str">
        <f>Položky!C153</f>
        <v>Bourání konstrukcí</v>
      </c>
      <c r="C17" s="86"/>
      <c r="D17" s="87"/>
      <c r="E17" s="178">
        <f>Položky!BC163</f>
        <v>0</v>
      </c>
      <c r="F17" s="179">
        <f>Položky!BD163</f>
        <v>0</v>
      </c>
      <c r="G17" s="179">
        <f>Položky!BE163</f>
        <v>0</v>
      </c>
      <c r="H17" s="179">
        <f>Položky!BF163</f>
        <v>0</v>
      </c>
      <c r="I17" s="180">
        <f>Položky!BG163</f>
        <v>0</v>
      </c>
    </row>
    <row r="18" spans="1:9" s="30" customFormat="1" ht="12.75">
      <c r="A18" s="177" t="str">
        <f>Položky!B164</f>
        <v>97</v>
      </c>
      <c r="B18" s="85" t="str">
        <f>Položky!C164</f>
        <v>Prorážení otvorů</v>
      </c>
      <c r="C18" s="86"/>
      <c r="D18" s="87"/>
      <c r="E18" s="178">
        <f>Položky!BC174</f>
        <v>0</v>
      </c>
      <c r="F18" s="179">
        <f>Položky!BD174</f>
        <v>0</v>
      </c>
      <c r="G18" s="179">
        <f>Položky!BE174</f>
        <v>0</v>
      </c>
      <c r="H18" s="179">
        <f>Položky!BF174</f>
        <v>0</v>
      </c>
      <c r="I18" s="180">
        <f>Položky!BG174</f>
        <v>0</v>
      </c>
    </row>
    <row r="19" spans="1:9" s="30" customFormat="1" ht="12.75">
      <c r="A19" s="177" t="str">
        <f>Položky!B175</f>
        <v>99</v>
      </c>
      <c r="B19" s="85" t="str">
        <f>Položky!C175</f>
        <v>Staveništní přesun hmot</v>
      </c>
      <c r="C19" s="86"/>
      <c r="D19" s="87"/>
      <c r="E19" s="178">
        <f>Položky!BC181</f>
        <v>0</v>
      </c>
      <c r="F19" s="179">
        <f>Položky!BD181</f>
        <v>0</v>
      </c>
      <c r="G19" s="179">
        <f>Položky!BE181</f>
        <v>0</v>
      </c>
      <c r="H19" s="179">
        <f>Položky!BF181</f>
        <v>0</v>
      </c>
      <c r="I19" s="180">
        <f>Položky!BG181</f>
        <v>0</v>
      </c>
    </row>
    <row r="20" spans="1:9" s="30" customFormat="1" ht="12.75">
      <c r="A20" s="177" t="str">
        <f>Položky!B182</f>
        <v>711</v>
      </c>
      <c r="B20" s="85" t="str">
        <f>Položky!C182</f>
        <v>Izolace proti vodě</v>
      </c>
      <c r="C20" s="86"/>
      <c r="D20" s="87"/>
      <c r="E20" s="178">
        <f>Položky!BC187</f>
        <v>0</v>
      </c>
      <c r="F20" s="179">
        <f>Položky!BD187</f>
        <v>0</v>
      </c>
      <c r="G20" s="179">
        <f>Položky!BE187</f>
        <v>0</v>
      </c>
      <c r="H20" s="179">
        <f>Položky!BF187</f>
        <v>0</v>
      </c>
      <c r="I20" s="180">
        <f>Položky!BG187</f>
        <v>0</v>
      </c>
    </row>
    <row r="21" spans="1:9" s="30" customFormat="1" ht="12.75">
      <c r="A21" s="177" t="str">
        <f>Položky!B188</f>
        <v>713</v>
      </c>
      <c r="B21" s="85" t="str">
        <f>Položky!C188</f>
        <v>Izolace tepelné</v>
      </c>
      <c r="C21" s="86"/>
      <c r="D21" s="87"/>
      <c r="E21" s="178">
        <f>Položky!BC198</f>
        <v>0</v>
      </c>
      <c r="F21" s="179">
        <f>Položky!BD198</f>
        <v>0</v>
      </c>
      <c r="G21" s="179">
        <f>Položky!BE198</f>
        <v>0</v>
      </c>
      <c r="H21" s="179">
        <f>Položky!BF198</f>
        <v>0</v>
      </c>
      <c r="I21" s="180">
        <f>Položky!BG198</f>
        <v>0</v>
      </c>
    </row>
    <row r="22" spans="1:9" s="30" customFormat="1" ht="12.75">
      <c r="A22" s="177" t="str">
        <f>Položky!B199</f>
        <v>721</v>
      </c>
      <c r="B22" s="85" t="str">
        <f>Položky!C199</f>
        <v>Vnitřní kanalizace</v>
      </c>
      <c r="C22" s="86"/>
      <c r="D22" s="87"/>
      <c r="E22" s="178">
        <f>Položky!BC207</f>
        <v>0</v>
      </c>
      <c r="F22" s="179">
        <f>Položky!BD207</f>
        <v>0</v>
      </c>
      <c r="G22" s="179">
        <f>Položky!BE207</f>
        <v>0</v>
      </c>
      <c r="H22" s="179">
        <f>Položky!BF207</f>
        <v>0</v>
      </c>
      <c r="I22" s="180">
        <f>Položky!BG207</f>
        <v>0</v>
      </c>
    </row>
    <row r="23" spans="1:9" s="30" customFormat="1" ht="12.75">
      <c r="A23" s="177" t="str">
        <f>Položky!B208</f>
        <v>728</v>
      </c>
      <c r="B23" s="85" t="str">
        <f>Položky!C208</f>
        <v>VZT</v>
      </c>
      <c r="C23" s="86"/>
      <c r="D23" s="87"/>
      <c r="E23" s="178">
        <f>Položky!BC212</f>
        <v>0</v>
      </c>
      <c r="F23" s="179">
        <f>Položky!BD212</f>
        <v>0</v>
      </c>
      <c r="G23" s="179">
        <f>Položky!BE212</f>
        <v>0</v>
      </c>
      <c r="H23" s="179">
        <f>Položky!BF212</f>
        <v>0</v>
      </c>
      <c r="I23" s="180">
        <f>Položky!BG212</f>
        <v>0</v>
      </c>
    </row>
    <row r="24" spans="1:9" s="30" customFormat="1" ht="12.75">
      <c r="A24" s="177" t="str">
        <f>Položky!B213</f>
        <v>762</v>
      </c>
      <c r="B24" s="85" t="str">
        <f>Položky!C213</f>
        <v>Konstrukce tesařské</v>
      </c>
      <c r="C24" s="86"/>
      <c r="D24" s="87"/>
      <c r="E24" s="178">
        <f>Položky!BC223</f>
        <v>0</v>
      </c>
      <c r="F24" s="179">
        <f>Položky!BD223</f>
        <v>0</v>
      </c>
      <c r="G24" s="179">
        <f>Položky!BE223</f>
        <v>0</v>
      </c>
      <c r="H24" s="179">
        <f>Položky!BF223</f>
        <v>0</v>
      </c>
      <c r="I24" s="180">
        <f>Položky!BG223</f>
        <v>0</v>
      </c>
    </row>
    <row r="25" spans="1:9" s="30" customFormat="1" ht="12.75">
      <c r="A25" s="177" t="str">
        <f>Položky!B224</f>
        <v>764</v>
      </c>
      <c r="B25" s="85" t="str">
        <f>Položky!C224</f>
        <v>Konstrukce klempířské</v>
      </c>
      <c r="C25" s="86"/>
      <c r="D25" s="87"/>
      <c r="E25" s="178">
        <f>Položky!BC279</f>
        <v>0</v>
      </c>
      <c r="F25" s="179">
        <f>Položky!BD279</f>
        <v>0</v>
      </c>
      <c r="G25" s="179">
        <f>Položky!BE279</f>
        <v>0</v>
      </c>
      <c r="H25" s="179">
        <f>Položky!BF279</f>
        <v>0</v>
      </c>
      <c r="I25" s="180">
        <f>Položky!BG279</f>
        <v>0</v>
      </c>
    </row>
    <row r="26" spans="1:9" s="30" customFormat="1" ht="12.75">
      <c r="A26" s="177" t="str">
        <f>Položky!B280</f>
        <v>765</v>
      </c>
      <c r="B26" s="85" t="str">
        <f>Položky!C280</f>
        <v>Krytiny tvrdé</v>
      </c>
      <c r="C26" s="86"/>
      <c r="D26" s="87"/>
      <c r="E26" s="178">
        <f>Položky!BC292</f>
        <v>0</v>
      </c>
      <c r="F26" s="179">
        <f>Položky!BD292</f>
        <v>0</v>
      </c>
      <c r="G26" s="179">
        <f>Položky!BE292</f>
        <v>0</v>
      </c>
      <c r="H26" s="179">
        <f>Položky!BF292</f>
        <v>0</v>
      </c>
      <c r="I26" s="180">
        <f>Položky!BG292</f>
        <v>0</v>
      </c>
    </row>
    <row r="27" spans="1:9" s="30" customFormat="1" ht="12.75">
      <c r="A27" s="177" t="str">
        <f>Položky!B293</f>
        <v>766</v>
      </c>
      <c r="B27" s="85" t="str">
        <f>Položky!C293</f>
        <v>Konstrukce truhlářské</v>
      </c>
      <c r="C27" s="86"/>
      <c r="D27" s="87"/>
      <c r="E27" s="178">
        <f>Položky!BC302</f>
        <v>0</v>
      </c>
      <c r="F27" s="179">
        <f>Položky!BD302</f>
        <v>0</v>
      </c>
      <c r="G27" s="179">
        <f>Položky!BE302</f>
        <v>0</v>
      </c>
      <c r="H27" s="179">
        <f>Položky!BF302</f>
        <v>0</v>
      </c>
      <c r="I27" s="180">
        <f>Položky!BG302</f>
        <v>0</v>
      </c>
    </row>
    <row r="28" spans="1:9" s="30" customFormat="1" ht="12.75">
      <c r="A28" s="177" t="str">
        <f>Položky!B303</f>
        <v>767</v>
      </c>
      <c r="B28" s="85" t="str">
        <f>Položky!C303</f>
        <v>Konstrukce zámečnické</v>
      </c>
      <c r="C28" s="86"/>
      <c r="D28" s="87"/>
      <c r="E28" s="178">
        <f>Položky!BC311</f>
        <v>0</v>
      </c>
      <c r="F28" s="179">
        <f>Položky!BD311</f>
        <v>0</v>
      </c>
      <c r="G28" s="179">
        <f>Položky!BE311</f>
        <v>0</v>
      </c>
      <c r="H28" s="179">
        <f>Položky!BF311</f>
        <v>0</v>
      </c>
      <c r="I28" s="180">
        <f>Položky!BG311</f>
        <v>0</v>
      </c>
    </row>
    <row r="29" spans="1:9" s="30" customFormat="1" ht="12.75">
      <c r="A29" s="177" t="str">
        <f>Položky!B312</f>
        <v>784</v>
      </c>
      <c r="B29" s="85" t="str">
        <f>Položky!C312</f>
        <v>Malby</v>
      </c>
      <c r="C29" s="86"/>
      <c r="D29" s="87"/>
      <c r="E29" s="178">
        <f>Položky!BC315</f>
        <v>0</v>
      </c>
      <c r="F29" s="179">
        <f>Položky!BD315</f>
        <v>0</v>
      </c>
      <c r="G29" s="179">
        <f>Položky!BE315</f>
        <v>0</v>
      </c>
      <c r="H29" s="179">
        <f>Položky!BF315</f>
        <v>0</v>
      </c>
      <c r="I29" s="180">
        <f>Položky!BG315</f>
        <v>0</v>
      </c>
    </row>
    <row r="30" spans="1:9" s="30" customFormat="1" ht="12.75">
      <c r="A30" s="177" t="str">
        <f>Položky!B316</f>
        <v>M21</v>
      </c>
      <c r="B30" s="85" t="str">
        <f>Položky!C316</f>
        <v>Elektromontáže</v>
      </c>
      <c r="C30" s="86"/>
      <c r="D30" s="87"/>
      <c r="E30" s="178">
        <f>Položky!BC322</f>
        <v>0</v>
      </c>
      <c r="F30" s="179">
        <f>Položky!BD322</f>
        <v>0</v>
      </c>
      <c r="G30" s="179">
        <f>Položky!BE322</f>
        <v>0</v>
      </c>
      <c r="H30" s="179">
        <f>Položky!BF322</f>
        <v>0</v>
      </c>
      <c r="I30" s="180">
        <f>Položky!BG322</f>
        <v>0</v>
      </c>
    </row>
    <row r="31" spans="1:9" s="30" customFormat="1" ht="13.5" thickBot="1">
      <c r="A31" s="177" t="s">
        <v>4</v>
      </c>
      <c r="B31" s="85" t="s">
        <v>4</v>
      </c>
      <c r="C31" s="86"/>
      <c r="D31" s="87"/>
      <c r="E31" s="178" t="s">
        <v>4</v>
      </c>
      <c r="F31" s="179" t="s">
        <v>4</v>
      </c>
      <c r="G31" s="179" t="s">
        <v>4</v>
      </c>
      <c r="H31" s="179" t="s">
        <v>4</v>
      </c>
      <c r="I31" s="180" t="s">
        <v>4</v>
      </c>
    </row>
    <row r="32" spans="1:9" s="93" customFormat="1" ht="13.5" thickBot="1">
      <c r="A32" s="88"/>
      <c r="B32" s="80" t="s">
        <v>46</v>
      </c>
      <c r="C32" s="80"/>
      <c r="D32" s="89"/>
      <c r="E32" s="90">
        <f>SUM(E7:E31)</f>
        <v>0</v>
      </c>
      <c r="F32" s="91">
        <f>SUM(F7:F31)</f>
        <v>0</v>
      </c>
      <c r="G32" s="91">
        <f>SUM(G7:G31)</f>
        <v>0</v>
      </c>
      <c r="H32" s="91">
        <f>SUM(H7:H31)</f>
        <v>0</v>
      </c>
      <c r="I32" s="92">
        <f>SUM(I7:I31)</f>
        <v>0</v>
      </c>
    </row>
    <row r="33" spans="1:9" ht="12.75">
      <c r="A33" s="86"/>
      <c r="B33" s="86"/>
      <c r="C33" s="86"/>
      <c r="D33" s="86"/>
      <c r="E33" s="86"/>
      <c r="F33" s="86"/>
      <c r="G33" s="86"/>
      <c r="H33" s="86"/>
      <c r="I33" s="86"/>
    </row>
    <row r="34" spans="1:57" ht="19.5" customHeight="1">
      <c r="A34" s="94" t="s">
        <v>522</v>
      </c>
      <c r="B34" s="94"/>
      <c r="C34" s="94"/>
      <c r="D34" s="94"/>
      <c r="E34" s="94"/>
      <c r="F34" s="94"/>
      <c r="G34" s="95"/>
      <c r="H34" s="94"/>
      <c r="I34" s="94"/>
      <c r="BA34" s="31"/>
      <c r="BB34" s="31"/>
      <c r="BC34" s="31"/>
      <c r="BD34" s="31"/>
      <c r="BE34" s="31"/>
    </row>
    <row r="35" spans="1:9" ht="13.5" thickBot="1">
      <c r="A35" s="96"/>
      <c r="B35" s="96"/>
      <c r="C35" s="96"/>
      <c r="D35" s="96"/>
      <c r="E35" s="96"/>
      <c r="F35" s="96"/>
      <c r="G35" s="96"/>
      <c r="H35" s="96"/>
      <c r="I35" s="96"/>
    </row>
    <row r="36" spans="1:9" ht="12.75">
      <c r="A36" s="97" t="s">
        <v>523</v>
      </c>
      <c r="B36" s="98"/>
      <c r="C36" s="98"/>
      <c r="D36" s="99"/>
      <c r="E36" s="100" t="s">
        <v>47</v>
      </c>
      <c r="F36" s="101" t="s">
        <v>48</v>
      </c>
      <c r="G36" s="102" t="s">
        <v>49</v>
      </c>
      <c r="H36" s="103"/>
      <c r="I36" s="104" t="s">
        <v>47</v>
      </c>
    </row>
    <row r="37" spans="1:53" ht="12.75">
      <c r="A37" s="105" t="s">
        <v>512</v>
      </c>
      <c r="B37" s="106"/>
      <c r="C37" s="106"/>
      <c r="D37" s="107"/>
      <c r="E37" s="178">
        <f>Položky!BC343</f>
        <v>0</v>
      </c>
      <c r="F37" s="108" t="s">
        <v>4</v>
      </c>
      <c r="G37" s="109" t="s">
        <v>4</v>
      </c>
      <c r="H37" s="110"/>
      <c r="I37" s="111">
        <f>E37</f>
        <v>0</v>
      </c>
      <c r="BA37">
        <v>0</v>
      </c>
    </row>
    <row r="38" spans="1:9" ht="13.5" thickBot="1">
      <c r="A38" s="112"/>
      <c r="B38" s="113" t="s">
        <v>524</v>
      </c>
      <c r="C38" s="114"/>
      <c r="D38" s="115"/>
      <c r="E38" s="116"/>
      <c r="F38" s="117"/>
      <c r="G38" s="117"/>
      <c r="H38" s="194">
        <f>SUM(I37:I37)</f>
        <v>0</v>
      </c>
      <c r="I38" s="195"/>
    </row>
    <row r="40" spans="2:9" ht="12.75">
      <c r="B40" s="93"/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  <row r="77" spans="6:9" ht="12.75">
      <c r="F77" s="118"/>
      <c r="G77" s="119"/>
      <c r="H77" s="119"/>
      <c r="I77" s="120"/>
    </row>
    <row r="78" spans="6:9" ht="12.75">
      <c r="F78" s="118"/>
      <c r="G78" s="119"/>
      <c r="H78" s="119"/>
      <c r="I78" s="120"/>
    </row>
    <row r="79" spans="6:9" ht="12.75">
      <c r="F79" s="118"/>
      <c r="G79" s="119"/>
      <c r="H79" s="119"/>
      <c r="I79" s="120"/>
    </row>
    <row r="80" spans="6:9" ht="12.75">
      <c r="F80" s="118"/>
      <c r="G80" s="119"/>
      <c r="H80" s="119"/>
      <c r="I80" s="120"/>
    </row>
    <row r="81" spans="6:9" ht="12.75">
      <c r="F81" s="118"/>
      <c r="G81" s="119"/>
      <c r="H81" s="119"/>
      <c r="I81" s="120"/>
    </row>
    <row r="82" spans="6:9" ht="12.75">
      <c r="F82" s="118"/>
      <c r="G82" s="119"/>
      <c r="H82" s="119"/>
      <c r="I82" s="120"/>
    </row>
    <row r="83" spans="6:9" ht="12.75">
      <c r="F83" s="118"/>
      <c r="G83" s="119"/>
      <c r="H83" s="119"/>
      <c r="I83" s="120"/>
    </row>
    <row r="84" spans="6:9" ht="12.75">
      <c r="F84" s="118"/>
      <c r="G84" s="119"/>
      <c r="H84" s="119"/>
      <c r="I84" s="120"/>
    </row>
    <row r="85" spans="6:9" ht="12.75">
      <c r="F85" s="118"/>
      <c r="G85" s="119"/>
      <c r="H85" s="119"/>
      <c r="I85" s="120"/>
    </row>
    <row r="86" spans="6:9" ht="12.75">
      <c r="F86" s="118"/>
      <c r="G86" s="119"/>
      <c r="H86" s="119"/>
      <c r="I86" s="120"/>
    </row>
    <row r="87" spans="6:9" ht="12.75">
      <c r="F87" s="118"/>
      <c r="G87" s="119"/>
      <c r="H87" s="119"/>
      <c r="I87" s="120"/>
    </row>
    <row r="88" spans="6:9" ht="12.75">
      <c r="F88" s="118"/>
      <c r="G88" s="119"/>
      <c r="H88" s="119"/>
      <c r="I88" s="120"/>
    </row>
    <row r="89" spans="6:9" ht="12.75">
      <c r="F89" s="118"/>
      <c r="G89" s="119"/>
      <c r="H89" s="119"/>
      <c r="I89" s="120"/>
    </row>
  </sheetData>
  <mergeCells count="4">
    <mergeCell ref="A1:B1"/>
    <mergeCell ref="A2:B2"/>
    <mergeCell ref="G2:I2"/>
    <mergeCell ref="H38:I3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0"/>
  <sheetViews>
    <sheetView showGridLines="0" showZeros="0" tabSelected="1" zoomScale="80" zoomScaleNormal="80" workbookViewId="0" topLeftCell="A1">
      <selection activeCell="G167" sqref="G167"/>
    </sheetView>
  </sheetViews>
  <sheetFormatPr defaultColWidth="9.00390625" defaultRowHeight="12.75"/>
  <cols>
    <col min="1" max="1" width="4.375" style="121" customWidth="1"/>
    <col min="2" max="2" width="14.125" style="121" customWidth="1"/>
    <col min="3" max="3" width="47.625" style="121" customWidth="1"/>
    <col min="4" max="4" width="5.625" style="121" customWidth="1"/>
    <col min="5" max="5" width="10.00390625" style="171" customWidth="1"/>
    <col min="6" max="6" width="11.25390625" style="121" customWidth="1"/>
    <col min="7" max="7" width="16.125" style="121" customWidth="1"/>
    <col min="8" max="8" width="13.125" style="121" customWidth="1"/>
    <col min="9" max="9" width="14.625" style="121" customWidth="1"/>
    <col min="10" max="10" width="13.125" style="121" customWidth="1"/>
    <col min="11" max="11" width="13.625" style="121" customWidth="1"/>
    <col min="12" max="16384" width="9.125" style="121" customWidth="1"/>
  </cols>
  <sheetData>
    <row r="1" spans="1:9" ht="15.75">
      <c r="A1" s="196" t="s">
        <v>50</v>
      </c>
      <c r="B1" s="196"/>
      <c r="C1" s="196"/>
      <c r="D1" s="196"/>
      <c r="E1" s="196"/>
      <c r="F1" s="196"/>
      <c r="G1" s="196"/>
      <c r="H1" s="196"/>
      <c r="I1" s="196"/>
    </row>
    <row r="2" spans="2:7" ht="13.5" thickBot="1">
      <c r="B2" s="122"/>
      <c r="C2" s="123"/>
      <c r="D2" s="123"/>
      <c r="E2" s="124"/>
      <c r="F2" s="123"/>
      <c r="G2" s="123"/>
    </row>
    <row r="3" spans="1:9" ht="13.5" thickTop="1">
      <c r="A3" s="188" t="s">
        <v>5</v>
      </c>
      <c r="B3" s="189"/>
      <c r="C3" s="69" t="str">
        <f>CONCATENATE(cislostavby," ",nazevstavby)</f>
        <v xml:space="preserve"> Snížení energetické náročnosti budovy</v>
      </c>
      <c r="D3" s="70"/>
      <c r="E3" s="71"/>
      <c r="F3" s="70"/>
      <c r="G3" s="125"/>
      <c r="H3" s="126">
        <f>Rekapitulace!H1</f>
        <v>0</v>
      </c>
      <c r="I3" s="127"/>
    </row>
    <row r="4" spans="1:9" ht="13.5" thickBot="1">
      <c r="A4" s="197" t="s">
        <v>1</v>
      </c>
      <c r="B4" s="191"/>
      <c r="C4" s="75" t="str">
        <f>CONCATENATE(cisloobjektu," ",nazevobjektu)</f>
        <v xml:space="preserve"> MŠ Dačice, B. Němcové</v>
      </c>
      <c r="D4" s="76"/>
      <c r="E4" s="77"/>
      <c r="F4" s="76"/>
      <c r="G4" s="198"/>
      <c r="H4" s="198"/>
      <c r="I4" s="199"/>
    </row>
    <row r="5" spans="1:9" ht="13.5" thickTop="1">
      <c r="A5" s="128"/>
      <c r="B5" s="129"/>
      <c r="C5" s="129"/>
      <c r="D5" s="130"/>
      <c r="E5" s="131"/>
      <c r="F5" s="130"/>
      <c r="G5" s="132"/>
      <c r="H5" s="130"/>
      <c r="I5" s="130"/>
    </row>
    <row r="6" spans="1:11" ht="12.75">
      <c r="A6" s="133" t="s">
        <v>51</v>
      </c>
      <c r="B6" s="134" t="s">
        <v>52</v>
      </c>
      <c r="C6" s="134" t="s">
        <v>53</v>
      </c>
      <c r="D6" s="134" t="s">
        <v>54</v>
      </c>
      <c r="E6" s="135" t="s">
        <v>55</v>
      </c>
      <c r="F6" s="134" t="s">
        <v>56</v>
      </c>
      <c r="G6" s="136" t="s">
        <v>57</v>
      </c>
      <c r="H6" s="137" t="s">
        <v>58</v>
      </c>
      <c r="I6" s="137" t="s">
        <v>59</v>
      </c>
      <c r="J6" s="137" t="s">
        <v>60</v>
      </c>
      <c r="K6" s="137" t="s">
        <v>61</v>
      </c>
    </row>
    <row r="7" spans="1:17" ht="12.75">
      <c r="A7" s="138" t="s">
        <v>62</v>
      </c>
      <c r="B7" s="139" t="s">
        <v>63</v>
      </c>
      <c r="C7" s="140" t="s">
        <v>64</v>
      </c>
      <c r="D7" s="141"/>
      <c r="E7" s="142"/>
      <c r="F7" s="142"/>
      <c r="G7" s="143"/>
      <c r="H7" s="144"/>
      <c r="I7" s="144"/>
      <c r="J7" s="144"/>
      <c r="K7" s="144"/>
      <c r="Q7" s="145">
        <v>1</v>
      </c>
    </row>
    <row r="8" spans="1:59" ht="25.5">
      <c r="A8" s="146">
        <v>1</v>
      </c>
      <c r="B8" s="147" t="s">
        <v>69</v>
      </c>
      <c r="C8" s="148" t="s">
        <v>70</v>
      </c>
      <c r="D8" s="149" t="s">
        <v>71</v>
      </c>
      <c r="E8" s="150">
        <v>1.5</v>
      </c>
      <c r="F8" s="150">
        <v>0</v>
      </c>
      <c r="G8" s="151">
        <f>E8*F8</f>
        <v>0</v>
      </c>
      <c r="H8" s="152">
        <v>0.02478</v>
      </c>
      <c r="I8" s="152">
        <f>E8*H8</f>
        <v>0.03717</v>
      </c>
      <c r="J8" s="152">
        <v>0</v>
      </c>
      <c r="K8" s="152">
        <f>E8*J8</f>
        <v>0</v>
      </c>
      <c r="Q8" s="145">
        <v>2</v>
      </c>
      <c r="AA8" s="121">
        <v>12</v>
      </c>
      <c r="AB8" s="121">
        <v>0</v>
      </c>
      <c r="AC8" s="121">
        <v>1</v>
      </c>
      <c r="BB8" s="121">
        <v>1</v>
      </c>
      <c r="BC8" s="121">
        <f>IF(BB8=1,G8,0)</f>
        <v>0</v>
      </c>
      <c r="BD8" s="121">
        <f>IF(BB8=2,G8,0)</f>
        <v>0</v>
      </c>
      <c r="BE8" s="121">
        <f>IF(BB8=3,G8,0)</f>
        <v>0</v>
      </c>
      <c r="BF8" s="121">
        <f>IF(BB8=4,G8,0)</f>
        <v>0</v>
      </c>
      <c r="BG8" s="121">
        <f>IF(BB8=5,G8,0)</f>
        <v>0</v>
      </c>
    </row>
    <row r="9" spans="1:59" ht="12.75">
      <c r="A9" s="146">
        <v>2</v>
      </c>
      <c r="B9" s="147" t="s">
        <v>72</v>
      </c>
      <c r="C9" s="148" t="s">
        <v>73</v>
      </c>
      <c r="D9" s="149" t="s">
        <v>74</v>
      </c>
      <c r="E9" s="150">
        <v>2.7</v>
      </c>
      <c r="F9" s="150">
        <v>0</v>
      </c>
      <c r="G9" s="151">
        <f>E9*F9</f>
        <v>0</v>
      </c>
      <c r="H9" s="152">
        <v>0</v>
      </c>
      <c r="I9" s="152">
        <f>E9*H9</f>
        <v>0</v>
      </c>
      <c r="J9" s="152">
        <v>0</v>
      </c>
      <c r="K9" s="152">
        <f>E9*J9</f>
        <v>0</v>
      </c>
      <c r="Q9" s="145">
        <v>2</v>
      </c>
      <c r="AA9" s="121">
        <v>12</v>
      </c>
      <c r="AB9" s="121">
        <v>0</v>
      </c>
      <c r="AC9" s="121">
        <v>2</v>
      </c>
      <c r="BB9" s="121">
        <v>1</v>
      </c>
      <c r="BC9" s="121">
        <f>IF(BB9=1,G9,0)</f>
        <v>0</v>
      </c>
      <c r="BD9" s="121">
        <f>IF(BB9=2,G9,0)</f>
        <v>0</v>
      </c>
      <c r="BE9" s="121">
        <f>IF(BB9=3,G9,0)</f>
        <v>0</v>
      </c>
      <c r="BF9" s="121">
        <f>IF(BB9=4,G9,0)</f>
        <v>0</v>
      </c>
      <c r="BG9" s="121">
        <f>IF(BB9=5,G9,0)</f>
        <v>0</v>
      </c>
    </row>
    <row r="10" spans="1:17" ht="12.75">
      <c r="A10" s="153"/>
      <c r="B10" s="154"/>
      <c r="C10" s="200" t="s">
        <v>75</v>
      </c>
      <c r="D10" s="201"/>
      <c r="E10" s="156">
        <v>2.7</v>
      </c>
      <c r="F10" s="157"/>
      <c r="G10" s="158"/>
      <c r="H10" s="159"/>
      <c r="I10" s="159"/>
      <c r="J10" s="159"/>
      <c r="K10" s="159"/>
      <c r="M10" s="121" t="s">
        <v>75</v>
      </c>
      <c r="O10" s="160"/>
      <c r="Q10" s="145"/>
    </row>
    <row r="11" spans="1:59" ht="12.75">
      <c r="A11" s="146">
        <v>3</v>
      </c>
      <c r="B11" s="147" t="s">
        <v>76</v>
      </c>
      <c r="C11" s="148" t="s">
        <v>77</v>
      </c>
      <c r="D11" s="149" t="s">
        <v>78</v>
      </c>
      <c r="E11" s="150">
        <v>18</v>
      </c>
      <c r="F11" s="150">
        <v>0</v>
      </c>
      <c r="G11" s="151">
        <f>E11*F11</f>
        <v>0</v>
      </c>
      <c r="H11" s="152">
        <v>0</v>
      </c>
      <c r="I11" s="152">
        <f>E11*H11</f>
        <v>0</v>
      </c>
      <c r="J11" s="152">
        <v>0</v>
      </c>
      <c r="K11" s="152">
        <f>E11*J11</f>
        <v>0</v>
      </c>
      <c r="Q11" s="145">
        <v>2</v>
      </c>
      <c r="AA11" s="121">
        <v>12</v>
      </c>
      <c r="AB11" s="121">
        <v>0</v>
      </c>
      <c r="AC11" s="121">
        <v>3</v>
      </c>
      <c r="BB11" s="121">
        <v>1</v>
      </c>
      <c r="BC11" s="121">
        <f>IF(BB11=1,G11,0)</f>
        <v>0</v>
      </c>
      <c r="BD11" s="121">
        <f>IF(BB11=2,G11,0)</f>
        <v>0</v>
      </c>
      <c r="BE11" s="121">
        <f>IF(BB11=3,G11,0)</f>
        <v>0</v>
      </c>
      <c r="BF11" s="121">
        <f>IF(BB11=4,G11,0)</f>
        <v>0</v>
      </c>
      <c r="BG11" s="121">
        <f>IF(BB11=5,G11,0)</f>
        <v>0</v>
      </c>
    </row>
    <row r="12" spans="1:17" ht="12.75">
      <c r="A12" s="153"/>
      <c r="B12" s="154"/>
      <c r="C12" s="200" t="s">
        <v>79</v>
      </c>
      <c r="D12" s="201"/>
      <c r="E12" s="156">
        <v>18</v>
      </c>
      <c r="F12" s="157"/>
      <c r="G12" s="158"/>
      <c r="H12" s="159"/>
      <c r="I12" s="159"/>
      <c r="J12" s="159"/>
      <c r="K12" s="159"/>
      <c r="M12" s="121" t="s">
        <v>79</v>
      </c>
      <c r="O12" s="160"/>
      <c r="Q12" s="145"/>
    </row>
    <row r="13" spans="1:59" ht="12.75">
      <c r="A13" s="146">
        <v>4</v>
      </c>
      <c r="B13" s="147" t="s">
        <v>80</v>
      </c>
      <c r="C13" s="148" t="s">
        <v>81</v>
      </c>
      <c r="D13" s="149" t="s">
        <v>74</v>
      </c>
      <c r="E13" s="150">
        <v>29.325</v>
      </c>
      <c r="F13" s="150">
        <v>0</v>
      </c>
      <c r="G13" s="151">
        <f>E13*F13</f>
        <v>0</v>
      </c>
      <c r="H13" s="152">
        <v>0</v>
      </c>
      <c r="I13" s="152">
        <f>E13*H13</f>
        <v>0</v>
      </c>
      <c r="J13" s="152">
        <v>0</v>
      </c>
      <c r="K13" s="152">
        <f>E13*J13</f>
        <v>0</v>
      </c>
      <c r="Q13" s="145">
        <v>2</v>
      </c>
      <c r="AA13" s="121">
        <v>12</v>
      </c>
      <c r="AB13" s="121">
        <v>0</v>
      </c>
      <c r="AC13" s="121">
        <v>4</v>
      </c>
      <c r="BB13" s="121">
        <v>1</v>
      </c>
      <c r="BC13" s="121">
        <f>IF(BB13=1,G13,0)</f>
        <v>0</v>
      </c>
      <c r="BD13" s="121">
        <f>IF(BB13=2,G13,0)</f>
        <v>0</v>
      </c>
      <c r="BE13" s="121">
        <f>IF(BB13=3,G13,0)</f>
        <v>0</v>
      </c>
      <c r="BF13" s="121">
        <f>IF(BB13=4,G13,0)</f>
        <v>0</v>
      </c>
      <c r="BG13" s="121">
        <f>IF(BB13=5,G13,0)</f>
        <v>0</v>
      </c>
    </row>
    <row r="14" spans="1:17" ht="12.75">
      <c r="A14" s="153"/>
      <c r="B14" s="154"/>
      <c r="C14" s="200" t="s">
        <v>82</v>
      </c>
      <c r="D14" s="201"/>
      <c r="E14" s="156">
        <v>29.325</v>
      </c>
      <c r="F14" s="157"/>
      <c r="G14" s="158"/>
      <c r="H14" s="159"/>
      <c r="I14" s="159"/>
      <c r="J14" s="159"/>
      <c r="K14" s="159"/>
      <c r="M14" s="121" t="s">
        <v>82</v>
      </c>
      <c r="O14" s="160"/>
      <c r="Q14" s="145"/>
    </row>
    <row r="15" spans="1:59" ht="25.5">
      <c r="A15" s="146">
        <v>5</v>
      </c>
      <c r="B15" s="147" t="s">
        <v>83</v>
      </c>
      <c r="C15" s="148" t="s">
        <v>84</v>
      </c>
      <c r="D15" s="149" t="s">
        <v>74</v>
      </c>
      <c r="E15" s="150">
        <v>34.1805</v>
      </c>
      <c r="F15" s="150">
        <v>0</v>
      </c>
      <c r="G15" s="151">
        <f>E15*F15</f>
        <v>0</v>
      </c>
      <c r="H15" s="152">
        <v>0</v>
      </c>
      <c r="I15" s="152">
        <f>E15*H15</f>
        <v>0</v>
      </c>
      <c r="J15" s="152">
        <v>0</v>
      </c>
      <c r="K15" s="152">
        <f>E15*J15</f>
        <v>0</v>
      </c>
      <c r="Q15" s="145">
        <v>2</v>
      </c>
      <c r="AA15" s="121">
        <v>12</v>
      </c>
      <c r="AB15" s="121">
        <v>0</v>
      </c>
      <c r="AC15" s="121">
        <v>5</v>
      </c>
      <c r="BB15" s="121">
        <v>1</v>
      </c>
      <c r="BC15" s="121">
        <f>IF(BB15=1,G15,0)</f>
        <v>0</v>
      </c>
      <c r="BD15" s="121">
        <f>IF(BB15=2,G15,0)</f>
        <v>0</v>
      </c>
      <c r="BE15" s="121">
        <f>IF(BB15=3,G15,0)</f>
        <v>0</v>
      </c>
      <c r="BF15" s="121">
        <f>IF(BB15=4,G15,0)</f>
        <v>0</v>
      </c>
      <c r="BG15" s="121">
        <f>IF(BB15=5,G15,0)</f>
        <v>0</v>
      </c>
    </row>
    <row r="16" spans="1:17" ht="12.75">
      <c r="A16" s="153"/>
      <c r="B16" s="154"/>
      <c r="C16" s="200" t="s">
        <v>85</v>
      </c>
      <c r="D16" s="201"/>
      <c r="E16" s="156">
        <v>20.4165</v>
      </c>
      <c r="F16" s="157"/>
      <c r="G16" s="158"/>
      <c r="H16" s="159"/>
      <c r="I16" s="159"/>
      <c r="J16" s="159"/>
      <c r="K16" s="159"/>
      <c r="M16" s="121" t="s">
        <v>85</v>
      </c>
      <c r="O16" s="160"/>
      <c r="Q16" s="145"/>
    </row>
    <row r="17" spans="1:17" ht="12.75">
      <c r="A17" s="153"/>
      <c r="B17" s="154"/>
      <c r="C17" s="200" t="s">
        <v>86</v>
      </c>
      <c r="D17" s="201"/>
      <c r="E17" s="156">
        <v>2.1</v>
      </c>
      <c r="F17" s="157"/>
      <c r="G17" s="158"/>
      <c r="H17" s="159"/>
      <c r="I17" s="159"/>
      <c r="J17" s="159"/>
      <c r="K17" s="159"/>
      <c r="M17" s="121" t="s">
        <v>86</v>
      </c>
      <c r="O17" s="160"/>
      <c r="Q17" s="145"/>
    </row>
    <row r="18" spans="1:17" ht="12.75">
      <c r="A18" s="153"/>
      <c r="B18" s="154"/>
      <c r="C18" s="200" t="s">
        <v>87</v>
      </c>
      <c r="D18" s="201"/>
      <c r="E18" s="156">
        <v>11.664</v>
      </c>
      <c r="F18" s="157"/>
      <c r="G18" s="158"/>
      <c r="H18" s="159"/>
      <c r="I18" s="159"/>
      <c r="J18" s="159"/>
      <c r="K18" s="159"/>
      <c r="M18" s="121" t="s">
        <v>87</v>
      </c>
      <c r="O18" s="160"/>
      <c r="Q18" s="145"/>
    </row>
    <row r="19" spans="1:59" ht="25.5">
      <c r="A19" s="146">
        <v>6</v>
      </c>
      <c r="B19" s="147" t="s">
        <v>88</v>
      </c>
      <c r="C19" s="148" t="s">
        <v>89</v>
      </c>
      <c r="D19" s="149" t="s">
        <v>74</v>
      </c>
      <c r="E19" s="150">
        <v>3.1875</v>
      </c>
      <c r="F19" s="150">
        <v>0</v>
      </c>
      <c r="G19" s="151">
        <f>E19*F19</f>
        <v>0</v>
      </c>
      <c r="H19" s="152">
        <v>1.7</v>
      </c>
      <c r="I19" s="152">
        <f>E19*H19</f>
        <v>5.41875</v>
      </c>
      <c r="J19" s="152">
        <v>0</v>
      </c>
      <c r="K19" s="152">
        <f>E19*J19</f>
        <v>0</v>
      </c>
      <c r="Q19" s="145">
        <v>2</v>
      </c>
      <c r="AA19" s="121">
        <v>12</v>
      </c>
      <c r="AB19" s="121">
        <v>0</v>
      </c>
      <c r="AC19" s="121">
        <v>6</v>
      </c>
      <c r="BB19" s="121">
        <v>1</v>
      </c>
      <c r="BC19" s="121">
        <f>IF(BB19=1,G19,0)</f>
        <v>0</v>
      </c>
      <c r="BD19" s="121">
        <f>IF(BB19=2,G19,0)</f>
        <v>0</v>
      </c>
      <c r="BE19" s="121">
        <f>IF(BB19=3,G19,0)</f>
        <v>0</v>
      </c>
      <c r="BF19" s="121">
        <f>IF(BB19=4,G19,0)</f>
        <v>0</v>
      </c>
      <c r="BG19" s="121">
        <f>IF(BB19=5,G19,0)</f>
        <v>0</v>
      </c>
    </row>
    <row r="20" spans="1:17" ht="12.75">
      <c r="A20" s="153"/>
      <c r="B20" s="154"/>
      <c r="C20" s="200" t="s">
        <v>90</v>
      </c>
      <c r="D20" s="201"/>
      <c r="E20" s="156">
        <v>3.1875</v>
      </c>
      <c r="F20" s="157"/>
      <c r="G20" s="158"/>
      <c r="H20" s="159"/>
      <c r="I20" s="159"/>
      <c r="J20" s="159"/>
      <c r="K20" s="159"/>
      <c r="M20" s="121" t="s">
        <v>90</v>
      </c>
      <c r="O20" s="160"/>
      <c r="Q20" s="145"/>
    </row>
    <row r="21" spans="1:59" ht="12.75">
      <c r="A21" s="146">
        <v>7</v>
      </c>
      <c r="B21" s="147" t="s">
        <v>91</v>
      </c>
      <c r="C21" s="148" t="s">
        <v>92</v>
      </c>
      <c r="D21" s="149" t="s">
        <v>74</v>
      </c>
      <c r="E21" s="150">
        <v>49.09</v>
      </c>
      <c r="F21" s="150">
        <v>0</v>
      </c>
      <c r="G21" s="151">
        <f>E21*F21</f>
        <v>0</v>
      </c>
      <c r="H21" s="152">
        <v>0</v>
      </c>
      <c r="I21" s="152">
        <f>E21*H21</f>
        <v>0</v>
      </c>
      <c r="J21" s="152">
        <v>0</v>
      </c>
      <c r="K21" s="152">
        <f>E21*J21</f>
        <v>0</v>
      </c>
      <c r="Q21" s="145">
        <v>2</v>
      </c>
      <c r="AA21" s="121">
        <v>12</v>
      </c>
      <c r="AB21" s="121">
        <v>0</v>
      </c>
      <c r="AC21" s="121">
        <v>7</v>
      </c>
      <c r="BB21" s="121">
        <v>1</v>
      </c>
      <c r="BC21" s="121">
        <f>IF(BB21=1,G21,0)</f>
        <v>0</v>
      </c>
      <c r="BD21" s="121">
        <f>IF(BB21=2,G21,0)</f>
        <v>0</v>
      </c>
      <c r="BE21" s="121">
        <f>IF(BB21=3,G21,0)</f>
        <v>0</v>
      </c>
      <c r="BF21" s="121">
        <f>IF(BB21=4,G21,0)</f>
        <v>0</v>
      </c>
      <c r="BG21" s="121">
        <f>IF(BB21=5,G21,0)</f>
        <v>0</v>
      </c>
    </row>
    <row r="22" spans="1:17" ht="12.75">
      <c r="A22" s="153"/>
      <c r="B22" s="154"/>
      <c r="C22" s="200" t="s">
        <v>93</v>
      </c>
      <c r="D22" s="201"/>
      <c r="E22" s="156">
        <v>32</v>
      </c>
      <c r="F22" s="157"/>
      <c r="G22" s="158"/>
      <c r="H22" s="159"/>
      <c r="I22" s="159"/>
      <c r="J22" s="159"/>
      <c r="K22" s="159"/>
      <c r="M22" s="121" t="s">
        <v>93</v>
      </c>
      <c r="O22" s="160"/>
      <c r="Q22" s="145"/>
    </row>
    <row r="23" spans="1:17" ht="12.75">
      <c r="A23" s="153"/>
      <c r="B23" s="154"/>
      <c r="C23" s="200" t="s">
        <v>94</v>
      </c>
      <c r="D23" s="201"/>
      <c r="E23" s="156">
        <v>17.09</v>
      </c>
      <c r="F23" s="157"/>
      <c r="G23" s="158"/>
      <c r="H23" s="159"/>
      <c r="I23" s="159"/>
      <c r="J23" s="159"/>
      <c r="K23" s="159"/>
      <c r="M23" s="121" t="s">
        <v>94</v>
      </c>
      <c r="O23" s="160"/>
      <c r="Q23" s="145"/>
    </row>
    <row r="24" spans="1:59" ht="25.5">
      <c r="A24" s="146">
        <v>8</v>
      </c>
      <c r="B24" s="147" t="s">
        <v>95</v>
      </c>
      <c r="C24" s="148" t="s">
        <v>96</v>
      </c>
      <c r="D24" s="149" t="s">
        <v>78</v>
      </c>
      <c r="E24" s="150">
        <v>149.44</v>
      </c>
      <c r="F24" s="150">
        <v>0</v>
      </c>
      <c r="G24" s="151">
        <f>E24*F24</f>
        <v>0</v>
      </c>
      <c r="H24" s="152">
        <v>0</v>
      </c>
      <c r="I24" s="152">
        <f>E24*H24</f>
        <v>0</v>
      </c>
      <c r="J24" s="152">
        <v>-0.138</v>
      </c>
      <c r="K24" s="152">
        <f>E24*J24</f>
        <v>-20.62272</v>
      </c>
      <c r="Q24" s="145">
        <v>2</v>
      </c>
      <c r="AA24" s="121">
        <v>12</v>
      </c>
      <c r="AB24" s="121">
        <v>0</v>
      </c>
      <c r="AC24" s="121">
        <v>8</v>
      </c>
      <c r="BB24" s="121">
        <v>1</v>
      </c>
      <c r="BC24" s="121">
        <f>IF(BB24=1,G24,0)</f>
        <v>0</v>
      </c>
      <c r="BD24" s="121">
        <f>IF(BB24=2,G24,0)</f>
        <v>0</v>
      </c>
      <c r="BE24" s="121">
        <f>IF(BB24=3,G24,0)</f>
        <v>0</v>
      </c>
      <c r="BF24" s="121">
        <f>IF(BB24=4,G24,0)</f>
        <v>0</v>
      </c>
      <c r="BG24" s="121">
        <f>IF(BB24=5,G24,0)</f>
        <v>0</v>
      </c>
    </row>
    <row r="25" spans="1:17" ht="12.75">
      <c r="A25" s="153"/>
      <c r="B25" s="154"/>
      <c r="C25" s="200" t="s">
        <v>97</v>
      </c>
      <c r="D25" s="201"/>
      <c r="E25" s="156">
        <v>42</v>
      </c>
      <c r="F25" s="157"/>
      <c r="G25" s="158"/>
      <c r="H25" s="159"/>
      <c r="I25" s="159"/>
      <c r="J25" s="159"/>
      <c r="K25" s="159"/>
      <c r="M25" s="121" t="s">
        <v>97</v>
      </c>
      <c r="O25" s="160"/>
      <c r="Q25" s="145"/>
    </row>
    <row r="26" spans="1:17" ht="12.75">
      <c r="A26" s="153"/>
      <c r="B26" s="154"/>
      <c r="C26" s="200" t="s">
        <v>98</v>
      </c>
      <c r="D26" s="201"/>
      <c r="E26" s="156">
        <v>11.04</v>
      </c>
      <c r="F26" s="157"/>
      <c r="G26" s="158"/>
      <c r="H26" s="159"/>
      <c r="I26" s="159"/>
      <c r="J26" s="159"/>
      <c r="K26" s="159"/>
      <c r="M26" s="121" t="s">
        <v>98</v>
      </c>
      <c r="O26" s="160"/>
      <c r="Q26" s="145"/>
    </row>
    <row r="27" spans="1:17" ht="12.75">
      <c r="A27" s="153"/>
      <c r="B27" s="154"/>
      <c r="C27" s="200" t="s">
        <v>99</v>
      </c>
      <c r="D27" s="201"/>
      <c r="E27" s="156">
        <v>34.8</v>
      </c>
      <c r="F27" s="157"/>
      <c r="G27" s="158"/>
      <c r="H27" s="159"/>
      <c r="I27" s="159"/>
      <c r="J27" s="159"/>
      <c r="K27" s="159"/>
      <c r="M27" s="121" t="s">
        <v>99</v>
      </c>
      <c r="O27" s="160"/>
      <c r="Q27" s="145"/>
    </row>
    <row r="28" spans="1:17" ht="12.75">
      <c r="A28" s="153"/>
      <c r="B28" s="154"/>
      <c r="C28" s="200" t="s">
        <v>100</v>
      </c>
      <c r="D28" s="201"/>
      <c r="E28" s="156">
        <v>61.6</v>
      </c>
      <c r="F28" s="157"/>
      <c r="G28" s="158"/>
      <c r="H28" s="159"/>
      <c r="I28" s="159"/>
      <c r="J28" s="159"/>
      <c r="K28" s="159"/>
      <c r="M28" s="121" t="s">
        <v>100</v>
      </c>
      <c r="O28" s="160"/>
      <c r="Q28" s="145"/>
    </row>
    <row r="29" spans="1:59" ht="25.5">
      <c r="A29" s="146">
        <v>9</v>
      </c>
      <c r="B29" s="147" t="s">
        <v>101</v>
      </c>
      <c r="C29" s="148" t="s">
        <v>102</v>
      </c>
      <c r="D29" s="149" t="s">
        <v>78</v>
      </c>
      <c r="E29" s="150">
        <v>31.92</v>
      </c>
      <c r="F29" s="150">
        <v>0</v>
      </c>
      <c r="G29" s="151">
        <f>E29*F29</f>
        <v>0</v>
      </c>
      <c r="H29" s="152">
        <v>0</v>
      </c>
      <c r="I29" s="152">
        <f>E29*H29</f>
        <v>0</v>
      </c>
      <c r="J29" s="152">
        <v>-0.225</v>
      </c>
      <c r="K29" s="152">
        <f>E29*J29</f>
        <v>-7.182</v>
      </c>
      <c r="Q29" s="145">
        <v>2</v>
      </c>
      <c r="AA29" s="121">
        <v>12</v>
      </c>
      <c r="AB29" s="121">
        <v>0</v>
      </c>
      <c r="AC29" s="121">
        <v>9</v>
      </c>
      <c r="BB29" s="121">
        <v>1</v>
      </c>
      <c r="BC29" s="121">
        <f>IF(BB29=1,G29,0)</f>
        <v>0</v>
      </c>
      <c r="BD29" s="121">
        <f>IF(BB29=2,G29,0)</f>
        <v>0</v>
      </c>
      <c r="BE29" s="121">
        <f>IF(BB29=3,G29,0)</f>
        <v>0</v>
      </c>
      <c r="BF29" s="121">
        <f>IF(BB29=4,G29,0)</f>
        <v>0</v>
      </c>
      <c r="BG29" s="121">
        <f>IF(BB29=5,G29,0)</f>
        <v>0</v>
      </c>
    </row>
    <row r="30" spans="1:17" ht="12.75">
      <c r="A30" s="153"/>
      <c r="B30" s="154"/>
      <c r="C30" s="200" t="s">
        <v>103</v>
      </c>
      <c r="D30" s="201"/>
      <c r="E30" s="156">
        <v>31.92</v>
      </c>
      <c r="F30" s="157"/>
      <c r="G30" s="158"/>
      <c r="H30" s="159"/>
      <c r="I30" s="159"/>
      <c r="J30" s="159"/>
      <c r="K30" s="159"/>
      <c r="M30" s="121" t="s">
        <v>103</v>
      </c>
      <c r="O30" s="160"/>
      <c r="Q30" s="145"/>
    </row>
    <row r="31" spans="1:59" ht="12.75">
      <c r="A31" s="146">
        <v>10</v>
      </c>
      <c r="B31" s="147" t="s">
        <v>104</v>
      </c>
      <c r="C31" s="148" t="s">
        <v>105</v>
      </c>
      <c r="D31" s="149" t="s">
        <v>78</v>
      </c>
      <c r="E31" s="150">
        <v>181.36</v>
      </c>
      <c r="F31" s="150">
        <v>0</v>
      </c>
      <c r="G31" s="151">
        <f>E31*F31</f>
        <v>0</v>
      </c>
      <c r="H31" s="152">
        <v>0</v>
      </c>
      <c r="I31" s="152">
        <f>E31*H31</f>
        <v>0</v>
      </c>
      <c r="J31" s="152">
        <v>-0.22</v>
      </c>
      <c r="K31" s="152">
        <f>E31*J31</f>
        <v>-39.8992</v>
      </c>
      <c r="Q31" s="145">
        <v>2</v>
      </c>
      <c r="AA31" s="121">
        <v>12</v>
      </c>
      <c r="AB31" s="121">
        <v>0</v>
      </c>
      <c r="AC31" s="121">
        <v>10</v>
      </c>
      <c r="BB31" s="121">
        <v>1</v>
      </c>
      <c r="BC31" s="121">
        <f>IF(BB31=1,G31,0)</f>
        <v>0</v>
      </c>
      <c r="BD31" s="121">
        <f>IF(BB31=2,G31,0)</f>
        <v>0</v>
      </c>
      <c r="BE31" s="121">
        <f>IF(BB31=3,G31,0)</f>
        <v>0</v>
      </c>
      <c r="BF31" s="121">
        <f>IF(BB31=4,G31,0)</f>
        <v>0</v>
      </c>
      <c r="BG31" s="121">
        <f>IF(BB31=5,G31,0)</f>
        <v>0</v>
      </c>
    </row>
    <row r="32" spans="1:17" ht="12.75">
      <c r="A32" s="153"/>
      <c r="B32" s="154"/>
      <c r="C32" s="200" t="s">
        <v>106</v>
      </c>
      <c r="D32" s="201"/>
      <c r="E32" s="156">
        <v>181.36</v>
      </c>
      <c r="F32" s="157"/>
      <c r="G32" s="158"/>
      <c r="H32" s="159"/>
      <c r="I32" s="159"/>
      <c r="J32" s="159"/>
      <c r="K32" s="159"/>
      <c r="M32" s="121" t="s">
        <v>106</v>
      </c>
      <c r="O32" s="160"/>
      <c r="Q32" s="145"/>
    </row>
    <row r="33" spans="1:59" ht="12.75">
      <c r="A33" s="161"/>
      <c r="B33" s="162" t="s">
        <v>66</v>
      </c>
      <c r="C33" s="163" t="str">
        <f>CONCATENATE(B7," ",C7)</f>
        <v>1 Zemní práce</v>
      </c>
      <c r="D33" s="161"/>
      <c r="E33" s="164"/>
      <c r="F33" s="164"/>
      <c r="G33" s="165">
        <f>SUM(G7:G32)</f>
        <v>0</v>
      </c>
      <c r="H33" s="166"/>
      <c r="I33" s="167">
        <f>SUM(I7:I32)</f>
        <v>5.45592</v>
      </c>
      <c r="J33" s="166"/>
      <c r="K33" s="167">
        <f>SUM(K7:K32)</f>
        <v>-67.70392000000001</v>
      </c>
      <c r="Q33" s="145">
        <v>4</v>
      </c>
      <c r="BC33" s="168">
        <f>SUM(BC7:BC32)</f>
        <v>0</v>
      </c>
      <c r="BD33" s="168">
        <f>SUM(BD7:BD32)</f>
        <v>0</v>
      </c>
      <c r="BE33" s="168">
        <f>SUM(BE7:BE32)</f>
        <v>0</v>
      </c>
      <c r="BF33" s="168">
        <f>SUM(BF7:BF32)</f>
        <v>0</v>
      </c>
      <c r="BG33" s="168">
        <f>SUM(BG7:BG32)</f>
        <v>0</v>
      </c>
    </row>
    <row r="34" spans="1:17" ht="12.75">
      <c r="A34" s="138" t="s">
        <v>62</v>
      </c>
      <c r="B34" s="139" t="s">
        <v>107</v>
      </c>
      <c r="C34" s="140" t="s">
        <v>108</v>
      </c>
      <c r="D34" s="141"/>
      <c r="E34" s="142"/>
      <c r="F34" s="142"/>
      <c r="G34" s="143"/>
      <c r="H34" s="144"/>
      <c r="I34" s="144"/>
      <c r="J34" s="144"/>
      <c r="K34" s="144"/>
      <c r="Q34" s="145">
        <v>1</v>
      </c>
    </row>
    <row r="35" spans="1:59" ht="12.75">
      <c r="A35" s="146">
        <v>11</v>
      </c>
      <c r="B35" s="147" t="s">
        <v>109</v>
      </c>
      <c r="C35" s="148" t="s">
        <v>110</v>
      </c>
      <c r="D35" s="149" t="s">
        <v>74</v>
      </c>
      <c r="E35" s="150">
        <v>13.43</v>
      </c>
      <c r="F35" s="150">
        <v>0</v>
      </c>
      <c r="G35" s="151">
        <f>E35*F35</f>
        <v>0</v>
      </c>
      <c r="H35" s="152">
        <v>0.72508</v>
      </c>
      <c r="I35" s="152">
        <f>E35*H35</f>
        <v>9.7378244</v>
      </c>
      <c r="J35" s="152">
        <v>0</v>
      </c>
      <c r="K35" s="152">
        <f>E35*J35</f>
        <v>0</v>
      </c>
      <c r="Q35" s="145">
        <v>2</v>
      </c>
      <c r="AA35" s="121">
        <v>12</v>
      </c>
      <c r="AB35" s="121">
        <v>0</v>
      </c>
      <c r="AC35" s="121">
        <v>11</v>
      </c>
      <c r="BB35" s="121">
        <v>1</v>
      </c>
      <c r="BC35" s="121">
        <f>IF(BB35=1,G35,0)</f>
        <v>0</v>
      </c>
      <c r="BD35" s="121">
        <f>IF(BB35=2,G35,0)</f>
        <v>0</v>
      </c>
      <c r="BE35" s="121">
        <f>IF(BB35=3,G35,0)</f>
        <v>0</v>
      </c>
      <c r="BF35" s="121">
        <f>IF(BB35=4,G35,0)</f>
        <v>0</v>
      </c>
      <c r="BG35" s="121">
        <f>IF(BB35=5,G35,0)</f>
        <v>0</v>
      </c>
    </row>
    <row r="36" spans="1:17" ht="12.75">
      <c r="A36" s="153"/>
      <c r="B36" s="154"/>
      <c r="C36" s="200" t="s">
        <v>111</v>
      </c>
      <c r="D36" s="201"/>
      <c r="E36" s="156">
        <v>13.7</v>
      </c>
      <c r="F36" s="157"/>
      <c r="G36" s="158"/>
      <c r="H36" s="159"/>
      <c r="I36" s="159"/>
      <c r="J36" s="159"/>
      <c r="K36" s="159"/>
      <c r="M36" s="121" t="s">
        <v>111</v>
      </c>
      <c r="O36" s="160"/>
      <c r="Q36" s="145"/>
    </row>
    <row r="37" spans="1:17" ht="12.75">
      <c r="A37" s="153"/>
      <c r="B37" s="154"/>
      <c r="C37" s="200" t="s">
        <v>112</v>
      </c>
      <c r="D37" s="201"/>
      <c r="E37" s="156">
        <v>-0.27</v>
      </c>
      <c r="F37" s="157"/>
      <c r="G37" s="158"/>
      <c r="H37" s="159"/>
      <c r="I37" s="159"/>
      <c r="J37" s="159"/>
      <c r="K37" s="159"/>
      <c r="M37" s="121" t="s">
        <v>112</v>
      </c>
      <c r="O37" s="160"/>
      <c r="Q37" s="145"/>
    </row>
    <row r="38" spans="1:59" ht="12.75">
      <c r="A38" s="146">
        <v>12</v>
      </c>
      <c r="B38" s="147" t="s">
        <v>113</v>
      </c>
      <c r="C38" s="148" t="s">
        <v>114</v>
      </c>
      <c r="D38" s="149" t="s">
        <v>115</v>
      </c>
      <c r="E38" s="150">
        <v>4</v>
      </c>
      <c r="F38" s="150">
        <v>0</v>
      </c>
      <c r="G38" s="151">
        <f>E38*F38</f>
        <v>0</v>
      </c>
      <c r="H38" s="152">
        <v>0.02308</v>
      </c>
      <c r="I38" s="152">
        <f>E38*H38</f>
        <v>0.09232</v>
      </c>
      <c r="J38" s="152">
        <v>0</v>
      </c>
      <c r="K38" s="152">
        <f>E38*J38</f>
        <v>0</v>
      </c>
      <c r="Q38" s="145">
        <v>2</v>
      </c>
      <c r="AA38" s="121">
        <v>12</v>
      </c>
      <c r="AB38" s="121">
        <v>0</v>
      </c>
      <c r="AC38" s="121">
        <v>12</v>
      </c>
      <c r="BB38" s="121">
        <v>1</v>
      </c>
      <c r="BC38" s="121">
        <f>IF(BB38=1,G38,0)</f>
        <v>0</v>
      </c>
      <c r="BD38" s="121">
        <f>IF(BB38=2,G38,0)</f>
        <v>0</v>
      </c>
      <c r="BE38" s="121">
        <f>IF(BB38=3,G38,0)</f>
        <v>0</v>
      </c>
      <c r="BF38" s="121">
        <f>IF(BB38=4,G38,0)</f>
        <v>0</v>
      </c>
      <c r="BG38" s="121">
        <f>IF(BB38=5,G38,0)</f>
        <v>0</v>
      </c>
    </row>
    <row r="39" spans="1:59" ht="12.75">
      <c r="A39" s="161"/>
      <c r="B39" s="162" t="s">
        <v>66</v>
      </c>
      <c r="C39" s="163" t="str">
        <f>CONCATENATE(B34," ",C34)</f>
        <v>3 Svislé a kompletní konstrukce</v>
      </c>
      <c r="D39" s="161"/>
      <c r="E39" s="164"/>
      <c r="F39" s="164"/>
      <c r="G39" s="165">
        <f>SUM(G34:G38)</f>
        <v>0</v>
      </c>
      <c r="H39" s="166"/>
      <c r="I39" s="167">
        <f>SUM(I34:I38)</f>
        <v>9.8301444</v>
      </c>
      <c r="J39" s="166"/>
      <c r="K39" s="167">
        <f>SUM(K34:K38)</f>
        <v>0</v>
      </c>
      <c r="Q39" s="145">
        <v>4</v>
      </c>
      <c r="BC39" s="168">
        <f>SUM(BC34:BC38)</f>
        <v>0</v>
      </c>
      <c r="BD39" s="168">
        <f>SUM(BD34:BD38)</f>
        <v>0</v>
      </c>
      <c r="BE39" s="168">
        <f>SUM(BE34:BE38)</f>
        <v>0</v>
      </c>
      <c r="BF39" s="168">
        <f>SUM(BF34:BF38)</f>
        <v>0</v>
      </c>
      <c r="BG39" s="168">
        <f>SUM(BG34:BG38)</f>
        <v>0</v>
      </c>
    </row>
    <row r="40" spans="1:17" ht="12.75">
      <c r="A40" s="138" t="s">
        <v>62</v>
      </c>
      <c r="B40" s="139" t="s">
        <v>116</v>
      </c>
      <c r="C40" s="140" t="s">
        <v>117</v>
      </c>
      <c r="D40" s="141"/>
      <c r="E40" s="142"/>
      <c r="F40" s="142"/>
      <c r="G40" s="143"/>
      <c r="H40" s="144"/>
      <c r="I40" s="144"/>
      <c r="J40" s="144"/>
      <c r="K40" s="144"/>
      <c r="Q40" s="145">
        <v>1</v>
      </c>
    </row>
    <row r="41" spans="1:59" ht="25.5">
      <c r="A41" s="146">
        <v>13</v>
      </c>
      <c r="B41" s="147" t="s">
        <v>118</v>
      </c>
      <c r="C41" s="148" t="s">
        <v>119</v>
      </c>
      <c r="D41" s="149" t="s">
        <v>78</v>
      </c>
      <c r="E41" s="150">
        <v>181.36</v>
      </c>
      <c r="F41" s="150">
        <v>0</v>
      </c>
      <c r="G41" s="151">
        <f>E41*F41</f>
        <v>0</v>
      </c>
      <c r="H41" s="152">
        <v>0.16192</v>
      </c>
      <c r="I41" s="152">
        <f>E41*H41</f>
        <v>29.365811200000003</v>
      </c>
      <c r="J41" s="152">
        <v>0</v>
      </c>
      <c r="K41" s="152">
        <f>E41*J41</f>
        <v>0</v>
      </c>
      <c r="Q41" s="145">
        <v>2</v>
      </c>
      <c r="AA41" s="121">
        <v>12</v>
      </c>
      <c r="AB41" s="121">
        <v>0</v>
      </c>
      <c r="AC41" s="121">
        <v>13</v>
      </c>
      <c r="BB41" s="121">
        <v>1</v>
      </c>
      <c r="BC41" s="121">
        <f>IF(BB41=1,G41,0)</f>
        <v>0</v>
      </c>
      <c r="BD41" s="121">
        <f>IF(BB41=2,G41,0)</f>
        <v>0</v>
      </c>
      <c r="BE41" s="121">
        <f>IF(BB41=3,G41,0)</f>
        <v>0</v>
      </c>
      <c r="BF41" s="121">
        <f>IF(BB41=4,G41,0)</f>
        <v>0</v>
      </c>
      <c r="BG41" s="121">
        <f>IF(BB41=5,G41,0)</f>
        <v>0</v>
      </c>
    </row>
    <row r="42" spans="1:17" ht="12.75">
      <c r="A42" s="153"/>
      <c r="B42" s="154"/>
      <c r="C42" s="200" t="s">
        <v>120</v>
      </c>
      <c r="D42" s="201"/>
      <c r="E42" s="156">
        <v>181.36</v>
      </c>
      <c r="F42" s="157"/>
      <c r="G42" s="158"/>
      <c r="H42" s="159"/>
      <c r="I42" s="159"/>
      <c r="J42" s="159"/>
      <c r="K42" s="159"/>
      <c r="M42" s="121" t="s">
        <v>120</v>
      </c>
      <c r="O42" s="160"/>
      <c r="Q42" s="145"/>
    </row>
    <row r="43" spans="1:59" ht="12.75">
      <c r="A43" s="161"/>
      <c r="B43" s="162" t="s">
        <v>66</v>
      </c>
      <c r="C43" s="163" t="str">
        <f>CONCATENATE(B40," ",C40)</f>
        <v>4 Vodorovné konstrukce</v>
      </c>
      <c r="D43" s="161"/>
      <c r="E43" s="164"/>
      <c r="F43" s="164"/>
      <c r="G43" s="165">
        <f>SUM(G40:G42)</f>
        <v>0</v>
      </c>
      <c r="H43" s="166"/>
      <c r="I43" s="167">
        <f>SUM(I40:I42)</f>
        <v>29.365811200000003</v>
      </c>
      <c r="J43" s="166"/>
      <c r="K43" s="167">
        <f>SUM(K40:K42)</f>
        <v>0</v>
      </c>
      <c r="Q43" s="145">
        <v>4</v>
      </c>
      <c r="BC43" s="168">
        <f>SUM(BC40:BC42)</f>
        <v>0</v>
      </c>
      <c r="BD43" s="168">
        <f>SUM(BD40:BD42)</f>
        <v>0</v>
      </c>
      <c r="BE43" s="168">
        <f>SUM(BE40:BE42)</f>
        <v>0</v>
      </c>
      <c r="BF43" s="168">
        <f>SUM(BF40:BF42)</f>
        <v>0</v>
      </c>
      <c r="BG43" s="168">
        <f>SUM(BG40:BG42)</f>
        <v>0</v>
      </c>
    </row>
    <row r="44" spans="1:17" ht="12.75">
      <c r="A44" s="138" t="s">
        <v>62</v>
      </c>
      <c r="B44" s="139" t="s">
        <v>121</v>
      </c>
      <c r="C44" s="140" t="s">
        <v>122</v>
      </c>
      <c r="D44" s="141"/>
      <c r="E44" s="142"/>
      <c r="F44" s="142"/>
      <c r="G44" s="143"/>
      <c r="H44" s="144"/>
      <c r="I44" s="144"/>
      <c r="J44" s="144"/>
      <c r="K44" s="144"/>
      <c r="Q44" s="145">
        <v>1</v>
      </c>
    </row>
    <row r="45" spans="1:59" ht="12.75">
      <c r="A45" s="146">
        <v>14</v>
      </c>
      <c r="B45" s="147" t="s">
        <v>123</v>
      </c>
      <c r="C45" s="148" t="s">
        <v>124</v>
      </c>
      <c r="D45" s="149" t="s">
        <v>78</v>
      </c>
      <c r="E45" s="150">
        <v>93.52</v>
      </c>
      <c r="F45" s="150">
        <v>0</v>
      </c>
      <c r="G45" s="151">
        <f>E45*F45</f>
        <v>0</v>
      </c>
      <c r="H45" s="152">
        <v>0.05545</v>
      </c>
      <c r="I45" s="152">
        <f>E45*H45</f>
        <v>5.185683999999999</v>
      </c>
      <c r="J45" s="152">
        <v>0</v>
      </c>
      <c r="K45" s="152">
        <f>E45*J45</f>
        <v>0</v>
      </c>
      <c r="Q45" s="145">
        <v>2</v>
      </c>
      <c r="AA45" s="121">
        <v>12</v>
      </c>
      <c r="AB45" s="121">
        <v>0</v>
      </c>
      <c r="AC45" s="121">
        <v>14</v>
      </c>
      <c r="BB45" s="121">
        <v>1</v>
      </c>
      <c r="BC45" s="121">
        <f>IF(BB45=1,G45,0)</f>
        <v>0</v>
      </c>
      <c r="BD45" s="121">
        <f>IF(BB45=2,G45,0)</f>
        <v>0</v>
      </c>
      <c r="BE45" s="121">
        <f>IF(BB45=3,G45,0)</f>
        <v>0</v>
      </c>
      <c r="BF45" s="121">
        <f>IF(BB45=4,G45,0)</f>
        <v>0</v>
      </c>
      <c r="BG45" s="121">
        <f>IF(BB45=5,G45,0)</f>
        <v>0</v>
      </c>
    </row>
    <row r="46" spans="1:17" ht="12.75">
      <c r="A46" s="153"/>
      <c r="B46" s="154"/>
      <c r="C46" s="200" t="s">
        <v>125</v>
      </c>
      <c r="D46" s="201"/>
      <c r="E46" s="156">
        <v>31.92</v>
      </c>
      <c r="F46" s="157"/>
      <c r="G46" s="158"/>
      <c r="H46" s="159"/>
      <c r="I46" s="159"/>
      <c r="J46" s="159"/>
      <c r="K46" s="159"/>
      <c r="M46" s="121" t="s">
        <v>125</v>
      </c>
      <c r="O46" s="160"/>
      <c r="Q46" s="145"/>
    </row>
    <row r="47" spans="1:17" ht="12.75">
      <c r="A47" s="153"/>
      <c r="B47" s="154"/>
      <c r="C47" s="200" t="s">
        <v>126</v>
      </c>
      <c r="D47" s="201"/>
      <c r="E47" s="156">
        <v>61.6</v>
      </c>
      <c r="F47" s="157"/>
      <c r="G47" s="158"/>
      <c r="H47" s="159"/>
      <c r="I47" s="159"/>
      <c r="J47" s="159"/>
      <c r="K47" s="159"/>
      <c r="M47" s="121" t="s">
        <v>126</v>
      </c>
      <c r="O47" s="160"/>
      <c r="Q47" s="145"/>
    </row>
    <row r="48" spans="1:59" ht="25.5">
      <c r="A48" s="146">
        <v>15</v>
      </c>
      <c r="B48" s="147" t="s">
        <v>127</v>
      </c>
      <c r="C48" s="148" t="s">
        <v>128</v>
      </c>
      <c r="D48" s="149" t="s">
        <v>78</v>
      </c>
      <c r="E48" s="150">
        <v>67.76</v>
      </c>
      <c r="F48" s="150">
        <v>0</v>
      </c>
      <c r="G48" s="151">
        <f>E48*F48</f>
        <v>0</v>
      </c>
      <c r="H48" s="152">
        <v>0.1296</v>
      </c>
      <c r="I48" s="152">
        <f>E48*H48</f>
        <v>8.781696</v>
      </c>
      <c r="J48" s="152">
        <v>0</v>
      </c>
      <c r="K48" s="152">
        <f>E48*J48</f>
        <v>0</v>
      </c>
      <c r="Q48" s="145">
        <v>2</v>
      </c>
      <c r="AA48" s="121">
        <v>12</v>
      </c>
      <c r="AB48" s="121">
        <v>1</v>
      </c>
      <c r="AC48" s="121">
        <v>15</v>
      </c>
      <c r="BB48" s="121">
        <v>1</v>
      </c>
      <c r="BC48" s="121">
        <f>IF(BB48=1,G48,0)</f>
        <v>0</v>
      </c>
      <c r="BD48" s="121">
        <f>IF(BB48=2,G48,0)</f>
        <v>0</v>
      </c>
      <c r="BE48" s="121">
        <f>IF(BB48=3,G48,0)</f>
        <v>0</v>
      </c>
      <c r="BF48" s="121">
        <f>IF(BB48=4,G48,0)</f>
        <v>0</v>
      </c>
      <c r="BG48" s="121">
        <f>IF(BB48=5,G48,0)</f>
        <v>0</v>
      </c>
    </row>
    <row r="49" spans="1:17" ht="12.75">
      <c r="A49" s="153"/>
      <c r="B49" s="154"/>
      <c r="C49" s="200" t="s">
        <v>129</v>
      </c>
      <c r="D49" s="201"/>
      <c r="E49" s="156">
        <v>67.76</v>
      </c>
      <c r="F49" s="157"/>
      <c r="G49" s="158"/>
      <c r="H49" s="159"/>
      <c r="I49" s="159"/>
      <c r="J49" s="159"/>
      <c r="K49" s="159"/>
      <c r="M49" s="121" t="s">
        <v>129</v>
      </c>
      <c r="O49" s="160"/>
      <c r="Q49" s="145"/>
    </row>
    <row r="50" spans="1:59" ht="25.5">
      <c r="A50" s="146">
        <v>16</v>
      </c>
      <c r="B50" s="147" t="s">
        <v>130</v>
      </c>
      <c r="C50" s="148" t="s">
        <v>131</v>
      </c>
      <c r="D50" s="149" t="s">
        <v>78</v>
      </c>
      <c r="E50" s="150">
        <v>87.84</v>
      </c>
      <c r="F50" s="150">
        <v>0</v>
      </c>
      <c r="G50" s="151">
        <f>E50*F50</f>
        <v>0</v>
      </c>
      <c r="H50" s="152">
        <v>0.072</v>
      </c>
      <c r="I50" s="152">
        <f>E50*H50</f>
        <v>6.324479999999999</v>
      </c>
      <c r="J50" s="152">
        <v>0</v>
      </c>
      <c r="K50" s="152">
        <f>E50*J50</f>
        <v>0</v>
      </c>
      <c r="Q50" s="145">
        <v>2</v>
      </c>
      <c r="AA50" s="121">
        <v>12</v>
      </c>
      <c r="AB50" s="121">
        <v>0</v>
      </c>
      <c r="AC50" s="121">
        <v>16</v>
      </c>
      <c r="BB50" s="121">
        <v>1</v>
      </c>
      <c r="BC50" s="121">
        <f>IF(BB50=1,G50,0)</f>
        <v>0</v>
      </c>
      <c r="BD50" s="121">
        <f>IF(BB50=2,G50,0)</f>
        <v>0</v>
      </c>
      <c r="BE50" s="121">
        <f>IF(BB50=3,G50,0)</f>
        <v>0</v>
      </c>
      <c r="BF50" s="121">
        <f>IF(BB50=4,G50,0)</f>
        <v>0</v>
      </c>
      <c r="BG50" s="121">
        <f>IF(BB50=5,G50,0)</f>
        <v>0</v>
      </c>
    </row>
    <row r="51" spans="1:17" ht="12.75">
      <c r="A51" s="153"/>
      <c r="B51" s="154"/>
      <c r="C51" s="200" t="s">
        <v>132</v>
      </c>
      <c r="D51" s="201"/>
      <c r="E51" s="156">
        <v>149.44</v>
      </c>
      <c r="F51" s="157"/>
      <c r="G51" s="158"/>
      <c r="H51" s="159"/>
      <c r="I51" s="159"/>
      <c r="J51" s="159"/>
      <c r="K51" s="159"/>
      <c r="M51" s="121" t="s">
        <v>132</v>
      </c>
      <c r="O51" s="160"/>
      <c r="Q51" s="145"/>
    </row>
    <row r="52" spans="1:17" ht="12.75">
      <c r="A52" s="153"/>
      <c r="B52" s="154"/>
      <c r="C52" s="200" t="s">
        <v>133</v>
      </c>
      <c r="D52" s="201"/>
      <c r="E52" s="156">
        <v>-61.6</v>
      </c>
      <c r="F52" s="157"/>
      <c r="G52" s="158"/>
      <c r="H52" s="159"/>
      <c r="I52" s="159"/>
      <c r="J52" s="159"/>
      <c r="K52" s="159"/>
      <c r="M52" s="121" t="s">
        <v>133</v>
      </c>
      <c r="O52" s="160"/>
      <c r="Q52" s="145"/>
    </row>
    <row r="53" spans="1:59" ht="12.75">
      <c r="A53" s="161"/>
      <c r="B53" s="162" t="s">
        <v>66</v>
      </c>
      <c r="C53" s="163" t="str">
        <f>CONCATENATE(B44," ",C44)</f>
        <v>5 Komunikace</v>
      </c>
      <c r="D53" s="161"/>
      <c r="E53" s="164"/>
      <c r="F53" s="164"/>
      <c r="G53" s="165">
        <f>SUM(G44:G52)</f>
        <v>0</v>
      </c>
      <c r="H53" s="166"/>
      <c r="I53" s="167">
        <f>SUM(I44:I52)</f>
        <v>20.29186</v>
      </c>
      <c r="J53" s="166"/>
      <c r="K53" s="167">
        <f>SUM(K44:K52)</f>
        <v>0</v>
      </c>
      <c r="Q53" s="145">
        <v>4</v>
      </c>
      <c r="BC53" s="168">
        <f>SUM(BC44:BC52)</f>
        <v>0</v>
      </c>
      <c r="BD53" s="168">
        <f>SUM(BD44:BD52)</f>
        <v>0</v>
      </c>
      <c r="BE53" s="168">
        <f>SUM(BE44:BE52)</f>
        <v>0</v>
      </c>
      <c r="BF53" s="168">
        <f>SUM(BF44:BF52)</f>
        <v>0</v>
      </c>
      <c r="BG53" s="168">
        <f>SUM(BG44:BG52)</f>
        <v>0</v>
      </c>
    </row>
    <row r="54" spans="1:17" ht="12.75">
      <c r="A54" s="138" t="s">
        <v>62</v>
      </c>
      <c r="B54" s="139" t="s">
        <v>134</v>
      </c>
      <c r="C54" s="140" t="s">
        <v>135</v>
      </c>
      <c r="D54" s="141"/>
      <c r="E54" s="142"/>
      <c r="F54" s="142"/>
      <c r="G54" s="143"/>
      <c r="H54" s="144"/>
      <c r="I54" s="144"/>
      <c r="J54" s="144"/>
      <c r="K54" s="144"/>
      <c r="Q54" s="145">
        <v>1</v>
      </c>
    </row>
    <row r="55" spans="1:59" ht="12.75">
      <c r="A55" s="146">
        <v>17</v>
      </c>
      <c r="B55" s="147" t="s">
        <v>136</v>
      </c>
      <c r="C55" s="148" t="s">
        <v>137</v>
      </c>
      <c r="D55" s="149" t="s">
        <v>78</v>
      </c>
      <c r="E55" s="150">
        <v>8.4</v>
      </c>
      <c r="F55" s="150">
        <v>0</v>
      </c>
      <c r="G55" s="151">
        <f>E55*F55</f>
        <v>0</v>
      </c>
      <c r="H55" s="152">
        <v>4E-05</v>
      </c>
      <c r="I55" s="152">
        <f>E55*H55</f>
        <v>0.00033600000000000004</v>
      </c>
      <c r="J55" s="152">
        <v>0</v>
      </c>
      <c r="K55" s="152">
        <f>E55*J55</f>
        <v>0</v>
      </c>
      <c r="Q55" s="145">
        <v>2</v>
      </c>
      <c r="AA55" s="121">
        <v>12</v>
      </c>
      <c r="AB55" s="121">
        <v>0</v>
      </c>
      <c r="AC55" s="121">
        <v>17</v>
      </c>
      <c r="BB55" s="121">
        <v>1</v>
      </c>
      <c r="BC55" s="121">
        <f>IF(BB55=1,G55,0)</f>
        <v>0</v>
      </c>
      <c r="BD55" s="121">
        <f>IF(BB55=2,G55,0)</f>
        <v>0</v>
      </c>
      <c r="BE55" s="121">
        <f>IF(BB55=3,G55,0)</f>
        <v>0</v>
      </c>
      <c r="BF55" s="121">
        <f>IF(BB55=4,G55,0)</f>
        <v>0</v>
      </c>
      <c r="BG55" s="121">
        <f>IF(BB55=5,G55,0)</f>
        <v>0</v>
      </c>
    </row>
    <row r="56" spans="1:17" ht="12.75">
      <c r="A56" s="153"/>
      <c r="B56" s="154"/>
      <c r="C56" s="200" t="s">
        <v>138</v>
      </c>
      <c r="D56" s="201"/>
      <c r="E56" s="156">
        <v>8.4</v>
      </c>
      <c r="F56" s="157"/>
      <c r="G56" s="158"/>
      <c r="H56" s="159"/>
      <c r="I56" s="159"/>
      <c r="J56" s="159"/>
      <c r="K56" s="159"/>
      <c r="M56" s="121" t="s">
        <v>138</v>
      </c>
      <c r="O56" s="160"/>
      <c r="Q56" s="145"/>
    </row>
    <row r="57" spans="1:59" ht="25.5">
      <c r="A57" s="146">
        <v>18</v>
      </c>
      <c r="B57" s="147" t="s">
        <v>139</v>
      </c>
      <c r="C57" s="148" t="s">
        <v>140</v>
      </c>
      <c r="D57" s="149" t="s">
        <v>78</v>
      </c>
      <c r="E57" s="150">
        <v>5.2</v>
      </c>
      <c r="F57" s="150">
        <v>0</v>
      </c>
      <c r="G57" s="151">
        <f>E57*F57</f>
        <v>0</v>
      </c>
      <c r="H57" s="152">
        <v>0.03371</v>
      </c>
      <c r="I57" s="152">
        <f>E57*H57</f>
        <v>0.175292</v>
      </c>
      <c r="J57" s="152">
        <v>0</v>
      </c>
      <c r="K57" s="152">
        <f>E57*J57</f>
        <v>0</v>
      </c>
      <c r="Q57" s="145">
        <v>2</v>
      </c>
      <c r="AA57" s="121">
        <v>12</v>
      </c>
      <c r="AB57" s="121">
        <v>0</v>
      </c>
      <c r="AC57" s="121">
        <v>18</v>
      </c>
      <c r="BB57" s="121">
        <v>1</v>
      </c>
      <c r="BC57" s="121">
        <f>IF(BB57=1,G57,0)</f>
        <v>0</v>
      </c>
      <c r="BD57" s="121">
        <f>IF(BB57=2,G57,0)</f>
        <v>0</v>
      </c>
      <c r="BE57" s="121">
        <f>IF(BB57=3,G57,0)</f>
        <v>0</v>
      </c>
      <c r="BF57" s="121">
        <f>IF(BB57=4,G57,0)</f>
        <v>0</v>
      </c>
      <c r="BG57" s="121">
        <f>IF(BB57=5,G57,0)</f>
        <v>0</v>
      </c>
    </row>
    <row r="58" spans="1:17" ht="12.75">
      <c r="A58" s="153"/>
      <c r="B58" s="154"/>
      <c r="C58" s="200" t="s">
        <v>141</v>
      </c>
      <c r="D58" s="201"/>
      <c r="E58" s="156">
        <v>5.2</v>
      </c>
      <c r="F58" s="157"/>
      <c r="G58" s="158"/>
      <c r="H58" s="159"/>
      <c r="I58" s="159"/>
      <c r="J58" s="159"/>
      <c r="K58" s="159"/>
      <c r="M58" s="121" t="s">
        <v>141</v>
      </c>
      <c r="O58" s="160"/>
      <c r="Q58" s="145"/>
    </row>
    <row r="59" spans="1:59" ht="12.75">
      <c r="A59" s="161"/>
      <c r="B59" s="162" t="s">
        <v>66</v>
      </c>
      <c r="C59" s="163" t="str">
        <f>CONCATENATE(B54," ",C54)</f>
        <v>61 Upravy povrchů vnitřní</v>
      </c>
      <c r="D59" s="161"/>
      <c r="E59" s="164"/>
      <c r="F59" s="164"/>
      <c r="G59" s="165">
        <f>SUM(G54:G58)</f>
        <v>0</v>
      </c>
      <c r="H59" s="166"/>
      <c r="I59" s="167">
        <f>SUM(I54:I58)</f>
        <v>0.175628</v>
      </c>
      <c r="J59" s="166"/>
      <c r="K59" s="167">
        <f>SUM(K54:K58)</f>
        <v>0</v>
      </c>
      <c r="Q59" s="145">
        <v>4</v>
      </c>
      <c r="BC59" s="168">
        <f>SUM(BC54:BC58)</f>
        <v>0</v>
      </c>
      <c r="BD59" s="168">
        <f>SUM(BD54:BD58)</f>
        <v>0</v>
      </c>
      <c r="BE59" s="168">
        <f>SUM(BE54:BE58)</f>
        <v>0</v>
      </c>
      <c r="BF59" s="168">
        <f>SUM(BF54:BF58)</f>
        <v>0</v>
      </c>
      <c r="BG59" s="168">
        <f>SUM(BG54:BG58)</f>
        <v>0</v>
      </c>
    </row>
    <row r="60" spans="1:17" ht="12.75">
      <c r="A60" s="138" t="s">
        <v>62</v>
      </c>
      <c r="B60" s="139" t="s">
        <v>142</v>
      </c>
      <c r="C60" s="140" t="s">
        <v>143</v>
      </c>
      <c r="D60" s="141"/>
      <c r="E60" s="142"/>
      <c r="F60" s="142"/>
      <c r="G60" s="143"/>
      <c r="H60" s="144"/>
      <c r="I60" s="144"/>
      <c r="J60" s="144"/>
      <c r="K60" s="144"/>
      <c r="Q60" s="145">
        <v>1</v>
      </c>
    </row>
    <row r="61" spans="1:59" ht="12.75">
      <c r="A61" s="146">
        <v>19</v>
      </c>
      <c r="B61" s="147" t="s">
        <v>144</v>
      </c>
      <c r="C61" s="148" t="s">
        <v>145</v>
      </c>
      <c r="D61" s="149" t="s">
        <v>78</v>
      </c>
      <c r="E61" s="150">
        <v>214.5</v>
      </c>
      <c r="F61" s="150">
        <v>0</v>
      </c>
      <c r="G61" s="151">
        <f>E61*F61</f>
        <v>0</v>
      </c>
      <c r="H61" s="152">
        <v>4E-05</v>
      </c>
      <c r="I61" s="152">
        <f>E61*H61</f>
        <v>0.00858</v>
      </c>
      <c r="J61" s="152">
        <v>0</v>
      </c>
      <c r="K61" s="152">
        <f>E61*J61</f>
        <v>0</v>
      </c>
      <c r="Q61" s="145">
        <v>2</v>
      </c>
      <c r="AA61" s="121">
        <v>12</v>
      </c>
      <c r="AB61" s="121">
        <v>0</v>
      </c>
      <c r="AC61" s="121">
        <v>19</v>
      </c>
      <c r="BB61" s="121">
        <v>1</v>
      </c>
      <c r="BC61" s="121">
        <f>IF(BB61=1,G61,0)</f>
        <v>0</v>
      </c>
      <c r="BD61" s="121">
        <f>IF(BB61=2,G61,0)</f>
        <v>0</v>
      </c>
      <c r="BE61" s="121">
        <f>IF(BB61=3,G61,0)</f>
        <v>0</v>
      </c>
      <c r="BF61" s="121">
        <f>IF(BB61=4,G61,0)</f>
        <v>0</v>
      </c>
      <c r="BG61" s="121">
        <f>IF(BB61=5,G61,0)</f>
        <v>0</v>
      </c>
    </row>
    <row r="62" spans="1:17" ht="12.75">
      <c r="A62" s="153"/>
      <c r="B62" s="154"/>
      <c r="C62" s="200" t="s">
        <v>146</v>
      </c>
      <c r="D62" s="201"/>
      <c r="E62" s="156">
        <v>92.07</v>
      </c>
      <c r="F62" s="157"/>
      <c r="G62" s="158"/>
      <c r="H62" s="159"/>
      <c r="I62" s="159"/>
      <c r="J62" s="159"/>
      <c r="K62" s="159"/>
      <c r="M62" s="121" t="s">
        <v>146</v>
      </c>
      <c r="O62" s="160"/>
      <c r="Q62" s="145"/>
    </row>
    <row r="63" spans="1:17" ht="12.75">
      <c r="A63" s="153"/>
      <c r="B63" s="154"/>
      <c r="C63" s="200" t="s">
        <v>147</v>
      </c>
      <c r="D63" s="201"/>
      <c r="E63" s="156">
        <v>87.15</v>
      </c>
      <c r="F63" s="157"/>
      <c r="G63" s="158"/>
      <c r="H63" s="159"/>
      <c r="I63" s="159"/>
      <c r="J63" s="159"/>
      <c r="K63" s="159"/>
      <c r="M63" s="121" t="s">
        <v>147</v>
      </c>
      <c r="O63" s="160"/>
      <c r="Q63" s="145"/>
    </row>
    <row r="64" spans="1:17" ht="12.75">
      <c r="A64" s="153"/>
      <c r="B64" s="154"/>
      <c r="C64" s="200" t="s">
        <v>148</v>
      </c>
      <c r="D64" s="201"/>
      <c r="E64" s="156">
        <v>35.28</v>
      </c>
      <c r="F64" s="157"/>
      <c r="G64" s="158"/>
      <c r="H64" s="159"/>
      <c r="I64" s="159"/>
      <c r="J64" s="159"/>
      <c r="K64" s="159"/>
      <c r="M64" s="121" t="s">
        <v>148</v>
      </c>
      <c r="O64" s="160"/>
      <c r="Q64" s="145"/>
    </row>
    <row r="65" spans="1:59" ht="12.75">
      <c r="A65" s="146">
        <v>20</v>
      </c>
      <c r="B65" s="147" t="s">
        <v>149</v>
      </c>
      <c r="C65" s="148" t="s">
        <v>150</v>
      </c>
      <c r="D65" s="149" t="s">
        <v>78</v>
      </c>
      <c r="E65" s="150">
        <v>40</v>
      </c>
      <c r="F65" s="150">
        <v>0</v>
      </c>
      <c r="G65" s="151">
        <f>E65*F65</f>
        <v>0</v>
      </c>
      <c r="H65" s="152">
        <v>0.01873</v>
      </c>
      <c r="I65" s="152">
        <f>E65*H65</f>
        <v>0.7492</v>
      </c>
      <c r="J65" s="152">
        <v>0</v>
      </c>
      <c r="K65" s="152">
        <f>E65*J65</f>
        <v>0</v>
      </c>
      <c r="Q65" s="145">
        <v>2</v>
      </c>
      <c r="AA65" s="121">
        <v>12</v>
      </c>
      <c r="AB65" s="121">
        <v>0</v>
      </c>
      <c r="AC65" s="121">
        <v>20</v>
      </c>
      <c r="BB65" s="121">
        <v>1</v>
      </c>
      <c r="BC65" s="121">
        <f>IF(BB65=1,G65,0)</f>
        <v>0</v>
      </c>
      <c r="BD65" s="121">
        <f>IF(BB65=2,G65,0)</f>
        <v>0</v>
      </c>
      <c r="BE65" s="121">
        <f>IF(BB65=3,G65,0)</f>
        <v>0</v>
      </c>
      <c r="BF65" s="121">
        <f>IF(BB65=4,G65,0)</f>
        <v>0</v>
      </c>
      <c r="BG65" s="121">
        <f>IF(BB65=5,G65,0)</f>
        <v>0</v>
      </c>
    </row>
    <row r="66" spans="1:59" ht="12.75">
      <c r="A66" s="146">
        <v>21</v>
      </c>
      <c r="B66" s="147" t="s">
        <v>151</v>
      </c>
      <c r="C66" s="148" t="s">
        <v>152</v>
      </c>
      <c r="D66" s="149" t="s">
        <v>71</v>
      </c>
      <c r="E66" s="150">
        <v>211.905</v>
      </c>
      <c r="F66" s="150">
        <v>0</v>
      </c>
      <c r="G66" s="151">
        <f>E66*F66</f>
        <v>0</v>
      </c>
      <c r="H66" s="152">
        <v>0.00064</v>
      </c>
      <c r="I66" s="152">
        <f>E66*H66</f>
        <v>0.13561920000000002</v>
      </c>
      <c r="J66" s="152">
        <v>0</v>
      </c>
      <c r="K66" s="152">
        <f>E66*J66</f>
        <v>0</v>
      </c>
      <c r="Q66" s="145">
        <v>2</v>
      </c>
      <c r="AA66" s="121">
        <v>12</v>
      </c>
      <c r="AB66" s="121">
        <v>0</v>
      </c>
      <c r="AC66" s="121">
        <v>21</v>
      </c>
      <c r="BB66" s="121">
        <v>1</v>
      </c>
      <c r="BC66" s="121">
        <f>IF(BB66=1,G66,0)</f>
        <v>0</v>
      </c>
      <c r="BD66" s="121">
        <f>IF(BB66=2,G66,0)</f>
        <v>0</v>
      </c>
      <c r="BE66" s="121">
        <f>IF(BB66=3,G66,0)</f>
        <v>0</v>
      </c>
      <c r="BF66" s="121">
        <f>IF(BB66=4,G66,0)</f>
        <v>0</v>
      </c>
      <c r="BG66" s="121">
        <f>IF(BB66=5,G66,0)</f>
        <v>0</v>
      </c>
    </row>
    <row r="67" spans="1:17" ht="12.75">
      <c r="A67" s="153"/>
      <c r="B67" s="154"/>
      <c r="C67" s="200" t="s">
        <v>153</v>
      </c>
      <c r="D67" s="201"/>
      <c r="E67" s="156">
        <v>115.645</v>
      </c>
      <c r="F67" s="157"/>
      <c r="G67" s="158"/>
      <c r="H67" s="159"/>
      <c r="I67" s="159"/>
      <c r="J67" s="159"/>
      <c r="K67" s="159"/>
      <c r="M67" s="121" t="s">
        <v>153</v>
      </c>
      <c r="O67" s="160"/>
      <c r="Q67" s="145"/>
    </row>
    <row r="68" spans="1:17" ht="12.75">
      <c r="A68" s="153"/>
      <c r="B68" s="154"/>
      <c r="C68" s="200" t="s">
        <v>154</v>
      </c>
      <c r="D68" s="201"/>
      <c r="E68" s="156">
        <v>-7.6</v>
      </c>
      <c r="F68" s="157"/>
      <c r="G68" s="158"/>
      <c r="H68" s="159"/>
      <c r="I68" s="159"/>
      <c r="J68" s="159"/>
      <c r="K68" s="159"/>
      <c r="M68" s="121" t="s">
        <v>154</v>
      </c>
      <c r="O68" s="160"/>
      <c r="Q68" s="145"/>
    </row>
    <row r="69" spans="1:17" ht="12.75">
      <c r="A69" s="153"/>
      <c r="B69" s="154"/>
      <c r="C69" s="200" t="s">
        <v>155</v>
      </c>
      <c r="D69" s="201"/>
      <c r="E69" s="156">
        <v>11.86</v>
      </c>
      <c r="F69" s="157"/>
      <c r="G69" s="158"/>
      <c r="H69" s="159"/>
      <c r="I69" s="159"/>
      <c r="J69" s="159"/>
      <c r="K69" s="159"/>
      <c r="M69" s="121" t="s">
        <v>155</v>
      </c>
      <c r="O69" s="160"/>
      <c r="Q69" s="145"/>
    </row>
    <row r="70" spans="1:17" ht="12.75">
      <c r="A70" s="153"/>
      <c r="B70" s="154"/>
      <c r="C70" s="200" t="s">
        <v>156</v>
      </c>
      <c r="D70" s="201"/>
      <c r="E70" s="156">
        <v>100.2</v>
      </c>
      <c r="F70" s="157"/>
      <c r="G70" s="158"/>
      <c r="H70" s="159"/>
      <c r="I70" s="159"/>
      <c r="J70" s="159"/>
      <c r="K70" s="159"/>
      <c r="M70" s="121" t="s">
        <v>156</v>
      </c>
      <c r="O70" s="160"/>
      <c r="Q70" s="145"/>
    </row>
    <row r="71" spans="1:17" ht="12.75">
      <c r="A71" s="153"/>
      <c r="B71" s="154"/>
      <c r="C71" s="200" t="s">
        <v>157</v>
      </c>
      <c r="D71" s="201"/>
      <c r="E71" s="156">
        <v>-8.2</v>
      </c>
      <c r="F71" s="157"/>
      <c r="G71" s="158"/>
      <c r="H71" s="159"/>
      <c r="I71" s="159"/>
      <c r="J71" s="159"/>
      <c r="K71" s="159"/>
      <c r="M71" s="121" t="s">
        <v>157</v>
      </c>
      <c r="O71" s="160"/>
      <c r="Q71" s="145"/>
    </row>
    <row r="72" spans="1:59" ht="25.5">
      <c r="A72" s="146">
        <v>22</v>
      </c>
      <c r="B72" s="147" t="s">
        <v>158</v>
      </c>
      <c r="C72" s="148" t="s">
        <v>159</v>
      </c>
      <c r="D72" s="149" t="s">
        <v>78</v>
      </c>
      <c r="E72" s="150">
        <v>414.48</v>
      </c>
      <c r="F72" s="150">
        <v>0</v>
      </c>
      <c r="G72" s="151">
        <f>E72*F72</f>
        <v>0</v>
      </c>
      <c r="H72" s="152">
        <v>0.01476</v>
      </c>
      <c r="I72" s="152">
        <f>E72*H72</f>
        <v>6.1177248</v>
      </c>
      <c r="J72" s="152">
        <v>0</v>
      </c>
      <c r="K72" s="152">
        <f>E72*J72</f>
        <v>0</v>
      </c>
      <c r="Q72" s="145">
        <v>2</v>
      </c>
      <c r="AA72" s="121">
        <v>12</v>
      </c>
      <c r="AB72" s="121">
        <v>0</v>
      </c>
      <c r="AC72" s="121">
        <v>22</v>
      </c>
      <c r="BB72" s="121">
        <v>1</v>
      </c>
      <c r="BC72" s="121">
        <f>IF(BB72=1,G72,0)</f>
        <v>0</v>
      </c>
      <c r="BD72" s="121">
        <f>IF(BB72=2,G72,0)</f>
        <v>0</v>
      </c>
      <c r="BE72" s="121">
        <f>IF(BB72=3,G72,0)</f>
        <v>0</v>
      </c>
      <c r="BF72" s="121">
        <f>IF(BB72=4,G72,0)</f>
        <v>0</v>
      </c>
      <c r="BG72" s="121">
        <f>IF(BB72=5,G72,0)</f>
        <v>0</v>
      </c>
    </row>
    <row r="73" spans="1:17" ht="96.75" customHeight="1">
      <c r="A73" s="153"/>
      <c r="B73" s="154"/>
      <c r="C73" s="202" t="s">
        <v>160</v>
      </c>
      <c r="D73" s="203"/>
      <c r="E73" s="203"/>
      <c r="F73" s="203"/>
      <c r="G73" s="204"/>
      <c r="H73" s="155"/>
      <c r="I73" s="155"/>
      <c r="J73" s="155"/>
      <c r="K73" s="155"/>
      <c r="Q73" s="145">
        <v>3</v>
      </c>
    </row>
    <row r="74" spans="1:17" ht="12.75">
      <c r="A74" s="153"/>
      <c r="B74" s="154"/>
      <c r="C74" s="200" t="s">
        <v>161</v>
      </c>
      <c r="D74" s="201"/>
      <c r="E74" s="156">
        <v>117.65</v>
      </c>
      <c r="F74" s="157"/>
      <c r="G74" s="158"/>
      <c r="H74" s="159"/>
      <c r="I74" s="159"/>
      <c r="J74" s="159"/>
      <c r="K74" s="159"/>
      <c r="M74" s="121" t="s">
        <v>161</v>
      </c>
      <c r="O74" s="160"/>
      <c r="Q74" s="145"/>
    </row>
    <row r="75" spans="1:17" ht="12.75">
      <c r="A75" s="153"/>
      <c r="B75" s="154"/>
      <c r="C75" s="200" t="s">
        <v>162</v>
      </c>
      <c r="D75" s="201"/>
      <c r="E75" s="156">
        <v>-28.17</v>
      </c>
      <c r="F75" s="157"/>
      <c r="G75" s="158"/>
      <c r="H75" s="159"/>
      <c r="I75" s="159"/>
      <c r="J75" s="159"/>
      <c r="K75" s="159"/>
      <c r="M75" s="121" t="s">
        <v>162</v>
      </c>
      <c r="O75" s="160"/>
      <c r="Q75" s="145"/>
    </row>
    <row r="76" spans="1:17" ht="12.75">
      <c r="A76" s="153"/>
      <c r="B76" s="154"/>
      <c r="C76" s="200" t="s">
        <v>163</v>
      </c>
      <c r="D76" s="201"/>
      <c r="E76" s="156">
        <v>36.68</v>
      </c>
      <c r="F76" s="157"/>
      <c r="G76" s="158"/>
      <c r="H76" s="159"/>
      <c r="I76" s="159"/>
      <c r="J76" s="159"/>
      <c r="K76" s="159"/>
      <c r="M76" s="121" t="s">
        <v>163</v>
      </c>
      <c r="O76" s="160"/>
      <c r="Q76" s="145"/>
    </row>
    <row r="77" spans="1:17" ht="12.75">
      <c r="A77" s="153"/>
      <c r="B77" s="154"/>
      <c r="C77" s="200" t="s">
        <v>164</v>
      </c>
      <c r="D77" s="201"/>
      <c r="E77" s="156">
        <v>-8.87</v>
      </c>
      <c r="F77" s="157"/>
      <c r="G77" s="158"/>
      <c r="H77" s="159"/>
      <c r="I77" s="159"/>
      <c r="J77" s="159"/>
      <c r="K77" s="159"/>
      <c r="M77" s="121" t="s">
        <v>164</v>
      </c>
      <c r="O77" s="160"/>
      <c r="Q77" s="145"/>
    </row>
    <row r="78" spans="1:17" ht="12.75">
      <c r="A78" s="153"/>
      <c r="B78" s="154"/>
      <c r="C78" s="200" t="s">
        <v>165</v>
      </c>
      <c r="D78" s="201"/>
      <c r="E78" s="156">
        <v>125.925</v>
      </c>
      <c r="F78" s="157"/>
      <c r="G78" s="158"/>
      <c r="H78" s="159"/>
      <c r="I78" s="159"/>
      <c r="J78" s="159"/>
      <c r="K78" s="159"/>
      <c r="M78" s="121" t="s">
        <v>165</v>
      </c>
      <c r="O78" s="160"/>
      <c r="Q78" s="145"/>
    </row>
    <row r="79" spans="1:17" ht="12.75">
      <c r="A79" s="153"/>
      <c r="B79" s="154"/>
      <c r="C79" s="200" t="s">
        <v>166</v>
      </c>
      <c r="D79" s="201"/>
      <c r="E79" s="156">
        <v>-43.215</v>
      </c>
      <c r="F79" s="157"/>
      <c r="G79" s="158"/>
      <c r="H79" s="159"/>
      <c r="I79" s="159"/>
      <c r="J79" s="159"/>
      <c r="K79" s="159"/>
      <c r="M79" s="121" t="s">
        <v>166</v>
      </c>
      <c r="O79" s="160"/>
      <c r="Q79" s="145"/>
    </row>
    <row r="80" spans="1:17" ht="12.75">
      <c r="A80" s="153"/>
      <c r="B80" s="154"/>
      <c r="C80" s="200" t="s">
        <v>167</v>
      </c>
      <c r="D80" s="201"/>
      <c r="E80" s="156">
        <v>36.68</v>
      </c>
      <c r="F80" s="157"/>
      <c r="G80" s="158"/>
      <c r="H80" s="159"/>
      <c r="I80" s="159"/>
      <c r="J80" s="159"/>
      <c r="K80" s="159"/>
      <c r="M80" s="121" t="s">
        <v>167</v>
      </c>
      <c r="O80" s="160"/>
      <c r="Q80" s="145"/>
    </row>
    <row r="81" spans="1:17" ht="12.75">
      <c r="A81" s="153"/>
      <c r="B81" s="154"/>
      <c r="C81" s="200" t="s">
        <v>168</v>
      </c>
      <c r="D81" s="201"/>
      <c r="E81" s="156">
        <v>-7.07</v>
      </c>
      <c r="F81" s="157"/>
      <c r="G81" s="158"/>
      <c r="H81" s="159"/>
      <c r="I81" s="159"/>
      <c r="J81" s="159"/>
      <c r="K81" s="159"/>
      <c r="M81" s="121" t="s">
        <v>168</v>
      </c>
      <c r="O81" s="160"/>
      <c r="Q81" s="145"/>
    </row>
    <row r="82" spans="1:17" ht="12.75">
      <c r="A82" s="153"/>
      <c r="B82" s="154"/>
      <c r="C82" s="200" t="s">
        <v>169</v>
      </c>
      <c r="D82" s="201"/>
      <c r="E82" s="156">
        <v>88.66</v>
      </c>
      <c r="F82" s="157"/>
      <c r="G82" s="158"/>
      <c r="H82" s="159"/>
      <c r="I82" s="159"/>
      <c r="J82" s="159"/>
      <c r="K82" s="159"/>
      <c r="M82" s="121" t="s">
        <v>169</v>
      </c>
      <c r="O82" s="160"/>
      <c r="Q82" s="145"/>
    </row>
    <row r="83" spans="1:17" ht="12.75">
      <c r="A83" s="153"/>
      <c r="B83" s="154"/>
      <c r="C83" s="200" t="s">
        <v>170</v>
      </c>
      <c r="D83" s="201"/>
      <c r="E83" s="156">
        <v>-19.44</v>
      </c>
      <c r="F83" s="157"/>
      <c r="G83" s="158"/>
      <c r="H83" s="159"/>
      <c r="I83" s="159"/>
      <c r="J83" s="159"/>
      <c r="K83" s="159"/>
      <c r="M83" s="121" t="s">
        <v>170</v>
      </c>
      <c r="O83" s="160"/>
      <c r="Q83" s="145"/>
    </row>
    <row r="84" spans="1:17" ht="12.75">
      <c r="A84" s="153"/>
      <c r="B84" s="154"/>
      <c r="C84" s="200" t="s">
        <v>171</v>
      </c>
      <c r="D84" s="201"/>
      <c r="E84" s="156">
        <v>35.84</v>
      </c>
      <c r="F84" s="157"/>
      <c r="G84" s="158"/>
      <c r="H84" s="159"/>
      <c r="I84" s="159"/>
      <c r="J84" s="159"/>
      <c r="K84" s="159"/>
      <c r="M84" s="121" t="s">
        <v>171</v>
      </c>
      <c r="O84" s="160"/>
      <c r="Q84" s="145"/>
    </row>
    <row r="85" spans="1:17" ht="12.75">
      <c r="A85" s="153"/>
      <c r="B85" s="154"/>
      <c r="C85" s="200" t="s">
        <v>164</v>
      </c>
      <c r="D85" s="201"/>
      <c r="E85" s="156">
        <v>-8.87</v>
      </c>
      <c r="F85" s="157"/>
      <c r="G85" s="158"/>
      <c r="H85" s="159"/>
      <c r="I85" s="159"/>
      <c r="J85" s="159"/>
      <c r="K85" s="159"/>
      <c r="M85" s="121" t="s">
        <v>164</v>
      </c>
      <c r="O85" s="160"/>
      <c r="Q85" s="145"/>
    </row>
    <row r="86" spans="1:17" ht="12.75">
      <c r="A86" s="153"/>
      <c r="B86" s="154"/>
      <c r="C86" s="200" t="s">
        <v>172</v>
      </c>
      <c r="D86" s="201"/>
      <c r="E86" s="156">
        <v>112.5</v>
      </c>
      <c r="F86" s="157"/>
      <c r="G86" s="158"/>
      <c r="H86" s="159"/>
      <c r="I86" s="159"/>
      <c r="J86" s="159"/>
      <c r="K86" s="159"/>
      <c r="M86" s="121" t="s">
        <v>172</v>
      </c>
      <c r="O86" s="160"/>
      <c r="Q86" s="145"/>
    </row>
    <row r="87" spans="1:17" ht="12.75">
      <c r="A87" s="153"/>
      <c r="B87" s="154"/>
      <c r="C87" s="200" t="s">
        <v>173</v>
      </c>
      <c r="D87" s="201"/>
      <c r="E87" s="156">
        <v>-50.79</v>
      </c>
      <c r="F87" s="157"/>
      <c r="G87" s="158"/>
      <c r="H87" s="159"/>
      <c r="I87" s="159"/>
      <c r="J87" s="159"/>
      <c r="K87" s="159"/>
      <c r="M87" s="121" t="s">
        <v>173</v>
      </c>
      <c r="O87" s="160"/>
      <c r="Q87" s="145"/>
    </row>
    <row r="88" spans="1:17" ht="12.75">
      <c r="A88" s="153"/>
      <c r="B88" s="154"/>
      <c r="C88" s="200" t="s">
        <v>174</v>
      </c>
      <c r="D88" s="201"/>
      <c r="E88" s="156">
        <v>35.84</v>
      </c>
      <c r="F88" s="157"/>
      <c r="G88" s="158"/>
      <c r="H88" s="159"/>
      <c r="I88" s="159"/>
      <c r="J88" s="159"/>
      <c r="K88" s="159"/>
      <c r="M88" s="121" t="s">
        <v>174</v>
      </c>
      <c r="O88" s="160"/>
      <c r="Q88" s="145"/>
    </row>
    <row r="89" spans="1:17" ht="12.75">
      <c r="A89" s="153"/>
      <c r="B89" s="154"/>
      <c r="C89" s="200" t="s">
        <v>175</v>
      </c>
      <c r="D89" s="201"/>
      <c r="E89" s="156">
        <v>-8.87</v>
      </c>
      <c r="F89" s="157"/>
      <c r="G89" s="158"/>
      <c r="H89" s="159"/>
      <c r="I89" s="159"/>
      <c r="J89" s="159"/>
      <c r="K89" s="159"/>
      <c r="M89" s="121" t="s">
        <v>175</v>
      </c>
      <c r="O89" s="160"/>
      <c r="Q89" s="145"/>
    </row>
    <row r="90" spans="1:59" ht="25.5">
      <c r="A90" s="146">
        <v>23</v>
      </c>
      <c r="B90" s="147" t="s">
        <v>176</v>
      </c>
      <c r="C90" s="148" t="s">
        <v>177</v>
      </c>
      <c r="D90" s="149" t="s">
        <v>78</v>
      </c>
      <c r="E90" s="150">
        <v>13.5</v>
      </c>
      <c r="F90" s="150">
        <v>0</v>
      </c>
      <c r="G90" s="151">
        <f>E90*F90</f>
        <v>0</v>
      </c>
      <c r="H90" s="152">
        <v>0.01425</v>
      </c>
      <c r="I90" s="152">
        <f>E90*H90</f>
        <v>0.19237500000000002</v>
      </c>
      <c r="J90" s="152">
        <v>0</v>
      </c>
      <c r="K90" s="152">
        <f>E90*J90</f>
        <v>0</v>
      </c>
      <c r="Q90" s="145">
        <v>2</v>
      </c>
      <c r="AA90" s="121">
        <v>12</v>
      </c>
      <c r="AB90" s="121">
        <v>0</v>
      </c>
      <c r="AC90" s="121">
        <v>23</v>
      </c>
      <c r="BB90" s="121">
        <v>1</v>
      </c>
      <c r="BC90" s="121">
        <f>IF(BB90=1,G90,0)</f>
        <v>0</v>
      </c>
      <c r="BD90" s="121">
        <f>IF(BB90=2,G90,0)</f>
        <v>0</v>
      </c>
      <c r="BE90" s="121">
        <f>IF(BB90=3,G90,0)</f>
        <v>0</v>
      </c>
      <c r="BF90" s="121">
        <f>IF(BB90=4,G90,0)</f>
        <v>0</v>
      </c>
      <c r="BG90" s="121">
        <f>IF(BB90=5,G90,0)</f>
        <v>0</v>
      </c>
    </row>
    <row r="91" spans="1:17" ht="12.75">
      <c r="A91" s="153"/>
      <c r="B91" s="154"/>
      <c r="C91" s="200" t="s">
        <v>178</v>
      </c>
      <c r="D91" s="201"/>
      <c r="E91" s="156">
        <v>13.5</v>
      </c>
      <c r="F91" s="157"/>
      <c r="G91" s="158"/>
      <c r="H91" s="159"/>
      <c r="I91" s="159"/>
      <c r="J91" s="159"/>
      <c r="K91" s="159"/>
      <c r="M91" s="121" t="s">
        <v>178</v>
      </c>
      <c r="O91" s="160"/>
      <c r="Q91" s="145"/>
    </row>
    <row r="92" spans="1:59" ht="25.5">
      <c r="A92" s="146">
        <v>24</v>
      </c>
      <c r="B92" s="147" t="s">
        <v>179</v>
      </c>
      <c r="C92" s="148" t="s">
        <v>180</v>
      </c>
      <c r="D92" s="149" t="s">
        <v>78</v>
      </c>
      <c r="E92" s="150">
        <v>89.655</v>
      </c>
      <c r="F92" s="150">
        <v>0</v>
      </c>
      <c r="G92" s="151">
        <f>E92*F92</f>
        <v>0</v>
      </c>
      <c r="H92" s="152">
        <v>0.01752</v>
      </c>
      <c r="I92" s="152">
        <f>E92*H92</f>
        <v>1.5707556</v>
      </c>
      <c r="J92" s="152">
        <v>0</v>
      </c>
      <c r="K92" s="152">
        <f>E92*J92</f>
        <v>0</v>
      </c>
      <c r="Q92" s="145">
        <v>2</v>
      </c>
      <c r="AA92" s="121">
        <v>12</v>
      </c>
      <c r="AB92" s="121">
        <v>0</v>
      </c>
      <c r="AC92" s="121">
        <v>24</v>
      </c>
      <c r="BB92" s="121">
        <v>1</v>
      </c>
      <c r="BC92" s="121">
        <f>IF(BB92=1,G92,0)</f>
        <v>0</v>
      </c>
      <c r="BD92" s="121">
        <f>IF(BB92=2,G92,0)</f>
        <v>0</v>
      </c>
      <c r="BE92" s="121">
        <f>IF(BB92=3,G92,0)</f>
        <v>0</v>
      </c>
      <c r="BF92" s="121">
        <f>IF(BB92=4,G92,0)</f>
        <v>0</v>
      </c>
      <c r="BG92" s="121">
        <f>IF(BB92=5,G92,0)</f>
        <v>0</v>
      </c>
    </row>
    <row r="93" spans="1:17" ht="12.75">
      <c r="A93" s="153"/>
      <c r="B93" s="154"/>
      <c r="C93" s="200" t="s">
        <v>181</v>
      </c>
      <c r="D93" s="201"/>
      <c r="E93" s="156">
        <v>14.9975</v>
      </c>
      <c r="F93" s="157"/>
      <c r="G93" s="158"/>
      <c r="H93" s="159"/>
      <c r="I93" s="159"/>
      <c r="J93" s="159"/>
      <c r="K93" s="159"/>
      <c r="M93" s="121" t="s">
        <v>181</v>
      </c>
      <c r="O93" s="160"/>
      <c r="Q93" s="145"/>
    </row>
    <row r="94" spans="1:17" ht="12.75">
      <c r="A94" s="153"/>
      <c r="B94" s="154"/>
      <c r="C94" s="200" t="s">
        <v>182</v>
      </c>
      <c r="D94" s="201"/>
      <c r="E94" s="156">
        <v>5.24</v>
      </c>
      <c r="F94" s="157"/>
      <c r="G94" s="158"/>
      <c r="H94" s="159"/>
      <c r="I94" s="159"/>
      <c r="J94" s="159"/>
      <c r="K94" s="159"/>
      <c r="M94" s="121" t="s">
        <v>182</v>
      </c>
      <c r="O94" s="160"/>
      <c r="Q94" s="145"/>
    </row>
    <row r="95" spans="1:17" ht="12.75">
      <c r="A95" s="153"/>
      <c r="B95" s="154"/>
      <c r="C95" s="200" t="s">
        <v>183</v>
      </c>
      <c r="D95" s="201"/>
      <c r="E95" s="156">
        <v>20.4875</v>
      </c>
      <c r="F95" s="157"/>
      <c r="G95" s="158"/>
      <c r="H95" s="159"/>
      <c r="I95" s="159"/>
      <c r="J95" s="159"/>
      <c r="K95" s="159"/>
      <c r="M95" s="121" t="s">
        <v>183</v>
      </c>
      <c r="O95" s="160"/>
      <c r="Q95" s="145"/>
    </row>
    <row r="96" spans="1:17" ht="12.75">
      <c r="A96" s="153"/>
      <c r="B96" s="154"/>
      <c r="C96" s="200" t="s">
        <v>184</v>
      </c>
      <c r="D96" s="201"/>
      <c r="E96" s="156">
        <v>5.24</v>
      </c>
      <c r="F96" s="157"/>
      <c r="G96" s="158"/>
      <c r="H96" s="159"/>
      <c r="I96" s="159"/>
      <c r="J96" s="159"/>
      <c r="K96" s="159"/>
      <c r="M96" s="121" t="s">
        <v>184</v>
      </c>
      <c r="O96" s="160"/>
      <c r="Q96" s="145"/>
    </row>
    <row r="97" spans="1:17" ht="12.75">
      <c r="A97" s="153"/>
      <c r="B97" s="154"/>
      <c r="C97" s="200" t="s">
        <v>185</v>
      </c>
      <c r="D97" s="201"/>
      <c r="E97" s="156">
        <v>13.64</v>
      </c>
      <c r="F97" s="157"/>
      <c r="G97" s="158"/>
      <c r="H97" s="159"/>
      <c r="I97" s="159"/>
      <c r="J97" s="159"/>
      <c r="K97" s="159"/>
      <c r="M97" s="121" t="s">
        <v>185</v>
      </c>
      <c r="O97" s="160"/>
      <c r="Q97" s="145"/>
    </row>
    <row r="98" spans="1:17" ht="12.75">
      <c r="A98" s="153"/>
      <c r="B98" s="154"/>
      <c r="C98" s="200" t="s">
        <v>186</v>
      </c>
      <c r="D98" s="201"/>
      <c r="E98" s="156">
        <v>6.4</v>
      </c>
      <c r="F98" s="157"/>
      <c r="G98" s="158"/>
      <c r="H98" s="159"/>
      <c r="I98" s="159"/>
      <c r="J98" s="159"/>
      <c r="K98" s="159"/>
      <c r="M98" s="121" t="s">
        <v>186</v>
      </c>
      <c r="O98" s="160"/>
      <c r="Q98" s="145"/>
    </row>
    <row r="99" spans="1:17" ht="12.75">
      <c r="A99" s="153"/>
      <c r="B99" s="154"/>
      <c r="C99" s="200" t="s">
        <v>187</v>
      </c>
      <c r="D99" s="201"/>
      <c r="E99" s="156">
        <v>17.25</v>
      </c>
      <c r="F99" s="157"/>
      <c r="G99" s="158"/>
      <c r="H99" s="159"/>
      <c r="I99" s="159"/>
      <c r="J99" s="159"/>
      <c r="K99" s="159"/>
      <c r="M99" s="121" t="s">
        <v>187</v>
      </c>
      <c r="O99" s="160"/>
      <c r="Q99" s="145"/>
    </row>
    <row r="100" spans="1:17" ht="12.75">
      <c r="A100" s="153"/>
      <c r="B100" s="154"/>
      <c r="C100" s="200" t="s">
        <v>188</v>
      </c>
      <c r="D100" s="201"/>
      <c r="E100" s="156">
        <v>6.4</v>
      </c>
      <c r="F100" s="157"/>
      <c r="G100" s="158"/>
      <c r="H100" s="159"/>
      <c r="I100" s="159"/>
      <c r="J100" s="159"/>
      <c r="K100" s="159"/>
      <c r="M100" s="121" t="s">
        <v>188</v>
      </c>
      <c r="O100" s="160"/>
      <c r="Q100" s="145"/>
    </row>
    <row r="101" spans="1:59" ht="12.75">
      <c r="A101" s="146">
        <v>25</v>
      </c>
      <c r="B101" s="147" t="s">
        <v>189</v>
      </c>
      <c r="C101" s="148" t="s">
        <v>190</v>
      </c>
      <c r="D101" s="149" t="s">
        <v>78</v>
      </c>
      <c r="E101" s="150">
        <v>109.12</v>
      </c>
      <c r="F101" s="150">
        <v>0</v>
      </c>
      <c r="G101" s="151">
        <f>E101*F101</f>
        <v>0</v>
      </c>
      <c r="H101" s="152">
        <v>0.0094</v>
      </c>
      <c r="I101" s="152">
        <f>E101*H101</f>
        <v>1.025728</v>
      </c>
      <c r="J101" s="152">
        <v>0</v>
      </c>
      <c r="K101" s="152">
        <f>E101*J101</f>
        <v>0</v>
      </c>
      <c r="Q101" s="145">
        <v>2</v>
      </c>
      <c r="AA101" s="121">
        <v>12</v>
      </c>
      <c r="AB101" s="121">
        <v>0</v>
      </c>
      <c r="AC101" s="121">
        <v>25</v>
      </c>
      <c r="BB101" s="121">
        <v>1</v>
      </c>
      <c r="BC101" s="121">
        <f>IF(BB101=1,G101,0)</f>
        <v>0</v>
      </c>
      <c r="BD101" s="121">
        <f>IF(BB101=2,G101,0)</f>
        <v>0</v>
      </c>
      <c r="BE101" s="121">
        <f>IF(BB101=3,G101,0)</f>
        <v>0</v>
      </c>
      <c r="BF101" s="121">
        <f>IF(BB101=4,G101,0)</f>
        <v>0</v>
      </c>
      <c r="BG101" s="121">
        <f>IF(BB101=5,G101,0)</f>
        <v>0</v>
      </c>
    </row>
    <row r="102" spans="1:17" ht="12.75">
      <c r="A102" s="153"/>
      <c r="B102" s="154"/>
      <c r="C102" s="200" t="s">
        <v>191</v>
      </c>
      <c r="D102" s="201"/>
      <c r="E102" s="156">
        <v>26.8125</v>
      </c>
      <c r="F102" s="157"/>
      <c r="G102" s="158"/>
      <c r="H102" s="159"/>
      <c r="I102" s="159"/>
      <c r="J102" s="159"/>
      <c r="K102" s="159"/>
      <c r="M102" s="121" t="s">
        <v>191</v>
      </c>
      <c r="O102" s="160"/>
      <c r="Q102" s="145"/>
    </row>
    <row r="103" spans="1:17" ht="12.75">
      <c r="A103" s="153"/>
      <c r="B103" s="154"/>
      <c r="C103" s="200" t="s">
        <v>192</v>
      </c>
      <c r="D103" s="201"/>
      <c r="E103" s="156">
        <v>7.86</v>
      </c>
      <c r="F103" s="157"/>
      <c r="G103" s="158"/>
      <c r="H103" s="159"/>
      <c r="I103" s="159"/>
      <c r="J103" s="159"/>
      <c r="K103" s="159"/>
      <c r="M103" s="121" t="s">
        <v>192</v>
      </c>
      <c r="O103" s="160"/>
      <c r="Q103" s="145"/>
    </row>
    <row r="104" spans="1:17" ht="12.75">
      <c r="A104" s="153"/>
      <c r="B104" s="154"/>
      <c r="C104" s="200" t="s">
        <v>193</v>
      </c>
      <c r="D104" s="201"/>
      <c r="E104" s="156">
        <v>19.4875</v>
      </c>
      <c r="F104" s="157"/>
      <c r="G104" s="158"/>
      <c r="H104" s="159"/>
      <c r="I104" s="159"/>
      <c r="J104" s="159"/>
      <c r="K104" s="159"/>
      <c r="M104" s="121" t="s">
        <v>193</v>
      </c>
      <c r="O104" s="160"/>
      <c r="Q104" s="145"/>
    </row>
    <row r="105" spans="1:17" ht="12.75">
      <c r="A105" s="153"/>
      <c r="B105" s="154"/>
      <c r="C105" s="200" t="s">
        <v>194</v>
      </c>
      <c r="D105" s="201"/>
      <c r="E105" s="156">
        <v>7.86</v>
      </c>
      <c r="F105" s="157"/>
      <c r="G105" s="158"/>
      <c r="H105" s="159"/>
      <c r="I105" s="159"/>
      <c r="J105" s="159"/>
      <c r="K105" s="159"/>
      <c r="M105" s="121" t="s">
        <v>194</v>
      </c>
      <c r="O105" s="160"/>
      <c r="Q105" s="145"/>
    </row>
    <row r="106" spans="1:17" ht="12.75">
      <c r="A106" s="153"/>
      <c r="B106" s="154"/>
      <c r="C106" s="200" t="s">
        <v>195</v>
      </c>
      <c r="D106" s="201"/>
      <c r="E106" s="156">
        <v>15.55</v>
      </c>
      <c r="F106" s="157"/>
      <c r="G106" s="158"/>
      <c r="H106" s="159"/>
      <c r="I106" s="159"/>
      <c r="J106" s="159"/>
      <c r="K106" s="159"/>
      <c r="M106" s="121" t="s">
        <v>195</v>
      </c>
      <c r="O106" s="160"/>
      <c r="Q106" s="145"/>
    </row>
    <row r="107" spans="1:17" ht="12.75">
      <c r="A107" s="153"/>
      <c r="B107" s="154"/>
      <c r="C107" s="200" t="s">
        <v>186</v>
      </c>
      <c r="D107" s="201"/>
      <c r="E107" s="156">
        <v>6.4</v>
      </c>
      <c r="F107" s="157"/>
      <c r="G107" s="158"/>
      <c r="H107" s="159"/>
      <c r="I107" s="159"/>
      <c r="J107" s="159"/>
      <c r="K107" s="159"/>
      <c r="M107" s="121" t="s">
        <v>186</v>
      </c>
      <c r="O107" s="160"/>
      <c r="Q107" s="145"/>
    </row>
    <row r="108" spans="1:17" ht="12.75">
      <c r="A108" s="153"/>
      <c r="B108" s="154"/>
      <c r="C108" s="200" t="s">
        <v>196</v>
      </c>
      <c r="D108" s="201"/>
      <c r="E108" s="156">
        <v>18.75</v>
      </c>
      <c r="F108" s="157"/>
      <c r="G108" s="158"/>
      <c r="H108" s="159"/>
      <c r="I108" s="159"/>
      <c r="J108" s="159"/>
      <c r="K108" s="159"/>
      <c r="M108" s="121" t="s">
        <v>196</v>
      </c>
      <c r="O108" s="160"/>
      <c r="Q108" s="145"/>
    </row>
    <row r="109" spans="1:17" ht="12.75">
      <c r="A109" s="153"/>
      <c r="B109" s="154"/>
      <c r="C109" s="200" t="s">
        <v>188</v>
      </c>
      <c r="D109" s="201"/>
      <c r="E109" s="156">
        <v>6.4</v>
      </c>
      <c r="F109" s="157"/>
      <c r="G109" s="158"/>
      <c r="H109" s="159"/>
      <c r="I109" s="159"/>
      <c r="J109" s="159"/>
      <c r="K109" s="159"/>
      <c r="M109" s="121" t="s">
        <v>188</v>
      </c>
      <c r="O109" s="160"/>
      <c r="Q109" s="145"/>
    </row>
    <row r="110" spans="1:59" ht="25.5">
      <c r="A110" s="146">
        <v>26</v>
      </c>
      <c r="B110" s="147" t="s">
        <v>197</v>
      </c>
      <c r="C110" s="148" t="s">
        <v>198</v>
      </c>
      <c r="D110" s="149" t="s">
        <v>78</v>
      </c>
      <c r="E110" s="150">
        <v>66.82</v>
      </c>
      <c r="F110" s="150">
        <v>0</v>
      </c>
      <c r="G110" s="151">
        <f>E110*F110</f>
        <v>0</v>
      </c>
      <c r="H110" s="152">
        <v>0.01382</v>
      </c>
      <c r="I110" s="152">
        <f>E110*H110</f>
        <v>0.9234524</v>
      </c>
      <c r="J110" s="152">
        <v>0</v>
      </c>
      <c r="K110" s="152">
        <f>E110*J110</f>
        <v>0</v>
      </c>
      <c r="Q110" s="145">
        <v>2</v>
      </c>
      <c r="AA110" s="121">
        <v>12</v>
      </c>
      <c r="AB110" s="121">
        <v>0</v>
      </c>
      <c r="AC110" s="121">
        <v>26</v>
      </c>
      <c r="BB110" s="121">
        <v>1</v>
      </c>
      <c r="BC110" s="121">
        <f>IF(BB110=1,G110,0)</f>
        <v>0</v>
      </c>
      <c r="BD110" s="121">
        <f>IF(BB110=2,G110,0)</f>
        <v>0</v>
      </c>
      <c r="BE110" s="121">
        <f>IF(BB110=3,G110,0)</f>
        <v>0</v>
      </c>
      <c r="BF110" s="121">
        <f>IF(BB110=4,G110,0)</f>
        <v>0</v>
      </c>
      <c r="BG110" s="121">
        <f>IF(BB110=5,G110,0)</f>
        <v>0</v>
      </c>
    </row>
    <row r="111" spans="1:17" ht="12.75">
      <c r="A111" s="153"/>
      <c r="B111" s="154"/>
      <c r="C111" s="200" t="s">
        <v>199</v>
      </c>
      <c r="D111" s="201"/>
      <c r="E111" s="156">
        <v>19.695</v>
      </c>
      <c r="F111" s="157"/>
      <c r="G111" s="158"/>
      <c r="H111" s="159"/>
      <c r="I111" s="159"/>
      <c r="J111" s="159"/>
      <c r="K111" s="159"/>
      <c r="M111" s="121" t="s">
        <v>199</v>
      </c>
      <c r="O111" s="160"/>
      <c r="Q111" s="145"/>
    </row>
    <row r="112" spans="1:17" ht="12.75">
      <c r="A112" s="153"/>
      <c r="B112" s="154"/>
      <c r="C112" s="200" t="s">
        <v>200</v>
      </c>
      <c r="D112" s="201"/>
      <c r="E112" s="156">
        <v>23.625</v>
      </c>
      <c r="F112" s="157"/>
      <c r="G112" s="158"/>
      <c r="H112" s="159"/>
      <c r="I112" s="159"/>
      <c r="J112" s="159"/>
      <c r="K112" s="159"/>
      <c r="M112" s="121" t="s">
        <v>200</v>
      </c>
      <c r="O112" s="160"/>
      <c r="Q112" s="145"/>
    </row>
    <row r="113" spans="1:17" ht="12.75">
      <c r="A113" s="153"/>
      <c r="B113" s="154"/>
      <c r="C113" s="200" t="s">
        <v>201</v>
      </c>
      <c r="D113" s="201"/>
      <c r="E113" s="156">
        <v>9.135</v>
      </c>
      <c r="F113" s="157"/>
      <c r="G113" s="158"/>
      <c r="H113" s="159"/>
      <c r="I113" s="159"/>
      <c r="J113" s="159"/>
      <c r="K113" s="159"/>
      <c r="M113" s="121" t="s">
        <v>201</v>
      </c>
      <c r="O113" s="160"/>
      <c r="Q113" s="145"/>
    </row>
    <row r="114" spans="1:17" ht="12.75">
      <c r="A114" s="153"/>
      <c r="B114" s="154"/>
      <c r="C114" s="200" t="s">
        <v>202</v>
      </c>
      <c r="D114" s="201"/>
      <c r="E114" s="156">
        <v>12.385</v>
      </c>
      <c r="F114" s="157"/>
      <c r="G114" s="158"/>
      <c r="H114" s="159"/>
      <c r="I114" s="159"/>
      <c r="J114" s="159"/>
      <c r="K114" s="159"/>
      <c r="M114" s="121" t="s">
        <v>202</v>
      </c>
      <c r="O114" s="160"/>
      <c r="Q114" s="145"/>
    </row>
    <row r="115" spans="1:17" ht="12.75">
      <c r="A115" s="153"/>
      <c r="B115" s="154"/>
      <c r="C115" s="200" t="s">
        <v>203</v>
      </c>
      <c r="D115" s="201"/>
      <c r="E115" s="156">
        <v>1.98</v>
      </c>
      <c r="F115" s="157"/>
      <c r="G115" s="158"/>
      <c r="H115" s="159"/>
      <c r="I115" s="159"/>
      <c r="J115" s="159"/>
      <c r="K115" s="159"/>
      <c r="M115" s="121" t="s">
        <v>203</v>
      </c>
      <c r="O115" s="160"/>
      <c r="Q115" s="145"/>
    </row>
    <row r="116" spans="1:59" ht="25.5">
      <c r="A116" s="146">
        <v>27</v>
      </c>
      <c r="B116" s="147" t="s">
        <v>204</v>
      </c>
      <c r="C116" s="148" t="s">
        <v>205</v>
      </c>
      <c r="D116" s="149" t="s">
        <v>78</v>
      </c>
      <c r="E116" s="150">
        <v>324.53</v>
      </c>
      <c r="F116" s="150">
        <v>0</v>
      </c>
      <c r="G116" s="151">
        <f>E116*F116</f>
        <v>0</v>
      </c>
      <c r="H116" s="152">
        <v>0.01384</v>
      </c>
      <c r="I116" s="152">
        <f>E116*H116</f>
        <v>4.491495199999999</v>
      </c>
      <c r="J116" s="152">
        <v>0</v>
      </c>
      <c r="K116" s="152">
        <f>E116*J116</f>
        <v>0</v>
      </c>
      <c r="Q116" s="145">
        <v>2</v>
      </c>
      <c r="AA116" s="121">
        <v>12</v>
      </c>
      <c r="AB116" s="121">
        <v>0</v>
      </c>
      <c r="AC116" s="121">
        <v>27</v>
      </c>
      <c r="BB116" s="121">
        <v>1</v>
      </c>
      <c r="BC116" s="121">
        <f>IF(BB116=1,G116,0)</f>
        <v>0</v>
      </c>
      <c r="BD116" s="121">
        <f>IF(BB116=2,G116,0)</f>
        <v>0</v>
      </c>
      <c r="BE116" s="121">
        <f>IF(BB116=3,G116,0)</f>
        <v>0</v>
      </c>
      <c r="BF116" s="121">
        <f>IF(BB116=4,G116,0)</f>
        <v>0</v>
      </c>
      <c r="BG116" s="121">
        <f>IF(BB116=5,G116,0)</f>
        <v>0</v>
      </c>
    </row>
    <row r="117" spans="1:17" ht="12.75">
      <c r="A117" s="153"/>
      <c r="B117" s="154"/>
      <c r="C117" s="200" t="s">
        <v>206</v>
      </c>
      <c r="D117" s="201"/>
      <c r="E117" s="156">
        <v>85.2</v>
      </c>
      <c r="F117" s="157"/>
      <c r="G117" s="158"/>
      <c r="H117" s="159"/>
      <c r="I117" s="159"/>
      <c r="J117" s="159"/>
      <c r="K117" s="159"/>
      <c r="M117" s="121" t="s">
        <v>206</v>
      </c>
      <c r="O117" s="160"/>
      <c r="Q117" s="145"/>
    </row>
    <row r="118" spans="1:17" ht="12.75">
      <c r="A118" s="153"/>
      <c r="B118" s="154"/>
      <c r="C118" s="200" t="s">
        <v>207</v>
      </c>
      <c r="D118" s="201"/>
      <c r="E118" s="156">
        <v>83.35</v>
      </c>
      <c r="F118" s="157"/>
      <c r="G118" s="158"/>
      <c r="H118" s="159"/>
      <c r="I118" s="159"/>
      <c r="J118" s="159"/>
      <c r="K118" s="159"/>
      <c r="M118" s="121" t="s">
        <v>207</v>
      </c>
      <c r="O118" s="160"/>
      <c r="Q118" s="145"/>
    </row>
    <row r="119" spans="1:17" ht="12.75">
      <c r="A119" s="153"/>
      <c r="B119" s="154"/>
      <c r="C119" s="200" t="s">
        <v>208</v>
      </c>
      <c r="D119" s="201"/>
      <c r="E119" s="156">
        <v>54.2725</v>
      </c>
      <c r="F119" s="157"/>
      <c r="G119" s="158"/>
      <c r="H119" s="159"/>
      <c r="I119" s="159"/>
      <c r="J119" s="159"/>
      <c r="K119" s="159"/>
      <c r="M119" s="121" t="s">
        <v>208</v>
      </c>
      <c r="O119" s="160"/>
      <c r="Q119" s="145"/>
    </row>
    <row r="120" spans="1:17" ht="12.75">
      <c r="A120" s="153"/>
      <c r="B120" s="154"/>
      <c r="C120" s="200" t="s">
        <v>209</v>
      </c>
      <c r="D120" s="201"/>
      <c r="E120" s="156">
        <v>42.045</v>
      </c>
      <c r="F120" s="157"/>
      <c r="G120" s="158"/>
      <c r="H120" s="159"/>
      <c r="I120" s="159"/>
      <c r="J120" s="159"/>
      <c r="K120" s="159"/>
      <c r="M120" s="121" t="s">
        <v>209</v>
      </c>
      <c r="O120" s="160"/>
      <c r="Q120" s="145"/>
    </row>
    <row r="121" spans="1:17" ht="12.75">
      <c r="A121" s="153"/>
      <c r="B121" s="154"/>
      <c r="C121" s="200" t="s">
        <v>210</v>
      </c>
      <c r="D121" s="201"/>
      <c r="E121" s="156">
        <v>24.75</v>
      </c>
      <c r="F121" s="157"/>
      <c r="G121" s="158"/>
      <c r="H121" s="159"/>
      <c r="I121" s="159"/>
      <c r="J121" s="159"/>
      <c r="K121" s="159"/>
      <c r="M121" s="121" t="s">
        <v>210</v>
      </c>
      <c r="O121" s="160"/>
      <c r="Q121" s="145"/>
    </row>
    <row r="122" spans="1:17" ht="12.75">
      <c r="A122" s="153"/>
      <c r="B122" s="154"/>
      <c r="C122" s="200" t="s">
        <v>211</v>
      </c>
      <c r="D122" s="201"/>
      <c r="E122" s="156">
        <v>34.9125</v>
      </c>
      <c r="F122" s="157"/>
      <c r="G122" s="158"/>
      <c r="H122" s="159"/>
      <c r="I122" s="159"/>
      <c r="J122" s="159"/>
      <c r="K122" s="159"/>
      <c r="M122" s="121" t="s">
        <v>211</v>
      </c>
      <c r="O122" s="160"/>
      <c r="Q122" s="145"/>
    </row>
    <row r="123" spans="1:59" ht="25.5">
      <c r="A123" s="146">
        <v>28</v>
      </c>
      <c r="B123" s="147" t="s">
        <v>212</v>
      </c>
      <c r="C123" s="148" t="s">
        <v>213</v>
      </c>
      <c r="D123" s="149" t="s">
        <v>78</v>
      </c>
      <c r="E123" s="150">
        <v>5.7</v>
      </c>
      <c r="F123" s="150">
        <v>0</v>
      </c>
      <c r="G123" s="151">
        <f>E123*F123</f>
        <v>0</v>
      </c>
      <c r="H123" s="152">
        <v>0.03138</v>
      </c>
      <c r="I123" s="152">
        <f>E123*H123</f>
        <v>0.178866</v>
      </c>
      <c r="J123" s="152">
        <v>0</v>
      </c>
      <c r="K123" s="152">
        <f>E123*J123</f>
        <v>0</v>
      </c>
      <c r="Q123" s="145">
        <v>2</v>
      </c>
      <c r="AA123" s="121">
        <v>12</v>
      </c>
      <c r="AB123" s="121">
        <v>0</v>
      </c>
      <c r="AC123" s="121">
        <v>28</v>
      </c>
      <c r="BB123" s="121">
        <v>1</v>
      </c>
      <c r="BC123" s="121">
        <f>IF(BB123=1,G123,0)</f>
        <v>0</v>
      </c>
      <c r="BD123" s="121">
        <f>IF(BB123=2,G123,0)</f>
        <v>0</v>
      </c>
      <c r="BE123" s="121">
        <f>IF(BB123=3,G123,0)</f>
        <v>0</v>
      </c>
      <c r="BF123" s="121">
        <f>IF(BB123=4,G123,0)</f>
        <v>0</v>
      </c>
      <c r="BG123" s="121">
        <f>IF(BB123=5,G123,0)</f>
        <v>0</v>
      </c>
    </row>
    <row r="124" spans="1:17" ht="12.75">
      <c r="A124" s="153"/>
      <c r="B124" s="154"/>
      <c r="C124" s="200" t="s">
        <v>214</v>
      </c>
      <c r="D124" s="201"/>
      <c r="E124" s="156">
        <v>5.7</v>
      </c>
      <c r="F124" s="157"/>
      <c r="G124" s="158"/>
      <c r="H124" s="159"/>
      <c r="I124" s="159"/>
      <c r="J124" s="159"/>
      <c r="K124" s="159"/>
      <c r="M124" s="121" t="s">
        <v>214</v>
      </c>
      <c r="O124" s="160"/>
      <c r="Q124" s="145"/>
    </row>
    <row r="125" spans="1:59" ht="12.75">
      <c r="A125" s="146">
        <v>29</v>
      </c>
      <c r="B125" s="147" t="s">
        <v>215</v>
      </c>
      <c r="C125" s="148" t="s">
        <v>216</v>
      </c>
      <c r="D125" s="149" t="s">
        <v>78</v>
      </c>
      <c r="E125" s="150">
        <v>107.4075</v>
      </c>
      <c r="F125" s="150">
        <v>0</v>
      </c>
      <c r="G125" s="151">
        <f>E125*F125</f>
        <v>0</v>
      </c>
      <c r="H125" s="152">
        <v>0</v>
      </c>
      <c r="I125" s="152">
        <f>E125*H125</f>
        <v>0</v>
      </c>
      <c r="J125" s="152">
        <v>0</v>
      </c>
      <c r="K125" s="152">
        <f>E125*J125</f>
        <v>0</v>
      </c>
      <c r="Q125" s="145">
        <v>2</v>
      </c>
      <c r="AA125" s="121">
        <v>12</v>
      </c>
      <c r="AB125" s="121">
        <v>0</v>
      </c>
      <c r="AC125" s="121">
        <v>29</v>
      </c>
      <c r="BB125" s="121">
        <v>1</v>
      </c>
      <c r="BC125" s="121">
        <f>IF(BB125=1,G125,0)</f>
        <v>0</v>
      </c>
      <c r="BD125" s="121">
        <f>IF(BB125=2,G125,0)</f>
        <v>0</v>
      </c>
      <c r="BE125" s="121">
        <f>IF(BB125=3,G125,0)</f>
        <v>0</v>
      </c>
      <c r="BF125" s="121">
        <f>IF(BB125=4,G125,0)</f>
        <v>0</v>
      </c>
      <c r="BG125" s="121">
        <f>IF(BB125=5,G125,0)</f>
        <v>0</v>
      </c>
    </row>
    <row r="126" spans="1:17" ht="12.75">
      <c r="A126" s="153"/>
      <c r="B126" s="154"/>
      <c r="C126" s="200" t="s">
        <v>217</v>
      </c>
      <c r="D126" s="201"/>
      <c r="E126" s="156">
        <v>101.7075</v>
      </c>
      <c r="F126" s="157"/>
      <c r="G126" s="158"/>
      <c r="H126" s="159"/>
      <c r="I126" s="159"/>
      <c r="J126" s="159"/>
      <c r="K126" s="159"/>
      <c r="M126" s="121" t="s">
        <v>217</v>
      </c>
      <c r="O126" s="160"/>
      <c r="Q126" s="145"/>
    </row>
    <row r="127" spans="1:17" ht="12.75">
      <c r="A127" s="153"/>
      <c r="B127" s="154"/>
      <c r="C127" s="200" t="s">
        <v>218</v>
      </c>
      <c r="D127" s="201"/>
      <c r="E127" s="156">
        <v>5.7</v>
      </c>
      <c r="F127" s="157"/>
      <c r="G127" s="158"/>
      <c r="H127" s="159"/>
      <c r="I127" s="159"/>
      <c r="J127" s="159"/>
      <c r="K127" s="159"/>
      <c r="M127" s="121" t="s">
        <v>218</v>
      </c>
      <c r="O127" s="160"/>
      <c r="Q127" s="145"/>
    </row>
    <row r="128" spans="1:59" ht="12.75">
      <c r="A128" s="146">
        <v>30</v>
      </c>
      <c r="B128" s="147" t="s">
        <v>219</v>
      </c>
      <c r="C128" s="148" t="s">
        <v>220</v>
      </c>
      <c r="D128" s="149" t="s">
        <v>71</v>
      </c>
      <c r="E128" s="150">
        <v>445.4667</v>
      </c>
      <c r="F128" s="150">
        <v>0</v>
      </c>
      <c r="G128" s="151">
        <f>E128*F128</f>
        <v>0</v>
      </c>
      <c r="H128" s="152">
        <v>0</v>
      </c>
      <c r="I128" s="152">
        <f>E128*H128</f>
        <v>0</v>
      </c>
      <c r="J128" s="152">
        <v>0</v>
      </c>
      <c r="K128" s="152">
        <f>E128*J128</f>
        <v>0</v>
      </c>
      <c r="Q128" s="145">
        <v>2</v>
      </c>
      <c r="AA128" s="121">
        <v>12</v>
      </c>
      <c r="AB128" s="121">
        <v>0</v>
      </c>
      <c r="AC128" s="121">
        <v>30</v>
      </c>
      <c r="BB128" s="121">
        <v>1</v>
      </c>
      <c r="BC128" s="121">
        <f>IF(BB128=1,G128,0)</f>
        <v>0</v>
      </c>
      <c r="BD128" s="121">
        <f>IF(BB128=2,G128,0)</f>
        <v>0</v>
      </c>
      <c r="BE128" s="121">
        <f>IF(BB128=3,G128,0)</f>
        <v>0</v>
      </c>
      <c r="BF128" s="121">
        <f>IF(BB128=4,G128,0)</f>
        <v>0</v>
      </c>
      <c r="BG128" s="121">
        <f>IF(BB128=5,G128,0)</f>
        <v>0</v>
      </c>
    </row>
    <row r="129" spans="1:17" ht="12.75">
      <c r="A129" s="153"/>
      <c r="B129" s="154"/>
      <c r="C129" s="200" t="s">
        <v>221</v>
      </c>
      <c r="D129" s="201"/>
      <c r="E129" s="156">
        <v>445.4667</v>
      </c>
      <c r="F129" s="157"/>
      <c r="G129" s="158"/>
      <c r="H129" s="159"/>
      <c r="I129" s="159"/>
      <c r="J129" s="159"/>
      <c r="K129" s="159"/>
      <c r="M129" s="121" t="s">
        <v>221</v>
      </c>
      <c r="O129" s="160"/>
      <c r="Q129" s="145"/>
    </row>
    <row r="130" spans="1:59" ht="12.75">
      <c r="A130" s="161"/>
      <c r="B130" s="162" t="s">
        <v>66</v>
      </c>
      <c r="C130" s="163" t="str">
        <f>CONCATENATE(B60," ",C60)</f>
        <v>62 Upravy povrchů vnější</v>
      </c>
      <c r="D130" s="161"/>
      <c r="E130" s="164"/>
      <c r="F130" s="164"/>
      <c r="G130" s="165">
        <f>SUM(G60:G129)</f>
        <v>0</v>
      </c>
      <c r="H130" s="166"/>
      <c r="I130" s="167">
        <f>SUM(I60:I129)</f>
        <v>15.393796199999999</v>
      </c>
      <c r="J130" s="166"/>
      <c r="K130" s="167">
        <f>SUM(K60:K129)</f>
        <v>0</v>
      </c>
      <c r="Q130" s="145">
        <v>4</v>
      </c>
      <c r="BC130" s="168">
        <f>SUM(BC60:BC129)</f>
        <v>0</v>
      </c>
      <c r="BD130" s="168">
        <f>SUM(BD60:BD129)</f>
        <v>0</v>
      </c>
      <c r="BE130" s="168">
        <f>SUM(BE60:BE129)</f>
        <v>0</v>
      </c>
      <c r="BF130" s="168">
        <f>SUM(BF60:BF129)</f>
        <v>0</v>
      </c>
      <c r="BG130" s="168">
        <f>SUM(BG60:BG129)</f>
        <v>0</v>
      </c>
    </row>
    <row r="131" spans="1:17" ht="12.75">
      <c r="A131" s="138" t="s">
        <v>62</v>
      </c>
      <c r="B131" s="139" t="s">
        <v>222</v>
      </c>
      <c r="C131" s="140" t="s">
        <v>223</v>
      </c>
      <c r="D131" s="141"/>
      <c r="E131" s="142"/>
      <c r="F131" s="142"/>
      <c r="G131" s="143"/>
      <c r="H131" s="144"/>
      <c r="I131" s="144"/>
      <c r="J131" s="144"/>
      <c r="K131" s="144"/>
      <c r="Q131" s="145">
        <v>1</v>
      </c>
    </row>
    <row r="132" spans="1:59" ht="12.75">
      <c r="A132" s="146">
        <v>31</v>
      </c>
      <c r="B132" s="147" t="s">
        <v>224</v>
      </c>
      <c r="C132" s="148" t="s">
        <v>225</v>
      </c>
      <c r="D132" s="149" t="s">
        <v>71</v>
      </c>
      <c r="E132" s="150">
        <v>33.2</v>
      </c>
      <c r="F132" s="150">
        <v>0</v>
      </c>
      <c r="G132" s="151">
        <f>E132*F132</f>
        <v>0</v>
      </c>
      <c r="H132" s="152">
        <v>0.0001</v>
      </c>
      <c r="I132" s="152">
        <f>E132*H132</f>
        <v>0.0033200000000000005</v>
      </c>
      <c r="J132" s="152">
        <v>0</v>
      </c>
      <c r="K132" s="152">
        <f>E132*J132</f>
        <v>0</v>
      </c>
      <c r="Q132" s="145">
        <v>2</v>
      </c>
      <c r="AA132" s="121">
        <v>12</v>
      </c>
      <c r="AB132" s="121">
        <v>0</v>
      </c>
      <c r="AC132" s="121">
        <v>31</v>
      </c>
      <c r="BB132" s="121">
        <v>1</v>
      </c>
      <c r="BC132" s="121">
        <f>IF(BB132=1,G132,0)</f>
        <v>0</v>
      </c>
      <c r="BD132" s="121">
        <f>IF(BB132=2,G132,0)</f>
        <v>0</v>
      </c>
      <c r="BE132" s="121">
        <f>IF(BB132=3,G132,0)</f>
        <v>0</v>
      </c>
      <c r="BF132" s="121">
        <f>IF(BB132=4,G132,0)</f>
        <v>0</v>
      </c>
      <c r="BG132" s="121">
        <f>IF(BB132=5,G132,0)</f>
        <v>0</v>
      </c>
    </row>
    <row r="133" spans="1:17" ht="12.75">
      <c r="A133" s="153"/>
      <c r="B133" s="154"/>
      <c r="C133" s="200" t="s">
        <v>226</v>
      </c>
      <c r="D133" s="201"/>
      <c r="E133" s="156">
        <v>33.2</v>
      </c>
      <c r="F133" s="157"/>
      <c r="G133" s="158"/>
      <c r="H133" s="159"/>
      <c r="I133" s="159"/>
      <c r="J133" s="159"/>
      <c r="K133" s="159"/>
      <c r="M133" s="121" t="s">
        <v>226</v>
      </c>
      <c r="O133" s="160"/>
      <c r="Q133" s="145"/>
    </row>
    <row r="134" spans="1:59" ht="12.75">
      <c r="A134" s="161"/>
      <c r="B134" s="162" t="s">
        <v>66</v>
      </c>
      <c r="C134" s="163" t="str">
        <f>CONCATENATE(B131," ",C131)</f>
        <v>64 Výplně otvorů</v>
      </c>
      <c r="D134" s="161"/>
      <c r="E134" s="164"/>
      <c r="F134" s="164"/>
      <c r="G134" s="165">
        <f>SUM(G131:G133)</f>
        <v>0</v>
      </c>
      <c r="H134" s="166"/>
      <c r="I134" s="167">
        <f>SUM(I131:I133)</f>
        <v>0.0033200000000000005</v>
      </c>
      <c r="J134" s="166"/>
      <c r="K134" s="167">
        <f>SUM(K131:K133)</f>
        <v>0</v>
      </c>
      <c r="Q134" s="145">
        <v>4</v>
      </c>
      <c r="BC134" s="168">
        <f>SUM(BC131:BC133)</f>
        <v>0</v>
      </c>
      <c r="BD134" s="168">
        <f>SUM(BD131:BD133)</f>
        <v>0</v>
      </c>
      <c r="BE134" s="168">
        <f>SUM(BE131:BE133)</f>
        <v>0</v>
      </c>
      <c r="BF134" s="168">
        <f>SUM(BF131:BF133)</f>
        <v>0</v>
      </c>
      <c r="BG134" s="168">
        <f>SUM(BG131:BG133)</f>
        <v>0</v>
      </c>
    </row>
    <row r="135" spans="1:17" ht="12.75">
      <c r="A135" s="138" t="s">
        <v>62</v>
      </c>
      <c r="B135" s="139" t="s">
        <v>227</v>
      </c>
      <c r="C135" s="140" t="s">
        <v>228</v>
      </c>
      <c r="D135" s="141"/>
      <c r="E135" s="142"/>
      <c r="F135" s="142"/>
      <c r="G135" s="143"/>
      <c r="H135" s="144"/>
      <c r="I135" s="144"/>
      <c r="J135" s="144"/>
      <c r="K135" s="144"/>
      <c r="Q135" s="145">
        <v>1</v>
      </c>
    </row>
    <row r="136" spans="1:59" ht="25.5">
      <c r="A136" s="146">
        <v>32</v>
      </c>
      <c r="B136" s="147" t="s">
        <v>229</v>
      </c>
      <c r="C136" s="148" t="s">
        <v>230</v>
      </c>
      <c r="D136" s="149" t="s">
        <v>71</v>
      </c>
      <c r="E136" s="150">
        <v>51.8</v>
      </c>
      <c r="F136" s="150">
        <v>0</v>
      </c>
      <c r="G136" s="151">
        <f>E136*F136</f>
        <v>0</v>
      </c>
      <c r="H136" s="152">
        <v>0.00237</v>
      </c>
      <c r="I136" s="152">
        <f>E136*H136</f>
        <v>0.122766</v>
      </c>
      <c r="J136" s="152">
        <v>0</v>
      </c>
      <c r="K136" s="152">
        <f>E136*J136</f>
        <v>0</v>
      </c>
      <c r="Q136" s="145">
        <v>2</v>
      </c>
      <c r="AA136" s="121">
        <v>12</v>
      </c>
      <c r="AB136" s="121">
        <v>0</v>
      </c>
      <c r="AC136" s="121">
        <v>32</v>
      </c>
      <c r="BB136" s="121">
        <v>1</v>
      </c>
      <c r="BC136" s="121">
        <f>IF(BB136=1,G136,0)</f>
        <v>0</v>
      </c>
      <c r="BD136" s="121">
        <f>IF(BB136=2,G136,0)</f>
        <v>0</v>
      </c>
      <c r="BE136" s="121">
        <f>IF(BB136=3,G136,0)</f>
        <v>0</v>
      </c>
      <c r="BF136" s="121">
        <f>IF(BB136=4,G136,0)</f>
        <v>0</v>
      </c>
      <c r="BG136" s="121">
        <f>IF(BB136=5,G136,0)</f>
        <v>0</v>
      </c>
    </row>
    <row r="137" spans="1:17" ht="12.75">
      <c r="A137" s="153"/>
      <c r="B137" s="154"/>
      <c r="C137" s="200" t="s">
        <v>231</v>
      </c>
      <c r="D137" s="201"/>
      <c r="E137" s="156">
        <v>51.8</v>
      </c>
      <c r="F137" s="157"/>
      <c r="G137" s="158"/>
      <c r="H137" s="159"/>
      <c r="I137" s="159"/>
      <c r="J137" s="159"/>
      <c r="K137" s="159"/>
      <c r="M137" s="121" t="s">
        <v>231</v>
      </c>
      <c r="O137" s="160"/>
      <c r="Q137" s="145"/>
    </row>
    <row r="138" spans="1:59" ht="12.75">
      <c r="A138" s="161"/>
      <c r="B138" s="162" t="s">
        <v>66</v>
      </c>
      <c r="C138" s="163" t="str">
        <f>CONCATENATE(B135," ",C135)</f>
        <v>8 Trubní vedení</v>
      </c>
      <c r="D138" s="161"/>
      <c r="E138" s="164"/>
      <c r="F138" s="164"/>
      <c r="G138" s="165">
        <f>SUM(G135:G137)</f>
        <v>0</v>
      </c>
      <c r="H138" s="166"/>
      <c r="I138" s="167">
        <f>SUM(I135:I137)</f>
        <v>0.122766</v>
      </c>
      <c r="J138" s="166"/>
      <c r="K138" s="167">
        <f>SUM(K135:K137)</f>
        <v>0</v>
      </c>
      <c r="Q138" s="145">
        <v>4</v>
      </c>
      <c r="BC138" s="168">
        <f>SUM(BC135:BC137)</f>
        <v>0</v>
      </c>
      <c r="BD138" s="168">
        <f>SUM(BD135:BD137)</f>
        <v>0</v>
      </c>
      <c r="BE138" s="168">
        <f>SUM(BE135:BE137)</f>
        <v>0</v>
      </c>
      <c r="BF138" s="168">
        <f>SUM(BF135:BF137)</f>
        <v>0</v>
      </c>
      <c r="BG138" s="168">
        <f>SUM(BG135:BG137)</f>
        <v>0</v>
      </c>
    </row>
    <row r="139" spans="1:17" ht="12.75">
      <c r="A139" s="138" t="s">
        <v>62</v>
      </c>
      <c r="B139" s="139" t="s">
        <v>232</v>
      </c>
      <c r="C139" s="140" t="s">
        <v>233</v>
      </c>
      <c r="D139" s="141"/>
      <c r="E139" s="142"/>
      <c r="F139" s="142"/>
      <c r="G139" s="143"/>
      <c r="H139" s="144"/>
      <c r="I139" s="144"/>
      <c r="J139" s="144"/>
      <c r="K139" s="144"/>
      <c r="Q139" s="145">
        <v>1</v>
      </c>
    </row>
    <row r="140" spans="1:59" ht="12.75">
      <c r="A140" s="146">
        <v>33</v>
      </c>
      <c r="B140" s="147" t="s">
        <v>234</v>
      </c>
      <c r="C140" s="148" t="s">
        <v>235</v>
      </c>
      <c r="D140" s="149" t="s">
        <v>78</v>
      </c>
      <c r="E140" s="150">
        <v>961.95</v>
      </c>
      <c r="F140" s="150">
        <v>0</v>
      </c>
      <c r="G140" s="151">
        <f>E140*F140</f>
        <v>0</v>
      </c>
      <c r="H140" s="152">
        <v>0.01838</v>
      </c>
      <c r="I140" s="152">
        <f>E140*H140</f>
        <v>17.680641</v>
      </c>
      <c r="J140" s="152">
        <v>0</v>
      </c>
      <c r="K140" s="152">
        <f>E140*J140</f>
        <v>0</v>
      </c>
      <c r="Q140" s="145">
        <v>2</v>
      </c>
      <c r="AA140" s="121">
        <v>12</v>
      </c>
      <c r="AB140" s="121">
        <v>0</v>
      </c>
      <c r="AC140" s="121">
        <v>33</v>
      </c>
      <c r="BB140" s="121">
        <v>1</v>
      </c>
      <c r="BC140" s="121">
        <f>IF(BB140=1,G140,0)</f>
        <v>0</v>
      </c>
      <c r="BD140" s="121">
        <f>IF(BB140=2,G140,0)</f>
        <v>0</v>
      </c>
      <c r="BE140" s="121">
        <f>IF(BB140=3,G140,0)</f>
        <v>0</v>
      </c>
      <c r="BF140" s="121">
        <f>IF(BB140=4,G140,0)</f>
        <v>0</v>
      </c>
      <c r="BG140" s="121">
        <f>IF(BB140=5,G140,0)</f>
        <v>0</v>
      </c>
    </row>
    <row r="141" spans="1:17" ht="12.75">
      <c r="A141" s="153"/>
      <c r="B141" s="154"/>
      <c r="C141" s="200" t="s">
        <v>236</v>
      </c>
      <c r="D141" s="201"/>
      <c r="E141" s="156">
        <v>476.905</v>
      </c>
      <c r="F141" s="157"/>
      <c r="G141" s="158"/>
      <c r="H141" s="159"/>
      <c r="I141" s="159"/>
      <c r="J141" s="159"/>
      <c r="K141" s="159"/>
      <c r="M141" s="121" t="s">
        <v>236</v>
      </c>
      <c r="O141" s="160"/>
      <c r="Q141" s="145"/>
    </row>
    <row r="142" spans="1:17" ht="12.75">
      <c r="A142" s="153"/>
      <c r="B142" s="154"/>
      <c r="C142" s="200" t="s">
        <v>237</v>
      </c>
      <c r="D142" s="201"/>
      <c r="E142" s="156">
        <v>73.04</v>
      </c>
      <c r="F142" s="157"/>
      <c r="G142" s="158"/>
      <c r="H142" s="159"/>
      <c r="I142" s="159"/>
      <c r="J142" s="159"/>
      <c r="K142" s="159"/>
      <c r="M142" s="121" t="s">
        <v>237</v>
      </c>
      <c r="O142" s="160"/>
      <c r="Q142" s="145"/>
    </row>
    <row r="143" spans="1:17" ht="12.75">
      <c r="A143" s="153"/>
      <c r="B143" s="154"/>
      <c r="C143" s="200" t="s">
        <v>238</v>
      </c>
      <c r="D143" s="201"/>
      <c r="E143" s="156">
        <v>412.005</v>
      </c>
      <c r="F143" s="157"/>
      <c r="G143" s="158"/>
      <c r="H143" s="159"/>
      <c r="I143" s="159"/>
      <c r="J143" s="159"/>
      <c r="K143" s="159"/>
      <c r="M143" s="121" t="s">
        <v>238</v>
      </c>
      <c r="O143" s="160"/>
      <c r="Q143" s="145"/>
    </row>
    <row r="144" spans="1:59" ht="25.5">
      <c r="A144" s="146">
        <v>34</v>
      </c>
      <c r="B144" s="147" t="s">
        <v>239</v>
      </c>
      <c r="C144" s="148" t="s">
        <v>240</v>
      </c>
      <c r="D144" s="149" t="s">
        <v>78</v>
      </c>
      <c r="E144" s="150">
        <v>1923.9</v>
      </c>
      <c r="F144" s="150">
        <v>0</v>
      </c>
      <c r="G144" s="151">
        <f>E144*F144</f>
        <v>0</v>
      </c>
      <c r="H144" s="152">
        <v>0.00142</v>
      </c>
      <c r="I144" s="152">
        <f>E144*H144</f>
        <v>2.7319380000000004</v>
      </c>
      <c r="J144" s="152">
        <v>0</v>
      </c>
      <c r="K144" s="152">
        <f>E144*J144</f>
        <v>0</v>
      </c>
      <c r="Q144" s="145">
        <v>2</v>
      </c>
      <c r="AA144" s="121">
        <v>12</v>
      </c>
      <c r="AB144" s="121">
        <v>0</v>
      </c>
      <c r="AC144" s="121">
        <v>34</v>
      </c>
      <c r="BB144" s="121">
        <v>1</v>
      </c>
      <c r="BC144" s="121">
        <f>IF(BB144=1,G144,0)</f>
        <v>0</v>
      </c>
      <c r="BD144" s="121">
        <f>IF(BB144=2,G144,0)</f>
        <v>0</v>
      </c>
      <c r="BE144" s="121">
        <f>IF(BB144=3,G144,0)</f>
        <v>0</v>
      </c>
      <c r="BF144" s="121">
        <f>IF(BB144=4,G144,0)</f>
        <v>0</v>
      </c>
      <c r="BG144" s="121">
        <f>IF(BB144=5,G144,0)</f>
        <v>0</v>
      </c>
    </row>
    <row r="145" spans="1:17" ht="12.75">
      <c r="A145" s="153"/>
      <c r="B145" s="154"/>
      <c r="C145" s="200" t="s">
        <v>241</v>
      </c>
      <c r="D145" s="201"/>
      <c r="E145" s="156">
        <v>1923.9</v>
      </c>
      <c r="F145" s="157"/>
      <c r="G145" s="158"/>
      <c r="H145" s="159"/>
      <c r="I145" s="159"/>
      <c r="J145" s="159"/>
      <c r="K145" s="159"/>
      <c r="M145" s="121" t="s">
        <v>241</v>
      </c>
      <c r="O145" s="160"/>
      <c r="Q145" s="145"/>
    </row>
    <row r="146" spans="1:59" ht="12.75">
      <c r="A146" s="146">
        <v>35</v>
      </c>
      <c r="B146" s="147" t="s">
        <v>242</v>
      </c>
      <c r="C146" s="148" t="s">
        <v>243</v>
      </c>
      <c r="D146" s="149" t="s">
        <v>78</v>
      </c>
      <c r="E146" s="150">
        <v>961.95</v>
      </c>
      <c r="F146" s="150">
        <v>0</v>
      </c>
      <c r="G146" s="151">
        <f>E146*F146</f>
        <v>0</v>
      </c>
      <c r="H146" s="152">
        <v>0</v>
      </c>
      <c r="I146" s="152">
        <f>E146*H146</f>
        <v>0</v>
      </c>
      <c r="J146" s="152">
        <v>0</v>
      </c>
      <c r="K146" s="152">
        <f>E146*J146</f>
        <v>0</v>
      </c>
      <c r="Q146" s="145">
        <v>2</v>
      </c>
      <c r="AA146" s="121">
        <v>12</v>
      </c>
      <c r="AB146" s="121">
        <v>0</v>
      </c>
      <c r="AC146" s="121">
        <v>35</v>
      </c>
      <c r="BB146" s="121">
        <v>1</v>
      </c>
      <c r="BC146" s="121">
        <f>IF(BB146=1,G146,0)</f>
        <v>0</v>
      </c>
      <c r="BD146" s="121">
        <f>IF(BB146=2,G146,0)</f>
        <v>0</v>
      </c>
      <c r="BE146" s="121">
        <f>IF(BB146=3,G146,0)</f>
        <v>0</v>
      </c>
      <c r="BF146" s="121">
        <f>IF(BB146=4,G146,0)</f>
        <v>0</v>
      </c>
      <c r="BG146" s="121">
        <f>IF(BB146=5,G146,0)</f>
        <v>0</v>
      </c>
    </row>
    <row r="147" spans="1:59" ht="12.75">
      <c r="A147" s="161"/>
      <c r="B147" s="162" t="s">
        <v>66</v>
      </c>
      <c r="C147" s="163" t="str">
        <f>CONCATENATE(B139," ",C139)</f>
        <v>94 Lešení a stavební výtahy</v>
      </c>
      <c r="D147" s="161"/>
      <c r="E147" s="164"/>
      <c r="F147" s="164"/>
      <c r="G147" s="165">
        <f>SUM(G139:G146)</f>
        <v>0</v>
      </c>
      <c r="H147" s="166"/>
      <c r="I147" s="167">
        <f>SUM(I139:I146)</f>
        <v>20.412579</v>
      </c>
      <c r="J147" s="166"/>
      <c r="K147" s="167">
        <f>SUM(K139:K146)</f>
        <v>0</v>
      </c>
      <c r="Q147" s="145">
        <v>4</v>
      </c>
      <c r="BC147" s="168">
        <f>SUM(BC139:BC146)</f>
        <v>0</v>
      </c>
      <c r="BD147" s="168">
        <f>SUM(BD139:BD146)</f>
        <v>0</v>
      </c>
      <c r="BE147" s="168">
        <f>SUM(BE139:BE146)</f>
        <v>0</v>
      </c>
      <c r="BF147" s="168">
        <f>SUM(BF139:BF146)</f>
        <v>0</v>
      </c>
      <c r="BG147" s="168">
        <f>SUM(BG139:BG146)</f>
        <v>0</v>
      </c>
    </row>
    <row r="148" spans="1:17" ht="12.75">
      <c r="A148" s="138" t="s">
        <v>62</v>
      </c>
      <c r="B148" s="139" t="s">
        <v>244</v>
      </c>
      <c r="C148" s="140" t="s">
        <v>245</v>
      </c>
      <c r="D148" s="141"/>
      <c r="E148" s="142"/>
      <c r="F148" s="142"/>
      <c r="G148" s="143"/>
      <c r="H148" s="144"/>
      <c r="I148" s="144"/>
      <c r="J148" s="144"/>
      <c r="K148" s="144"/>
      <c r="Q148" s="145">
        <v>1</v>
      </c>
    </row>
    <row r="149" spans="1:59" ht="12.75">
      <c r="A149" s="146">
        <v>36</v>
      </c>
      <c r="B149" s="147" t="s">
        <v>4</v>
      </c>
      <c r="C149" s="148" t="s">
        <v>529</v>
      </c>
      <c r="D149" s="149" t="s">
        <v>4</v>
      </c>
      <c r="E149" s="150" t="s">
        <v>4</v>
      </c>
      <c r="F149" s="150">
        <v>0</v>
      </c>
      <c r="G149" s="151" t="s">
        <v>4</v>
      </c>
      <c r="H149" s="152" t="s">
        <v>4</v>
      </c>
      <c r="I149" s="152" t="s">
        <v>4</v>
      </c>
      <c r="J149" s="152">
        <v>0</v>
      </c>
      <c r="K149" s="152" t="s">
        <v>4</v>
      </c>
      <c r="Q149" s="145">
        <v>2</v>
      </c>
      <c r="AA149" s="121">
        <v>12</v>
      </c>
      <c r="AB149" s="121">
        <v>1</v>
      </c>
      <c r="AC149" s="121">
        <v>36</v>
      </c>
      <c r="BB149" s="121">
        <v>1</v>
      </c>
      <c r="BC149" s="121" t="str">
        <f>IF(BB149=1,G149,0)</f>
        <v xml:space="preserve"> </v>
      </c>
      <c r="BD149" s="121">
        <f>IF(BB149=2,G149,0)</f>
        <v>0</v>
      </c>
      <c r="BE149" s="121">
        <f>IF(BB149=3,G149,0)</f>
        <v>0</v>
      </c>
      <c r="BF149" s="121">
        <f>IF(BB149=4,G149,0)</f>
        <v>0</v>
      </c>
      <c r="BG149" s="121">
        <f>IF(BB149=5,G149,0)</f>
        <v>0</v>
      </c>
    </row>
    <row r="150" spans="1:59" ht="12.75">
      <c r="A150" s="146">
        <v>37</v>
      </c>
      <c r="B150" s="147" t="s">
        <v>4</v>
      </c>
      <c r="C150" s="148" t="s">
        <v>529</v>
      </c>
      <c r="D150" s="149" t="s">
        <v>4</v>
      </c>
      <c r="E150" s="150" t="s">
        <v>4</v>
      </c>
      <c r="F150" s="150">
        <v>0</v>
      </c>
      <c r="G150" s="151" t="s">
        <v>4</v>
      </c>
      <c r="H150" s="152" t="s">
        <v>4</v>
      </c>
      <c r="I150" s="152" t="s">
        <v>4</v>
      </c>
      <c r="J150" s="152">
        <v>0</v>
      </c>
      <c r="K150" s="152" t="s">
        <v>4</v>
      </c>
      <c r="Q150" s="145">
        <v>2</v>
      </c>
      <c r="AA150" s="121">
        <v>12</v>
      </c>
      <c r="AB150" s="121">
        <v>1</v>
      </c>
      <c r="AC150" s="121">
        <v>37</v>
      </c>
      <c r="BB150" s="121">
        <v>1</v>
      </c>
      <c r="BC150" s="121" t="str">
        <f>IF(BB150=1,G150,0)</f>
        <v xml:space="preserve"> </v>
      </c>
      <c r="BD150" s="121">
        <f>IF(BB150=2,G150,0)</f>
        <v>0</v>
      </c>
      <c r="BE150" s="121">
        <f>IF(BB150=3,G150,0)</f>
        <v>0</v>
      </c>
      <c r="BF150" s="121">
        <f>IF(BB150=4,G150,0)</f>
        <v>0</v>
      </c>
      <c r="BG150" s="121">
        <f>IF(BB150=5,G150,0)</f>
        <v>0</v>
      </c>
    </row>
    <row r="151" spans="1:59" ht="25.5">
      <c r="A151" s="146">
        <v>38</v>
      </c>
      <c r="B151" s="147" t="s">
        <v>246</v>
      </c>
      <c r="C151" s="148" t="s">
        <v>247</v>
      </c>
      <c r="D151" s="149" t="s">
        <v>115</v>
      </c>
      <c r="E151" s="150">
        <v>20</v>
      </c>
      <c r="F151" s="150">
        <v>0</v>
      </c>
      <c r="G151" s="151">
        <f>E151*F151</f>
        <v>0</v>
      </c>
      <c r="H151" s="152">
        <v>0.0002</v>
      </c>
      <c r="I151" s="152">
        <f>E151*H151</f>
        <v>0.004</v>
      </c>
      <c r="J151" s="152">
        <v>0</v>
      </c>
      <c r="K151" s="152">
        <f>E151*J151</f>
        <v>0</v>
      </c>
      <c r="Q151" s="145">
        <v>2</v>
      </c>
      <c r="AA151" s="121">
        <v>12</v>
      </c>
      <c r="AB151" s="121">
        <v>0</v>
      </c>
      <c r="AC151" s="121">
        <v>38</v>
      </c>
      <c r="BB151" s="121">
        <v>1</v>
      </c>
      <c r="BC151" s="121">
        <f>IF(BB151=1,G151,0)</f>
        <v>0</v>
      </c>
      <c r="BD151" s="121">
        <f>IF(BB151=2,G151,0)</f>
        <v>0</v>
      </c>
      <c r="BE151" s="121">
        <f>IF(BB151=3,G151,0)</f>
        <v>0</v>
      </c>
      <c r="BF151" s="121">
        <f>IF(BB151=4,G151,0)</f>
        <v>0</v>
      </c>
      <c r="BG151" s="121">
        <f>IF(BB151=5,G151,0)</f>
        <v>0</v>
      </c>
    </row>
    <row r="152" spans="1:59" ht="12.75">
      <c r="A152" s="161"/>
      <c r="B152" s="162" t="s">
        <v>66</v>
      </c>
      <c r="C152" s="163" t="str">
        <f>CONCATENATE(B148," ",C148)</f>
        <v>95 Dokončovací kce na pozem.stav.</v>
      </c>
      <c r="D152" s="161"/>
      <c r="E152" s="164"/>
      <c r="F152" s="164"/>
      <c r="G152" s="165">
        <f>SUM(G148:G151)</f>
        <v>0</v>
      </c>
      <c r="H152" s="166"/>
      <c r="I152" s="167">
        <f>SUM(I148:I151)</f>
        <v>0.004</v>
      </c>
      <c r="J152" s="166"/>
      <c r="K152" s="167">
        <f>SUM(K148:K151)</f>
        <v>0</v>
      </c>
      <c r="Q152" s="145">
        <v>4</v>
      </c>
      <c r="BC152" s="168">
        <f>SUM(BC148:BC151)</f>
        <v>0</v>
      </c>
      <c r="BD152" s="168">
        <f>SUM(BD148:BD151)</f>
        <v>0</v>
      </c>
      <c r="BE152" s="168">
        <f>SUM(BE148:BE151)</f>
        <v>0</v>
      </c>
      <c r="BF152" s="168">
        <f>SUM(BF148:BF151)</f>
        <v>0</v>
      </c>
      <c r="BG152" s="168">
        <f>SUM(BG148:BG151)</f>
        <v>0</v>
      </c>
    </row>
    <row r="153" spans="1:17" ht="12.75">
      <c r="A153" s="138" t="s">
        <v>62</v>
      </c>
      <c r="B153" s="139" t="s">
        <v>248</v>
      </c>
      <c r="C153" s="140" t="s">
        <v>249</v>
      </c>
      <c r="D153" s="141"/>
      <c r="E153" s="142"/>
      <c r="F153" s="142"/>
      <c r="G153" s="143"/>
      <c r="H153" s="144"/>
      <c r="I153" s="144"/>
      <c r="J153" s="144"/>
      <c r="K153" s="144"/>
      <c r="Q153" s="145">
        <v>1</v>
      </c>
    </row>
    <row r="154" spans="1:59" ht="12.75">
      <c r="A154" s="146">
        <v>39</v>
      </c>
      <c r="B154" s="147" t="s">
        <v>250</v>
      </c>
      <c r="C154" s="148" t="s">
        <v>251</v>
      </c>
      <c r="D154" s="149" t="s">
        <v>74</v>
      </c>
      <c r="E154" s="150">
        <v>0.819</v>
      </c>
      <c r="F154" s="150">
        <v>0</v>
      </c>
      <c r="G154" s="151">
        <f>E154*F154</f>
        <v>0</v>
      </c>
      <c r="H154" s="152">
        <v>0.00128</v>
      </c>
      <c r="I154" s="152">
        <f>E154*H154</f>
        <v>0.00104832</v>
      </c>
      <c r="J154" s="152">
        <v>-1.8</v>
      </c>
      <c r="K154" s="152">
        <f>E154*J154</f>
        <v>-1.4742</v>
      </c>
      <c r="Q154" s="145">
        <v>2</v>
      </c>
      <c r="AA154" s="121">
        <v>12</v>
      </c>
      <c r="AB154" s="121">
        <v>0</v>
      </c>
      <c r="AC154" s="121">
        <v>39</v>
      </c>
      <c r="BB154" s="121">
        <v>1</v>
      </c>
      <c r="BC154" s="121">
        <f>IF(BB154=1,G154,0)</f>
        <v>0</v>
      </c>
      <c r="BD154" s="121">
        <f>IF(BB154=2,G154,0)</f>
        <v>0</v>
      </c>
      <c r="BE154" s="121">
        <f>IF(BB154=3,G154,0)</f>
        <v>0</v>
      </c>
      <c r="BF154" s="121">
        <f>IF(BB154=4,G154,0)</f>
        <v>0</v>
      </c>
      <c r="BG154" s="121">
        <f>IF(BB154=5,G154,0)</f>
        <v>0</v>
      </c>
    </row>
    <row r="155" spans="1:17" ht="12.75">
      <c r="A155" s="153"/>
      <c r="B155" s="154"/>
      <c r="C155" s="200" t="s">
        <v>252</v>
      </c>
      <c r="D155" s="201"/>
      <c r="E155" s="156">
        <v>0.819</v>
      </c>
      <c r="F155" s="157"/>
      <c r="G155" s="158"/>
      <c r="H155" s="159"/>
      <c r="I155" s="159"/>
      <c r="J155" s="159"/>
      <c r="K155" s="159"/>
      <c r="M155" s="121" t="s">
        <v>252</v>
      </c>
      <c r="O155" s="160"/>
      <c r="Q155" s="145"/>
    </row>
    <row r="156" spans="1:59" ht="12.75">
      <c r="A156" s="146">
        <v>40</v>
      </c>
      <c r="B156" s="147" t="s">
        <v>253</v>
      </c>
      <c r="C156" s="148" t="s">
        <v>254</v>
      </c>
      <c r="D156" s="149" t="s">
        <v>74</v>
      </c>
      <c r="E156" s="150">
        <v>0.212</v>
      </c>
      <c r="F156" s="150">
        <v>0</v>
      </c>
      <c r="G156" s="151">
        <f>E156*F156</f>
        <v>0</v>
      </c>
      <c r="H156" s="152">
        <v>0.00689</v>
      </c>
      <c r="I156" s="152">
        <f>E156*H156</f>
        <v>0.00146068</v>
      </c>
      <c r="J156" s="152">
        <v>-2.4</v>
      </c>
      <c r="K156" s="152">
        <f>E156*J156</f>
        <v>-0.5087999999999999</v>
      </c>
      <c r="Q156" s="145">
        <v>2</v>
      </c>
      <c r="AA156" s="121">
        <v>12</v>
      </c>
      <c r="AB156" s="121">
        <v>0</v>
      </c>
      <c r="AC156" s="121">
        <v>40</v>
      </c>
      <c r="BB156" s="121">
        <v>1</v>
      </c>
      <c r="BC156" s="121">
        <f>IF(BB156=1,G156,0)</f>
        <v>0</v>
      </c>
      <c r="BD156" s="121">
        <f>IF(BB156=2,G156,0)</f>
        <v>0</v>
      </c>
      <c r="BE156" s="121">
        <f>IF(BB156=3,G156,0)</f>
        <v>0</v>
      </c>
      <c r="BF156" s="121">
        <f>IF(BB156=4,G156,0)</f>
        <v>0</v>
      </c>
      <c r="BG156" s="121">
        <f>IF(BB156=5,G156,0)</f>
        <v>0</v>
      </c>
    </row>
    <row r="157" spans="1:17" ht="12.75">
      <c r="A157" s="153"/>
      <c r="B157" s="154"/>
      <c r="C157" s="200" t="s">
        <v>255</v>
      </c>
      <c r="D157" s="201"/>
      <c r="E157" s="156">
        <v>0.212</v>
      </c>
      <c r="F157" s="157"/>
      <c r="G157" s="158"/>
      <c r="H157" s="159"/>
      <c r="I157" s="159"/>
      <c r="J157" s="159"/>
      <c r="K157" s="159"/>
      <c r="M157" s="121" t="s">
        <v>255</v>
      </c>
      <c r="O157" s="160"/>
      <c r="Q157" s="145"/>
    </row>
    <row r="158" spans="1:59" ht="12.75">
      <c r="A158" s="146">
        <v>41</v>
      </c>
      <c r="B158" s="147" t="s">
        <v>256</v>
      </c>
      <c r="C158" s="148" t="s">
        <v>257</v>
      </c>
      <c r="D158" s="149" t="s">
        <v>115</v>
      </c>
      <c r="E158" s="150">
        <v>5</v>
      </c>
      <c r="F158" s="150">
        <v>0</v>
      </c>
      <c r="G158" s="151">
        <f>E158*F158</f>
        <v>0</v>
      </c>
      <c r="H158" s="152">
        <v>0</v>
      </c>
      <c r="I158" s="152">
        <f>E158*H158</f>
        <v>0</v>
      </c>
      <c r="J158" s="152">
        <v>0</v>
      </c>
      <c r="K158" s="152">
        <f>E158*J158</f>
        <v>0</v>
      </c>
      <c r="Q158" s="145">
        <v>2</v>
      </c>
      <c r="AA158" s="121">
        <v>12</v>
      </c>
      <c r="AB158" s="121">
        <v>0</v>
      </c>
      <c r="AC158" s="121">
        <v>41</v>
      </c>
      <c r="BB158" s="121">
        <v>1</v>
      </c>
      <c r="BC158" s="121">
        <f>IF(BB158=1,G158,0)</f>
        <v>0</v>
      </c>
      <c r="BD158" s="121">
        <f>IF(BB158=2,G158,0)</f>
        <v>0</v>
      </c>
      <c r="BE158" s="121">
        <f>IF(BB158=3,G158,0)</f>
        <v>0</v>
      </c>
      <c r="BF158" s="121">
        <f>IF(BB158=4,G158,0)</f>
        <v>0</v>
      </c>
      <c r="BG158" s="121">
        <f>IF(BB158=5,G158,0)</f>
        <v>0</v>
      </c>
    </row>
    <row r="159" spans="1:59" ht="12.75">
      <c r="A159" s="146">
        <v>42</v>
      </c>
      <c r="B159" s="147" t="s">
        <v>258</v>
      </c>
      <c r="C159" s="148" t="s">
        <v>259</v>
      </c>
      <c r="D159" s="149" t="s">
        <v>78</v>
      </c>
      <c r="E159" s="150">
        <v>9.225</v>
      </c>
      <c r="F159" s="150">
        <v>0</v>
      </c>
      <c r="G159" s="151">
        <f>E159*F159</f>
        <v>0</v>
      </c>
      <c r="H159" s="152">
        <v>0.00117</v>
      </c>
      <c r="I159" s="152">
        <f>E159*H159</f>
        <v>0.010793249999999999</v>
      </c>
      <c r="J159" s="152">
        <v>-0.076</v>
      </c>
      <c r="K159" s="152">
        <f>E159*J159</f>
        <v>-0.7011</v>
      </c>
      <c r="Q159" s="145">
        <v>2</v>
      </c>
      <c r="AA159" s="121">
        <v>12</v>
      </c>
      <c r="AB159" s="121">
        <v>0</v>
      </c>
      <c r="AC159" s="121">
        <v>42</v>
      </c>
      <c r="BB159" s="121">
        <v>1</v>
      </c>
      <c r="BC159" s="121">
        <f>IF(BB159=1,G159,0)</f>
        <v>0</v>
      </c>
      <c r="BD159" s="121">
        <f>IF(BB159=2,G159,0)</f>
        <v>0</v>
      </c>
      <c r="BE159" s="121">
        <f>IF(BB159=3,G159,0)</f>
        <v>0</v>
      </c>
      <c r="BF159" s="121">
        <f>IF(BB159=4,G159,0)</f>
        <v>0</v>
      </c>
      <c r="BG159" s="121">
        <f>IF(BB159=5,G159,0)</f>
        <v>0</v>
      </c>
    </row>
    <row r="160" spans="1:17" ht="12.75">
      <c r="A160" s="153"/>
      <c r="B160" s="154"/>
      <c r="C160" s="200" t="s">
        <v>260</v>
      </c>
      <c r="D160" s="201"/>
      <c r="E160" s="156">
        <v>9.225</v>
      </c>
      <c r="F160" s="157"/>
      <c r="G160" s="158"/>
      <c r="H160" s="159"/>
      <c r="I160" s="159"/>
      <c r="J160" s="159"/>
      <c r="K160" s="159"/>
      <c r="M160" s="121" t="s">
        <v>260</v>
      </c>
      <c r="O160" s="160"/>
      <c r="Q160" s="145"/>
    </row>
    <row r="161" spans="1:59" ht="12.75">
      <c r="A161" s="146">
        <v>43</v>
      </c>
      <c r="B161" s="147" t="s">
        <v>261</v>
      </c>
      <c r="C161" s="148" t="s">
        <v>262</v>
      </c>
      <c r="D161" s="149" t="s">
        <v>74</v>
      </c>
      <c r="E161" s="150">
        <v>0.1225</v>
      </c>
      <c r="F161" s="150">
        <v>0</v>
      </c>
      <c r="G161" s="151">
        <f>E161*F161</f>
        <v>0</v>
      </c>
      <c r="H161" s="152">
        <v>0.00147</v>
      </c>
      <c r="I161" s="152">
        <f>E161*H161</f>
        <v>0.000180075</v>
      </c>
      <c r="J161" s="152">
        <v>-2.2</v>
      </c>
      <c r="K161" s="152">
        <f>E161*J161</f>
        <v>-0.2695</v>
      </c>
      <c r="Q161" s="145">
        <v>2</v>
      </c>
      <c r="AA161" s="121">
        <v>12</v>
      </c>
      <c r="AB161" s="121">
        <v>0</v>
      </c>
      <c r="AC161" s="121">
        <v>43</v>
      </c>
      <c r="BB161" s="121">
        <v>1</v>
      </c>
      <c r="BC161" s="121">
        <f>IF(BB161=1,G161,0)</f>
        <v>0</v>
      </c>
      <c r="BD161" s="121">
        <f>IF(BB161=2,G161,0)</f>
        <v>0</v>
      </c>
      <c r="BE161" s="121">
        <f>IF(BB161=3,G161,0)</f>
        <v>0</v>
      </c>
      <c r="BF161" s="121">
        <f>IF(BB161=4,G161,0)</f>
        <v>0</v>
      </c>
      <c r="BG161" s="121">
        <f>IF(BB161=5,G161,0)</f>
        <v>0</v>
      </c>
    </row>
    <row r="162" spans="1:17" ht="12.75">
      <c r="A162" s="153"/>
      <c r="B162" s="154"/>
      <c r="C162" s="200" t="s">
        <v>263</v>
      </c>
      <c r="D162" s="201"/>
      <c r="E162" s="156">
        <v>0.1225</v>
      </c>
      <c r="F162" s="157"/>
      <c r="G162" s="158"/>
      <c r="H162" s="159"/>
      <c r="I162" s="159"/>
      <c r="J162" s="159"/>
      <c r="K162" s="159"/>
      <c r="M162" s="121" t="s">
        <v>263</v>
      </c>
      <c r="O162" s="160"/>
      <c r="Q162" s="145"/>
    </row>
    <row r="163" spans="1:59" ht="12.75">
      <c r="A163" s="161"/>
      <c r="B163" s="162" t="s">
        <v>66</v>
      </c>
      <c r="C163" s="163" t="str">
        <f>CONCATENATE(B153," ",C153)</f>
        <v>96 Bourání konstrukcí</v>
      </c>
      <c r="D163" s="161"/>
      <c r="E163" s="164"/>
      <c r="F163" s="164"/>
      <c r="G163" s="165">
        <f>SUM(G153:G162)</f>
        <v>0</v>
      </c>
      <c r="H163" s="166"/>
      <c r="I163" s="167">
        <f>SUM(I153:I162)</f>
        <v>0.013482324999999998</v>
      </c>
      <c r="J163" s="166"/>
      <c r="K163" s="167">
        <f>SUM(K153:K162)</f>
        <v>-2.9536</v>
      </c>
      <c r="Q163" s="145">
        <v>4</v>
      </c>
      <c r="BC163" s="168">
        <f>SUM(BC153:BC162)</f>
        <v>0</v>
      </c>
      <c r="BD163" s="168">
        <f>SUM(BD153:BD162)</f>
        <v>0</v>
      </c>
      <c r="BE163" s="168">
        <f>SUM(BE153:BE162)</f>
        <v>0</v>
      </c>
      <c r="BF163" s="168">
        <f>SUM(BF153:BF162)</f>
        <v>0</v>
      </c>
      <c r="BG163" s="168">
        <f>SUM(BG153:BG162)</f>
        <v>0</v>
      </c>
    </row>
    <row r="164" spans="1:17" ht="12.75">
      <c r="A164" s="138" t="s">
        <v>62</v>
      </c>
      <c r="B164" s="139" t="s">
        <v>264</v>
      </c>
      <c r="C164" s="140" t="s">
        <v>265</v>
      </c>
      <c r="D164" s="141"/>
      <c r="E164" s="142"/>
      <c r="F164" s="142"/>
      <c r="G164" s="143"/>
      <c r="H164" s="144"/>
      <c r="I164" s="144"/>
      <c r="J164" s="144"/>
      <c r="K164" s="144"/>
      <c r="Q164" s="145">
        <v>1</v>
      </c>
    </row>
    <row r="165" spans="1:59" ht="12.75">
      <c r="A165" s="146">
        <v>44</v>
      </c>
      <c r="B165" s="147" t="s">
        <v>266</v>
      </c>
      <c r="C165" s="148" t="s">
        <v>267</v>
      </c>
      <c r="D165" s="149" t="s">
        <v>268</v>
      </c>
      <c r="E165" s="150">
        <v>28.605</v>
      </c>
      <c r="F165" s="150">
        <v>0</v>
      </c>
      <c r="G165" s="151">
        <f>E165*F165</f>
        <v>0</v>
      </c>
      <c r="H165" s="152">
        <v>0</v>
      </c>
      <c r="I165" s="152">
        <f>E165*H165</f>
        <v>0</v>
      </c>
      <c r="J165" s="152">
        <v>0</v>
      </c>
      <c r="K165" s="152">
        <f>E165*J165</f>
        <v>0</v>
      </c>
      <c r="Q165" s="145">
        <v>2</v>
      </c>
      <c r="AA165" s="121">
        <v>12</v>
      </c>
      <c r="AB165" s="121">
        <v>0</v>
      </c>
      <c r="AC165" s="121">
        <v>44</v>
      </c>
      <c r="BB165" s="121">
        <v>1</v>
      </c>
      <c r="BC165" s="121">
        <f>IF(BB165=1,G165,0)</f>
        <v>0</v>
      </c>
      <c r="BD165" s="121">
        <f>IF(BB165=2,G165,0)</f>
        <v>0</v>
      </c>
      <c r="BE165" s="121">
        <f>IF(BB165=3,G165,0)</f>
        <v>0</v>
      </c>
      <c r="BF165" s="121">
        <f>IF(BB165=4,G165,0)</f>
        <v>0</v>
      </c>
      <c r="BG165" s="121">
        <f>IF(BB165=5,G165,0)</f>
        <v>0</v>
      </c>
    </row>
    <row r="166" spans="1:59" ht="12.75">
      <c r="A166" s="146">
        <v>45</v>
      </c>
      <c r="B166" s="147" t="s">
        <v>269</v>
      </c>
      <c r="C166" s="148" t="s">
        <v>270</v>
      </c>
      <c r="D166" s="149" t="s">
        <v>268</v>
      </c>
      <c r="E166" s="150">
        <v>28.605</v>
      </c>
      <c r="F166" s="150">
        <v>0</v>
      </c>
      <c r="G166" s="151">
        <f>E166*F166</f>
        <v>0</v>
      </c>
      <c r="H166" s="152">
        <v>0</v>
      </c>
      <c r="I166" s="152">
        <f>E166*H166</f>
        <v>0</v>
      </c>
      <c r="J166" s="152">
        <v>0</v>
      </c>
      <c r="K166" s="152">
        <f>E166*J166</f>
        <v>0</v>
      </c>
      <c r="Q166" s="145">
        <v>2</v>
      </c>
      <c r="AA166" s="121">
        <v>12</v>
      </c>
      <c r="AB166" s="121">
        <v>0</v>
      </c>
      <c r="AC166" s="121">
        <v>45</v>
      </c>
      <c r="BB166" s="121">
        <v>1</v>
      </c>
      <c r="BC166" s="121">
        <f>IF(BB166=1,G166,0)</f>
        <v>0</v>
      </c>
      <c r="BD166" s="121">
        <f>IF(BB166=2,G166,0)</f>
        <v>0</v>
      </c>
      <c r="BE166" s="121">
        <f>IF(BB166=3,G166,0)</f>
        <v>0</v>
      </c>
      <c r="BF166" s="121">
        <f>IF(BB166=4,G166,0)</f>
        <v>0</v>
      </c>
      <c r="BG166" s="121">
        <f>IF(BB166=5,G166,0)</f>
        <v>0</v>
      </c>
    </row>
    <row r="167" spans="1:59" ht="12.75">
      <c r="A167" s="146">
        <v>46</v>
      </c>
      <c r="B167" s="147" t="s">
        <v>271</v>
      </c>
      <c r="C167" s="148" t="s">
        <v>272</v>
      </c>
      <c r="D167" s="149" t="s">
        <v>268</v>
      </c>
      <c r="E167" s="150">
        <v>42.8552</v>
      </c>
      <c r="F167" s="150">
        <v>0</v>
      </c>
      <c r="G167" s="151">
        <f>E167*F167</f>
        <v>0</v>
      </c>
      <c r="H167" s="152">
        <v>0</v>
      </c>
      <c r="I167" s="152">
        <f>E167*H167</f>
        <v>0</v>
      </c>
      <c r="J167" s="152">
        <v>0</v>
      </c>
      <c r="K167" s="152">
        <f>E167*J167</f>
        <v>0</v>
      </c>
      <c r="Q167" s="145">
        <v>2</v>
      </c>
      <c r="AA167" s="121">
        <v>12</v>
      </c>
      <c r="AB167" s="121">
        <v>0</v>
      </c>
      <c r="AC167" s="121">
        <v>46</v>
      </c>
      <c r="BB167" s="121">
        <v>1</v>
      </c>
      <c r="BC167" s="121">
        <f>IF(BB167=1,G167,0)</f>
        <v>0</v>
      </c>
      <c r="BD167" s="121">
        <f>IF(BB167=2,G167,0)</f>
        <v>0</v>
      </c>
      <c r="BE167" s="121">
        <f>IF(BB167=3,G167,0)</f>
        <v>0</v>
      </c>
      <c r="BF167" s="121">
        <f>IF(BB167=4,G167,0)</f>
        <v>0</v>
      </c>
      <c r="BG167" s="121">
        <f>IF(BB167=5,G167,0)</f>
        <v>0</v>
      </c>
    </row>
    <row r="168" spans="1:17" ht="12.75">
      <c r="A168" s="153"/>
      <c r="B168" s="154"/>
      <c r="C168" s="200" t="s">
        <v>273</v>
      </c>
      <c r="D168" s="201"/>
      <c r="E168" s="156">
        <v>42.8552</v>
      </c>
      <c r="F168" s="157"/>
      <c r="G168" s="158"/>
      <c r="H168" s="159"/>
      <c r="I168" s="159"/>
      <c r="J168" s="159"/>
      <c r="K168" s="159"/>
      <c r="M168" s="121" t="s">
        <v>273</v>
      </c>
      <c r="O168" s="160"/>
      <c r="Q168" s="145"/>
    </row>
    <row r="169" spans="1:59" ht="12.75">
      <c r="A169" s="146">
        <v>47</v>
      </c>
      <c r="B169" s="147" t="s">
        <v>274</v>
      </c>
      <c r="C169" s="148" t="s">
        <v>275</v>
      </c>
      <c r="D169" s="149" t="s">
        <v>268</v>
      </c>
      <c r="E169" s="150">
        <v>171.4208</v>
      </c>
      <c r="F169" s="150">
        <v>0</v>
      </c>
      <c r="G169" s="151">
        <f>E169*F169</f>
        <v>0</v>
      </c>
      <c r="H169" s="152">
        <v>0</v>
      </c>
      <c r="I169" s="152">
        <f>E169*H169</f>
        <v>0</v>
      </c>
      <c r="J169" s="152">
        <v>0</v>
      </c>
      <c r="K169" s="152">
        <f>E169*J169</f>
        <v>0</v>
      </c>
      <c r="Q169" s="145">
        <v>2</v>
      </c>
      <c r="AA169" s="121">
        <v>12</v>
      </c>
      <c r="AB169" s="121">
        <v>0</v>
      </c>
      <c r="AC169" s="121">
        <v>47</v>
      </c>
      <c r="BB169" s="121">
        <v>1</v>
      </c>
      <c r="BC169" s="121">
        <f>IF(BB169=1,G169,0)</f>
        <v>0</v>
      </c>
      <c r="BD169" s="121">
        <f>IF(BB169=2,G169,0)</f>
        <v>0</v>
      </c>
      <c r="BE169" s="121">
        <f>IF(BB169=3,G169,0)</f>
        <v>0</v>
      </c>
      <c r="BF169" s="121">
        <f>IF(BB169=4,G169,0)</f>
        <v>0</v>
      </c>
      <c r="BG169" s="121">
        <f>IF(BB169=5,G169,0)</f>
        <v>0</v>
      </c>
    </row>
    <row r="170" spans="1:17" ht="12.75">
      <c r="A170" s="153"/>
      <c r="B170" s="154"/>
      <c r="C170" s="200" t="s">
        <v>276</v>
      </c>
      <c r="D170" s="201"/>
      <c r="E170" s="156">
        <v>171.4208</v>
      </c>
      <c r="F170" s="157"/>
      <c r="G170" s="158"/>
      <c r="H170" s="159"/>
      <c r="I170" s="159"/>
      <c r="J170" s="159"/>
      <c r="K170" s="159"/>
      <c r="M170" s="121" t="s">
        <v>276</v>
      </c>
      <c r="O170" s="160"/>
      <c r="Q170" s="145"/>
    </row>
    <row r="171" spans="1:59" ht="12.75">
      <c r="A171" s="146">
        <v>48</v>
      </c>
      <c r="B171" s="147" t="s">
        <v>277</v>
      </c>
      <c r="C171" s="148" t="s">
        <v>278</v>
      </c>
      <c r="D171" s="149" t="s">
        <v>268</v>
      </c>
      <c r="E171" s="150">
        <v>42.8552</v>
      </c>
      <c r="F171" s="150">
        <v>0</v>
      </c>
      <c r="G171" s="151">
        <f>E171*F171</f>
        <v>0</v>
      </c>
      <c r="H171" s="152">
        <v>0</v>
      </c>
      <c r="I171" s="152">
        <f>E171*H171</f>
        <v>0</v>
      </c>
      <c r="J171" s="152">
        <v>0</v>
      </c>
      <c r="K171" s="152">
        <f>E171*J171</f>
        <v>0</v>
      </c>
      <c r="Q171" s="145">
        <v>2</v>
      </c>
      <c r="AA171" s="121">
        <v>12</v>
      </c>
      <c r="AB171" s="121">
        <v>0</v>
      </c>
      <c r="AC171" s="121">
        <v>48</v>
      </c>
      <c r="BB171" s="121">
        <v>1</v>
      </c>
      <c r="BC171" s="121">
        <f>IF(BB171=1,G171,0)</f>
        <v>0</v>
      </c>
      <c r="BD171" s="121">
        <f>IF(BB171=2,G171,0)</f>
        <v>0</v>
      </c>
      <c r="BE171" s="121">
        <f>IF(BB171=3,G171,0)</f>
        <v>0</v>
      </c>
      <c r="BF171" s="121">
        <f>IF(BB171=4,G171,0)</f>
        <v>0</v>
      </c>
      <c r="BG171" s="121">
        <f>IF(BB171=5,G171,0)</f>
        <v>0</v>
      </c>
    </row>
    <row r="172" spans="1:59" ht="12.75">
      <c r="A172" s="146">
        <v>49</v>
      </c>
      <c r="B172" s="147" t="s">
        <v>279</v>
      </c>
      <c r="C172" s="148" t="s">
        <v>280</v>
      </c>
      <c r="D172" s="149" t="s">
        <v>71</v>
      </c>
      <c r="E172" s="150">
        <v>3.4</v>
      </c>
      <c r="F172" s="150">
        <v>0</v>
      </c>
      <c r="G172" s="151">
        <f>E172*F172</f>
        <v>0</v>
      </c>
      <c r="H172" s="152">
        <v>0</v>
      </c>
      <c r="I172" s="152">
        <f>E172*H172</f>
        <v>0</v>
      </c>
      <c r="J172" s="152">
        <v>-0.00046</v>
      </c>
      <c r="K172" s="152">
        <f>E172*J172</f>
        <v>-0.001564</v>
      </c>
      <c r="Q172" s="145">
        <v>2</v>
      </c>
      <c r="AA172" s="121">
        <v>12</v>
      </c>
      <c r="AB172" s="121">
        <v>0</v>
      </c>
      <c r="AC172" s="121">
        <v>49</v>
      </c>
      <c r="BB172" s="121">
        <v>1</v>
      </c>
      <c r="BC172" s="121">
        <f>IF(BB172=1,G172,0)</f>
        <v>0</v>
      </c>
      <c r="BD172" s="121">
        <f>IF(BB172=2,G172,0)</f>
        <v>0</v>
      </c>
      <c r="BE172" s="121">
        <f>IF(BB172=3,G172,0)</f>
        <v>0</v>
      </c>
      <c r="BF172" s="121">
        <f>IF(BB172=4,G172,0)</f>
        <v>0</v>
      </c>
      <c r="BG172" s="121">
        <f>IF(BB172=5,G172,0)</f>
        <v>0</v>
      </c>
    </row>
    <row r="173" spans="1:17" ht="12.75">
      <c r="A173" s="153"/>
      <c r="B173" s="154"/>
      <c r="C173" s="200" t="s">
        <v>281</v>
      </c>
      <c r="D173" s="201"/>
      <c r="E173" s="156">
        <v>3.4</v>
      </c>
      <c r="F173" s="157"/>
      <c r="G173" s="158"/>
      <c r="H173" s="159"/>
      <c r="I173" s="159"/>
      <c r="J173" s="159"/>
      <c r="K173" s="159"/>
      <c r="M173" s="121" t="s">
        <v>281</v>
      </c>
      <c r="O173" s="160"/>
      <c r="Q173" s="145"/>
    </row>
    <row r="174" spans="1:59" ht="12.75">
      <c r="A174" s="161"/>
      <c r="B174" s="162" t="s">
        <v>66</v>
      </c>
      <c r="C174" s="163" t="str">
        <f>CONCATENATE(B164," ",C164)</f>
        <v>97 Prorážení otvorů</v>
      </c>
      <c r="D174" s="161"/>
      <c r="E174" s="164"/>
      <c r="F174" s="164"/>
      <c r="G174" s="165">
        <f>SUM(G164:G173)</f>
        <v>0</v>
      </c>
      <c r="H174" s="166"/>
      <c r="I174" s="167">
        <f>SUM(I164:I173)</f>
        <v>0</v>
      </c>
      <c r="J174" s="166"/>
      <c r="K174" s="167">
        <f>SUM(K164:K173)</f>
        <v>-0.001564</v>
      </c>
      <c r="Q174" s="145">
        <v>4</v>
      </c>
      <c r="BC174" s="168">
        <f>SUM(BC164:BC173)</f>
        <v>0</v>
      </c>
      <c r="BD174" s="168">
        <f>SUM(BD164:BD173)</f>
        <v>0</v>
      </c>
      <c r="BE174" s="168">
        <f>SUM(BE164:BE173)</f>
        <v>0</v>
      </c>
      <c r="BF174" s="168">
        <f>SUM(BF164:BF173)</f>
        <v>0</v>
      </c>
      <c r="BG174" s="168">
        <f>SUM(BG164:BG173)</f>
        <v>0</v>
      </c>
    </row>
    <row r="175" spans="1:17" ht="12.75">
      <c r="A175" s="138" t="s">
        <v>62</v>
      </c>
      <c r="B175" s="139" t="s">
        <v>282</v>
      </c>
      <c r="C175" s="140" t="s">
        <v>283</v>
      </c>
      <c r="D175" s="141"/>
      <c r="E175" s="142"/>
      <c r="F175" s="142"/>
      <c r="G175" s="143"/>
      <c r="H175" s="144"/>
      <c r="I175" s="144"/>
      <c r="J175" s="144"/>
      <c r="K175" s="144"/>
      <c r="Q175" s="145">
        <v>1</v>
      </c>
    </row>
    <row r="176" spans="1:59" ht="12.75">
      <c r="A176" s="146">
        <v>50</v>
      </c>
      <c r="B176" s="147" t="s">
        <v>284</v>
      </c>
      <c r="C176" s="148" t="s">
        <v>285</v>
      </c>
      <c r="D176" s="149" t="s">
        <v>268</v>
      </c>
      <c r="E176" s="150">
        <v>101.0479</v>
      </c>
      <c r="F176" s="150">
        <v>0</v>
      </c>
      <c r="G176" s="151">
        <f>E176*F176</f>
        <v>0</v>
      </c>
      <c r="H176" s="152">
        <v>0</v>
      </c>
      <c r="I176" s="152">
        <f>E176*H176</f>
        <v>0</v>
      </c>
      <c r="J176" s="152">
        <v>0</v>
      </c>
      <c r="K176" s="152">
        <f>E176*J176</f>
        <v>0</v>
      </c>
      <c r="Q176" s="145">
        <v>2</v>
      </c>
      <c r="AA176" s="121">
        <v>12</v>
      </c>
      <c r="AB176" s="121">
        <v>0</v>
      </c>
      <c r="AC176" s="121">
        <v>50</v>
      </c>
      <c r="BB176" s="121">
        <v>1</v>
      </c>
      <c r="BC176" s="121">
        <f>IF(BB176=1,G176,0)</f>
        <v>0</v>
      </c>
      <c r="BD176" s="121">
        <f>IF(BB176=2,G176,0)</f>
        <v>0</v>
      </c>
      <c r="BE176" s="121">
        <f>IF(BB176=3,G176,0)</f>
        <v>0</v>
      </c>
      <c r="BF176" s="121">
        <f>IF(BB176=4,G176,0)</f>
        <v>0</v>
      </c>
      <c r="BG176" s="121">
        <f>IF(BB176=5,G176,0)</f>
        <v>0</v>
      </c>
    </row>
    <row r="177" spans="1:17" ht="12.75">
      <c r="A177" s="153"/>
      <c r="B177" s="154"/>
      <c r="C177" s="200" t="s">
        <v>286</v>
      </c>
      <c r="D177" s="201"/>
      <c r="E177" s="156">
        <v>80.322</v>
      </c>
      <c r="F177" s="157"/>
      <c r="G177" s="158"/>
      <c r="H177" s="159"/>
      <c r="I177" s="159"/>
      <c r="J177" s="159"/>
      <c r="K177" s="159"/>
      <c r="M177" s="121" t="s">
        <v>286</v>
      </c>
      <c r="O177" s="160"/>
      <c r="Q177" s="145"/>
    </row>
    <row r="178" spans="1:17" ht="12.75">
      <c r="A178" s="153"/>
      <c r="B178" s="154"/>
      <c r="C178" s="200" t="s">
        <v>287</v>
      </c>
      <c r="D178" s="201"/>
      <c r="E178" s="156">
        <v>20.7259</v>
      </c>
      <c r="F178" s="157"/>
      <c r="G178" s="158"/>
      <c r="H178" s="159"/>
      <c r="I178" s="159"/>
      <c r="J178" s="159"/>
      <c r="K178" s="159"/>
      <c r="M178" s="121" t="s">
        <v>287</v>
      </c>
      <c r="O178" s="160"/>
      <c r="Q178" s="145"/>
    </row>
    <row r="179" spans="1:59" ht="12.75">
      <c r="A179" s="146">
        <v>51</v>
      </c>
      <c r="B179" s="147" t="s">
        <v>288</v>
      </c>
      <c r="C179" s="148" t="s">
        <v>289</v>
      </c>
      <c r="D179" s="149" t="s">
        <v>268</v>
      </c>
      <c r="E179" s="150">
        <v>70.6592</v>
      </c>
      <c r="F179" s="150">
        <v>0</v>
      </c>
      <c r="G179" s="151">
        <f>E179*F179</f>
        <v>0</v>
      </c>
      <c r="H179" s="152">
        <v>0</v>
      </c>
      <c r="I179" s="152">
        <f>E179*H179</f>
        <v>0</v>
      </c>
      <c r="J179" s="152">
        <v>0</v>
      </c>
      <c r="K179" s="152">
        <f>E179*J179</f>
        <v>0</v>
      </c>
      <c r="Q179" s="145">
        <v>2</v>
      </c>
      <c r="AA179" s="121">
        <v>12</v>
      </c>
      <c r="AB179" s="121">
        <v>0</v>
      </c>
      <c r="AC179" s="121">
        <v>51</v>
      </c>
      <c r="BB179" s="121">
        <v>1</v>
      </c>
      <c r="BC179" s="121">
        <f>IF(BB179=1,G179,0)</f>
        <v>0</v>
      </c>
      <c r="BD179" s="121">
        <f>IF(BB179=2,G179,0)</f>
        <v>0</v>
      </c>
      <c r="BE179" s="121">
        <f>IF(BB179=3,G179,0)</f>
        <v>0</v>
      </c>
      <c r="BF179" s="121">
        <f>IF(BB179=4,G179,0)</f>
        <v>0</v>
      </c>
      <c r="BG179" s="121">
        <f>IF(BB179=5,G179,0)</f>
        <v>0</v>
      </c>
    </row>
    <row r="180" spans="1:17" ht="12.75">
      <c r="A180" s="153"/>
      <c r="B180" s="154"/>
      <c r="C180" s="200" t="s">
        <v>290</v>
      </c>
      <c r="D180" s="201"/>
      <c r="E180" s="156">
        <v>70.6592</v>
      </c>
      <c r="F180" s="157"/>
      <c r="G180" s="158"/>
      <c r="H180" s="159"/>
      <c r="I180" s="159"/>
      <c r="J180" s="159"/>
      <c r="K180" s="159"/>
      <c r="M180" s="121" t="s">
        <v>290</v>
      </c>
      <c r="O180" s="160"/>
      <c r="Q180" s="145"/>
    </row>
    <row r="181" spans="1:59" ht="12.75">
      <c r="A181" s="161"/>
      <c r="B181" s="162" t="s">
        <v>66</v>
      </c>
      <c r="C181" s="163" t="str">
        <f>CONCATENATE(B175," ",C175)</f>
        <v>99 Staveništní přesun hmot</v>
      </c>
      <c r="D181" s="161"/>
      <c r="E181" s="164"/>
      <c r="F181" s="164"/>
      <c r="G181" s="165">
        <f>SUM(G175:G180)</f>
        <v>0</v>
      </c>
      <c r="H181" s="166"/>
      <c r="I181" s="167">
        <f>SUM(I175:I180)</f>
        <v>0</v>
      </c>
      <c r="J181" s="166"/>
      <c r="K181" s="167">
        <f>SUM(K175:K180)</f>
        <v>0</v>
      </c>
      <c r="Q181" s="145">
        <v>4</v>
      </c>
      <c r="BC181" s="168">
        <f>SUM(BC175:BC180)</f>
        <v>0</v>
      </c>
      <c r="BD181" s="168">
        <f>SUM(BD175:BD180)</f>
        <v>0</v>
      </c>
      <c r="BE181" s="168">
        <f>SUM(BE175:BE180)</f>
        <v>0</v>
      </c>
      <c r="BF181" s="168">
        <f>SUM(BF175:BF180)</f>
        <v>0</v>
      </c>
      <c r="BG181" s="168">
        <f>SUM(BG175:BG180)</f>
        <v>0</v>
      </c>
    </row>
    <row r="182" spans="1:17" ht="12.75">
      <c r="A182" s="138" t="s">
        <v>62</v>
      </c>
      <c r="B182" s="139" t="s">
        <v>291</v>
      </c>
      <c r="C182" s="140" t="s">
        <v>292</v>
      </c>
      <c r="D182" s="141"/>
      <c r="E182" s="142"/>
      <c r="F182" s="142"/>
      <c r="G182" s="143"/>
      <c r="H182" s="144"/>
      <c r="I182" s="144"/>
      <c r="J182" s="144"/>
      <c r="K182" s="144"/>
      <c r="Q182" s="145">
        <v>1</v>
      </c>
    </row>
    <row r="183" spans="1:59" ht="12.75">
      <c r="A183" s="146">
        <v>52</v>
      </c>
      <c r="B183" s="147" t="s">
        <v>293</v>
      </c>
      <c r="C183" s="148" t="s">
        <v>294</v>
      </c>
      <c r="D183" s="149" t="s">
        <v>78</v>
      </c>
      <c r="E183" s="150">
        <v>125.488</v>
      </c>
      <c r="F183" s="150">
        <v>0</v>
      </c>
      <c r="G183" s="151">
        <f>E183*F183</f>
        <v>0</v>
      </c>
      <c r="H183" s="152">
        <v>8E-05</v>
      </c>
      <c r="I183" s="152">
        <f>E183*H183</f>
        <v>0.01003904</v>
      </c>
      <c r="J183" s="152">
        <v>0</v>
      </c>
      <c r="K183" s="152">
        <f>E183*J183</f>
        <v>0</v>
      </c>
      <c r="Q183" s="145">
        <v>2</v>
      </c>
      <c r="AA183" s="121">
        <v>12</v>
      </c>
      <c r="AB183" s="121">
        <v>0</v>
      </c>
      <c r="AC183" s="121">
        <v>52</v>
      </c>
      <c r="BB183" s="121">
        <v>2</v>
      </c>
      <c r="BC183" s="121">
        <f>IF(BB183=1,G183,0)</f>
        <v>0</v>
      </c>
      <c r="BD183" s="121">
        <f>IF(BB183=2,G183,0)</f>
        <v>0</v>
      </c>
      <c r="BE183" s="121">
        <f>IF(BB183=3,G183,0)</f>
        <v>0</v>
      </c>
      <c r="BF183" s="121">
        <f>IF(BB183=4,G183,0)</f>
        <v>0</v>
      </c>
      <c r="BG183" s="121">
        <f>IF(BB183=5,G183,0)</f>
        <v>0</v>
      </c>
    </row>
    <row r="184" spans="1:17" ht="12.75">
      <c r="A184" s="153"/>
      <c r="B184" s="154"/>
      <c r="C184" s="200" t="s">
        <v>295</v>
      </c>
      <c r="D184" s="201"/>
      <c r="E184" s="156">
        <v>125.488</v>
      </c>
      <c r="F184" s="157"/>
      <c r="G184" s="158"/>
      <c r="H184" s="159"/>
      <c r="I184" s="159"/>
      <c r="J184" s="159"/>
      <c r="K184" s="159"/>
      <c r="M184" s="121" t="s">
        <v>295</v>
      </c>
      <c r="O184" s="160"/>
      <c r="Q184" s="145"/>
    </row>
    <row r="185" spans="1:59" ht="12.75">
      <c r="A185" s="146">
        <v>53</v>
      </c>
      <c r="B185" s="147" t="s">
        <v>296</v>
      </c>
      <c r="C185" s="148" t="s">
        <v>297</v>
      </c>
      <c r="D185" s="149" t="s">
        <v>268</v>
      </c>
      <c r="E185" s="150">
        <v>0.01</v>
      </c>
      <c r="F185" s="150">
        <v>0</v>
      </c>
      <c r="G185" s="151">
        <f>E185*F185</f>
        <v>0</v>
      </c>
      <c r="H185" s="152">
        <v>0</v>
      </c>
      <c r="I185" s="152">
        <f>E185*H185</f>
        <v>0</v>
      </c>
      <c r="J185" s="152">
        <v>0</v>
      </c>
      <c r="K185" s="152">
        <f>E185*J185</f>
        <v>0</v>
      </c>
      <c r="Q185" s="145">
        <v>2</v>
      </c>
      <c r="AA185" s="121">
        <v>12</v>
      </c>
      <c r="AB185" s="121">
        <v>0</v>
      </c>
      <c r="AC185" s="121">
        <v>53</v>
      </c>
      <c r="BB185" s="121">
        <v>2</v>
      </c>
      <c r="BC185" s="121">
        <f>IF(BB185=1,G185,0)</f>
        <v>0</v>
      </c>
      <c r="BD185" s="121">
        <f>IF(BB185=2,G185,0)</f>
        <v>0</v>
      </c>
      <c r="BE185" s="121">
        <f>IF(BB185=3,G185,0)</f>
        <v>0</v>
      </c>
      <c r="BF185" s="121">
        <f>IF(BB185=4,G185,0)</f>
        <v>0</v>
      </c>
      <c r="BG185" s="121">
        <f>IF(BB185=5,G185,0)</f>
        <v>0</v>
      </c>
    </row>
    <row r="186" spans="1:17" ht="12.75">
      <c r="A186" s="153"/>
      <c r="B186" s="154"/>
      <c r="C186" s="200" t="s">
        <v>298</v>
      </c>
      <c r="D186" s="201"/>
      <c r="E186" s="156">
        <v>0.01</v>
      </c>
      <c r="F186" s="157"/>
      <c r="G186" s="158"/>
      <c r="H186" s="159"/>
      <c r="I186" s="159"/>
      <c r="J186" s="159"/>
      <c r="K186" s="159"/>
      <c r="M186" s="121" t="s">
        <v>298</v>
      </c>
      <c r="O186" s="160"/>
      <c r="Q186" s="145"/>
    </row>
    <row r="187" spans="1:59" ht="12.75">
      <c r="A187" s="161"/>
      <c r="B187" s="162" t="s">
        <v>66</v>
      </c>
      <c r="C187" s="163" t="str">
        <f>CONCATENATE(B182," ",C182)</f>
        <v>711 Izolace proti vodě</v>
      </c>
      <c r="D187" s="161"/>
      <c r="E187" s="164"/>
      <c r="F187" s="164"/>
      <c r="G187" s="165">
        <f>SUM(G182:G186)</f>
        <v>0</v>
      </c>
      <c r="H187" s="166"/>
      <c r="I187" s="167">
        <f>SUM(I182:I186)</f>
        <v>0.01003904</v>
      </c>
      <c r="J187" s="166"/>
      <c r="K187" s="167">
        <f>SUM(K182:K186)</f>
        <v>0</v>
      </c>
      <c r="Q187" s="145">
        <v>4</v>
      </c>
      <c r="BC187" s="168">
        <f>SUM(BC182:BC186)</f>
        <v>0</v>
      </c>
      <c r="BD187" s="168">
        <f>SUM(BD182:BD186)</f>
        <v>0</v>
      </c>
      <c r="BE187" s="168">
        <f>SUM(BE182:BE186)</f>
        <v>0</v>
      </c>
      <c r="BF187" s="168">
        <f>SUM(BF182:BF186)</f>
        <v>0</v>
      </c>
      <c r="BG187" s="168">
        <f>SUM(BG182:BG186)</f>
        <v>0</v>
      </c>
    </row>
    <row r="188" spans="1:17" ht="12.75">
      <c r="A188" s="138" t="s">
        <v>62</v>
      </c>
      <c r="B188" s="139" t="s">
        <v>299</v>
      </c>
      <c r="C188" s="140" t="s">
        <v>300</v>
      </c>
      <c r="D188" s="141"/>
      <c r="E188" s="142"/>
      <c r="F188" s="142"/>
      <c r="G188" s="143"/>
      <c r="H188" s="144"/>
      <c r="I188" s="144"/>
      <c r="J188" s="144"/>
      <c r="K188" s="144"/>
      <c r="Q188" s="145">
        <v>1</v>
      </c>
    </row>
    <row r="189" spans="1:59" ht="25.5">
      <c r="A189" s="146">
        <v>54</v>
      </c>
      <c r="B189" s="147" t="s">
        <v>301</v>
      </c>
      <c r="C189" s="148" t="s">
        <v>302</v>
      </c>
      <c r="D189" s="149" t="s">
        <v>78</v>
      </c>
      <c r="E189" s="150">
        <v>2340.975</v>
      </c>
      <c r="F189" s="150">
        <v>0</v>
      </c>
      <c r="G189" s="151">
        <f>E189*F189</f>
        <v>0</v>
      </c>
      <c r="H189" s="152">
        <v>0.00135</v>
      </c>
      <c r="I189" s="152">
        <f>E189*H189</f>
        <v>3.16031625</v>
      </c>
      <c r="J189" s="152">
        <v>0</v>
      </c>
      <c r="K189" s="152">
        <f>E189*J189</f>
        <v>0</v>
      </c>
      <c r="Q189" s="145">
        <v>2</v>
      </c>
      <c r="AA189" s="121">
        <v>12</v>
      </c>
      <c r="AB189" s="121">
        <v>0</v>
      </c>
      <c r="AC189" s="121">
        <v>54</v>
      </c>
      <c r="BB189" s="121">
        <v>2</v>
      </c>
      <c r="BC189" s="121">
        <f>IF(BB189=1,G189,0)</f>
        <v>0</v>
      </c>
      <c r="BD189" s="121">
        <f>IF(BB189=2,G189,0)</f>
        <v>0</v>
      </c>
      <c r="BE189" s="121">
        <f>IF(BB189=3,G189,0)</f>
        <v>0</v>
      </c>
      <c r="BF189" s="121">
        <f>IF(BB189=4,G189,0)</f>
        <v>0</v>
      </c>
      <c r="BG189" s="121">
        <f>IF(BB189=5,G189,0)</f>
        <v>0</v>
      </c>
    </row>
    <row r="190" spans="1:17" ht="15" customHeight="1">
      <c r="A190" s="153"/>
      <c r="B190" s="154"/>
      <c r="C190" s="202" t="s">
        <v>303</v>
      </c>
      <c r="D190" s="203"/>
      <c r="E190" s="203"/>
      <c r="F190" s="203"/>
      <c r="G190" s="204"/>
      <c r="H190" s="155"/>
      <c r="I190" s="155"/>
      <c r="J190" s="155"/>
      <c r="K190" s="155"/>
      <c r="Q190" s="145">
        <v>3</v>
      </c>
    </row>
    <row r="191" spans="1:17" ht="12.75">
      <c r="A191" s="153"/>
      <c r="B191" s="154"/>
      <c r="C191" s="200" t="s">
        <v>304</v>
      </c>
      <c r="D191" s="201"/>
      <c r="E191" s="156">
        <v>1221.675</v>
      </c>
      <c r="F191" s="157"/>
      <c r="G191" s="158"/>
      <c r="H191" s="159"/>
      <c r="I191" s="159"/>
      <c r="J191" s="159"/>
      <c r="K191" s="159"/>
      <c r="M191" s="121" t="s">
        <v>304</v>
      </c>
      <c r="O191" s="160"/>
      <c r="Q191" s="145"/>
    </row>
    <row r="192" spans="1:17" ht="12.75">
      <c r="A192" s="153"/>
      <c r="B192" s="154"/>
      <c r="C192" s="200" t="s">
        <v>305</v>
      </c>
      <c r="D192" s="201"/>
      <c r="E192" s="156">
        <v>109.2</v>
      </c>
      <c r="F192" s="157"/>
      <c r="G192" s="158"/>
      <c r="H192" s="159"/>
      <c r="I192" s="159"/>
      <c r="J192" s="159"/>
      <c r="K192" s="159"/>
      <c r="M192" s="121" t="s">
        <v>305</v>
      </c>
      <c r="O192" s="160"/>
      <c r="Q192" s="145"/>
    </row>
    <row r="193" spans="1:17" ht="12.75">
      <c r="A193" s="153"/>
      <c r="B193" s="154"/>
      <c r="C193" s="200" t="s">
        <v>306</v>
      </c>
      <c r="D193" s="201"/>
      <c r="E193" s="156">
        <v>1010.1</v>
      </c>
      <c r="F193" s="157"/>
      <c r="G193" s="158"/>
      <c r="H193" s="159"/>
      <c r="I193" s="159"/>
      <c r="J193" s="159"/>
      <c r="K193" s="159"/>
      <c r="M193" s="121" t="s">
        <v>306</v>
      </c>
      <c r="O193" s="160"/>
      <c r="Q193" s="145"/>
    </row>
    <row r="194" spans="1:59" ht="25.5">
      <c r="A194" s="146">
        <v>55</v>
      </c>
      <c r="B194" s="147" t="s">
        <v>307</v>
      </c>
      <c r="C194" s="148" t="s">
        <v>308</v>
      </c>
      <c r="D194" s="149" t="s">
        <v>78</v>
      </c>
      <c r="E194" s="150">
        <v>1.125</v>
      </c>
      <c r="F194" s="150">
        <v>0</v>
      </c>
      <c r="G194" s="151">
        <f>E194*F194</f>
        <v>0</v>
      </c>
      <c r="H194" s="152">
        <v>0.003</v>
      </c>
      <c r="I194" s="152">
        <f>E194*H194</f>
        <v>0.003375</v>
      </c>
      <c r="J194" s="152">
        <v>0</v>
      </c>
      <c r="K194" s="152">
        <f>E194*J194</f>
        <v>0</v>
      </c>
      <c r="Q194" s="145">
        <v>2</v>
      </c>
      <c r="AA194" s="121">
        <v>12</v>
      </c>
      <c r="AB194" s="121">
        <v>0</v>
      </c>
      <c r="AC194" s="121">
        <v>55</v>
      </c>
      <c r="BB194" s="121">
        <v>2</v>
      </c>
      <c r="BC194" s="121">
        <f>IF(BB194=1,G194,0)</f>
        <v>0</v>
      </c>
      <c r="BD194" s="121">
        <f>IF(BB194=2,G194,0)</f>
        <v>0</v>
      </c>
      <c r="BE194" s="121">
        <f>IF(BB194=3,G194,0)</f>
        <v>0</v>
      </c>
      <c r="BF194" s="121">
        <f>IF(BB194=4,G194,0)</f>
        <v>0</v>
      </c>
      <c r="BG194" s="121">
        <f>IF(BB194=5,G194,0)</f>
        <v>0</v>
      </c>
    </row>
    <row r="195" spans="1:17" ht="12.75">
      <c r="A195" s="153"/>
      <c r="B195" s="154"/>
      <c r="C195" s="200" t="s">
        <v>309</v>
      </c>
      <c r="D195" s="201"/>
      <c r="E195" s="156">
        <v>1.125</v>
      </c>
      <c r="F195" s="157"/>
      <c r="G195" s="158"/>
      <c r="H195" s="159"/>
      <c r="I195" s="159"/>
      <c r="J195" s="159"/>
      <c r="K195" s="159"/>
      <c r="M195" s="121" t="s">
        <v>309</v>
      </c>
      <c r="O195" s="160"/>
      <c r="Q195" s="145"/>
    </row>
    <row r="196" spans="1:59" ht="25.5">
      <c r="A196" s="146">
        <v>56</v>
      </c>
      <c r="B196" s="147" t="s">
        <v>310</v>
      </c>
      <c r="C196" s="148" t="s">
        <v>311</v>
      </c>
      <c r="D196" s="149" t="s">
        <v>78</v>
      </c>
      <c r="E196" s="150">
        <v>1.125</v>
      </c>
      <c r="F196" s="150">
        <v>0</v>
      </c>
      <c r="G196" s="151">
        <f>E196*F196</f>
        <v>0</v>
      </c>
      <c r="H196" s="152">
        <v>0.006</v>
      </c>
      <c r="I196" s="152">
        <f>E196*H196</f>
        <v>0.00675</v>
      </c>
      <c r="J196" s="152">
        <v>0</v>
      </c>
      <c r="K196" s="152">
        <f>E196*J196</f>
        <v>0</v>
      </c>
      <c r="Q196" s="145">
        <v>2</v>
      </c>
      <c r="AA196" s="121">
        <v>12</v>
      </c>
      <c r="AB196" s="121">
        <v>1</v>
      </c>
      <c r="AC196" s="121">
        <v>56</v>
      </c>
      <c r="BB196" s="121">
        <v>2</v>
      </c>
      <c r="BC196" s="121">
        <f>IF(BB196=1,G196,0)</f>
        <v>0</v>
      </c>
      <c r="BD196" s="121">
        <f>IF(BB196=2,G196,0)</f>
        <v>0</v>
      </c>
      <c r="BE196" s="121">
        <f>IF(BB196=3,G196,0)</f>
        <v>0</v>
      </c>
      <c r="BF196" s="121">
        <f>IF(BB196=4,G196,0)</f>
        <v>0</v>
      </c>
      <c r="BG196" s="121">
        <f>IF(BB196=5,G196,0)</f>
        <v>0</v>
      </c>
    </row>
    <row r="197" spans="1:59" ht="12.75">
      <c r="A197" s="146">
        <v>57</v>
      </c>
      <c r="B197" s="147" t="s">
        <v>312</v>
      </c>
      <c r="C197" s="148" t="s">
        <v>313</v>
      </c>
      <c r="D197" s="149" t="s">
        <v>268</v>
      </c>
      <c r="E197" s="150">
        <v>3.17</v>
      </c>
      <c r="F197" s="150">
        <v>0</v>
      </c>
      <c r="G197" s="151">
        <f>E197*F197</f>
        <v>0</v>
      </c>
      <c r="H197" s="152">
        <v>0</v>
      </c>
      <c r="I197" s="152">
        <f>E197*H197</f>
        <v>0</v>
      </c>
      <c r="J197" s="152">
        <v>0</v>
      </c>
      <c r="K197" s="152">
        <f>E197*J197</f>
        <v>0</v>
      </c>
      <c r="Q197" s="145">
        <v>2</v>
      </c>
      <c r="AA197" s="121">
        <v>12</v>
      </c>
      <c r="AB197" s="121">
        <v>0</v>
      </c>
      <c r="AC197" s="121">
        <v>57</v>
      </c>
      <c r="BB197" s="121">
        <v>2</v>
      </c>
      <c r="BC197" s="121">
        <f>IF(BB197=1,G197,0)</f>
        <v>0</v>
      </c>
      <c r="BD197" s="121">
        <f>IF(BB197=2,G197,0)</f>
        <v>0</v>
      </c>
      <c r="BE197" s="121">
        <f>IF(BB197=3,G197,0)</f>
        <v>0</v>
      </c>
      <c r="BF197" s="121">
        <f>IF(BB197=4,G197,0)</f>
        <v>0</v>
      </c>
      <c r="BG197" s="121">
        <f>IF(BB197=5,G197,0)</f>
        <v>0</v>
      </c>
    </row>
    <row r="198" spans="1:59" ht="12.75">
      <c r="A198" s="161"/>
      <c r="B198" s="162" t="s">
        <v>66</v>
      </c>
      <c r="C198" s="163" t="str">
        <f>CONCATENATE(B188," ",C188)</f>
        <v>713 Izolace tepelné</v>
      </c>
      <c r="D198" s="161"/>
      <c r="E198" s="164"/>
      <c r="F198" s="164"/>
      <c r="G198" s="165">
        <f>SUM(G188:G197)</f>
        <v>0</v>
      </c>
      <c r="H198" s="166"/>
      <c r="I198" s="167">
        <f>SUM(I188:I197)</f>
        <v>3.17044125</v>
      </c>
      <c r="J198" s="166"/>
      <c r="K198" s="167">
        <f>SUM(K188:K197)</f>
        <v>0</v>
      </c>
      <c r="Q198" s="145">
        <v>4</v>
      </c>
      <c r="BC198" s="168">
        <f>SUM(BC188:BC197)</f>
        <v>0</v>
      </c>
      <c r="BD198" s="168">
        <f>SUM(BD188:BD197)</f>
        <v>0</v>
      </c>
      <c r="BE198" s="168">
        <f>SUM(BE188:BE197)</f>
        <v>0</v>
      </c>
      <c r="BF198" s="168">
        <f>SUM(BF188:BF197)</f>
        <v>0</v>
      </c>
      <c r="BG198" s="168">
        <f>SUM(BG188:BG197)</f>
        <v>0</v>
      </c>
    </row>
    <row r="199" spans="1:17" ht="12.75">
      <c r="A199" s="138" t="s">
        <v>62</v>
      </c>
      <c r="B199" s="139" t="s">
        <v>314</v>
      </c>
      <c r="C199" s="140" t="s">
        <v>315</v>
      </c>
      <c r="D199" s="141"/>
      <c r="E199" s="142"/>
      <c r="F199" s="142"/>
      <c r="G199" s="143"/>
      <c r="H199" s="144"/>
      <c r="I199" s="144"/>
      <c r="J199" s="144"/>
      <c r="K199" s="144"/>
      <c r="Q199" s="145">
        <v>1</v>
      </c>
    </row>
    <row r="200" spans="1:59" ht="25.5">
      <c r="A200" s="146">
        <v>58</v>
      </c>
      <c r="B200" s="147" t="s">
        <v>316</v>
      </c>
      <c r="C200" s="148" t="s">
        <v>317</v>
      </c>
      <c r="D200" s="149" t="s">
        <v>115</v>
      </c>
      <c r="E200" s="150">
        <v>8</v>
      </c>
      <c r="F200" s="150">
        <v>0</v>
      </c>
      <c r="G200" s="151">
        <f>E200*F200</f>
        <v>0</v>
      </c>
      <c r="H200" s="152">
        <v>0</v>
      </c>
      <c r="I200" s="152">
        <f>E200*H200</f>
        <v>0</v>
      </c>
      <c r="J200" s="152">
        <v>-0.02517</v>
      </c>
      <c r="K200" s="152">
        <f>E200*J200</f>
        <v>-0.20136</v>
      </c>
      <c r="Q200" s="145">
        <v>2</v>
      </c>
      <c r="AA200" s="121">
        <v>12</v>
      </c>
      <c r="AB200" s="121">
        <v>0</v>
      </c>
      <c r="AC200" s="121">
        <v>58</v>
      </c>
      <c r="BB200" s="121">
        <v>2</v>
      </c>
      <c r="BC200" s="121">
        <f>IF(BB200=1,G200,0)</f>
        <v>0</v>
      </c>
      <c r="BD200" s="121">
        <f>IF(BB200=2,G200,0)</f>
        <v>0</v>
      </c>
      <c r="BE200" s="121">
        <f>IF(BB200=3,G200,0)</f>
        <v>0</v>
      </c>
      <c r="BF200" s="121">
        <f>IF(BB200=4,G200,0)</f>
        <v>0</v>
      </c>
      <c r="BG200" s="121">
        <f>IF(BB200=5,G200,0)</f>
        <v>0</v>
      </c>
    </row>
    <row r="201" spans="1:59" ht="25.5">
      <c r="A201" s="146">
        <v>59</v>
      </c>
      <c r="B201" s="147" t="s">
        <v>318</v>
      </c>
      <c r="C201" s="148" t="s">
        <v>319</v>
      </c>
      <c r="D201" s="149" t="s">
        <v>115</v>
      </c>
      <c r="E201" s="150">
        <v>8</v>
      </c>
      <c r="F201" s="150">
        <v>0</v>
      </c>
      <c r="G201" s="151">
        <f>E201*F201</f>
        <v>0</v>
      </c>
      <c r="H201" s="152">
        <v>0.0758</v>
      </c>
      <c r="I201" s="152">
        <f>E201*H201</f>
        <v>0.6064</v>
      </c>
      <c r="J201" s="152">
        <v>0</v>
      </c>
      <c r="K201" s="152">
        <f>E201*J201</f>
        <v>0</v>
      </c>
      <c r="Q201" s="145">
        <v>2</v>
      </c>
      <c r="AA201" s="121">
        <v>12</v>
      </c>
      <c r="AB201" s="121">
        <v>0</v>
      </c>
      <c r="AC201" s="121">
        <v>59</v>
      </c>
      <c r="BB201" s="121">
        <v>2</v>
      </c>
      <c r="BC201" s="121">
        <f>IF(BB201=1,G201,0)</f>
        <v>0</v>
      </c>
      <c r="BD201" s="121">
        <f>IF(BB201=2,G201,0)</f>
        <v>0</v>
      </c>
      <c r="BE201" s="121">
        <f>IF(BB201=3,G201,0)</f>
        <v>0</v>
      </c>
      <c r="BF201" s="121">
        <f>IF(BB201=4,G201,0)</f>
        <v>0</v>
      </c>
      <c r="BG201" s="121">
        <f>IF(BB201=5,G201,0)</f>
        <v>0</v>
      </c>
    </row>
    <row r="202" spans="1:59" ht="25.5">
      <c r="A202" s="146">
        <v>60</v>
      </c>
      <c r="B202" s="147" t="s">
        <v>320</v>
      </c>
      <c r="C202" s="148" t="s">
        <v>321</v>
      </c>
      <c r="D202" s="149" t="s">
        <v>71</v>
      </c>
      <c r="E202" s="150">
        <v>6</v>
      </c>
      <c r="F202" s="150">
        <v>0</v>
      </c>
      <c r="G202" s="151">
        <f>E202*F202</f>
        <v>0</v>
      </c>
      <c r="H202" s="152">
        <v>0.00047</v>
      </c>
      <c r="I202" s="152">
        <f>E202*H202</f>
        <v>0.00282</v>
      </c>
      <c r="J202" s="152">
        <v>0</v>
      </c>
      <c r="K202" s="152">
        <f>E202*J202</f>
        <v>0</v>
      </c>
      <c r="Q202" s="145">
        <v>2</v>
      </c>
      <c r="AA202" s="121">
        <v>12</v>
      </c>
      <c r="AB202" s="121">
        <v>0</v>
      </c>
      <c r="AC202" s="121">
        <v>60</v>
      </c>
      <c r="BB202" s="121">
        <v>2</v>
      </c>
      <c r="BC202" s="121">
        <f>IF(BB202=1,G202,0)</f>
        <v>0</v>
      </c>
      <c r="BD202" s="121">
        <f>IF(BB202=2,G202,0)</f>
        <v>0</v>
      </c>
      <c r="BE202" s="121">
        <f>IF(BB202=3,G202,0)</f>
        <v>0</v>
      </c>
      <c r="BF202" s="121">
        <f>IF(BB202=4,G202,0)</f>
        <v>0</v>
      </c>
      <c r="BG202" s="121">
        <f>IF(BB202=5,G202,0)</f>
        <v>0</v>
      </c>
    </row>
    <row r="203" spans="1:17" ht="12.75">
      <c r="A203" s="153"/>
      <c r="B203" s="154"/>
      <c r="C203" s="200" t="s">
        <v>322</v>
      </c>
      <c r="D203" s="201"/>
      <c r="E203" s="156">
        <v>6</v>
      </c>
      <c r="F203" s="157"/>
      <c r="G203" s="158"/>
      <c r="H203" s="159"/>
      <c r="I203" s="159"/>
      <c r="J203" s="159"/>
      <c r="K203" s="159"/>
      <c r="M203" s="121" t="s">
        <v>322</v>
      </c>
      <c r="O203" s="160"/>
      <c r="Q203" s="145"/>
    </row>
    <row r="204" spans="1:59" ht="25.5">
      <c r="A204" s="146">
        <v>61</v>
      </c>
      <c r="B204" s="147" t="s">
        <v>323</v>
      </c>
      <c r="C204" s="148" t="s">
        <v>324</v>
      </c>
      <c r="D204" s="149" t="s">
        <v>115</v>
      </c>
      <c r="E204" s="150">
        <v>40</v>
      </c>
      <c r="F204" s="150">
        <v>0</v>
      </c>
      <c r="G204" s="151">
        <f>E204*F204</f>
        <v>0</v>
      </c>
      <c r="H204" s="152">
        <v>2E-05</v>
      </c>
      <c r="I204" s="152">
        <f>E204*H204</f>
        <v>0.0008</v>
      </c>
      <c r="J204" s="152">
        <v>0</v>
      </c>
      <c r="K204" s="152">
        <f>E204*J204</f>
        <v>0</v>
      </c>
      <c r="Q204" s="145">
        <v>2</v>
      </c>
      <c r="AA204" s="121">
        <v>12</v>
      </c>
      <c r="AB204" s="121">
        <v>1</v>
      </c>
      <c r="AC204" s="121">
        <v>61</v>
      </c>
      <c r="BB204" s="121">
        <v>2</v>
      </c>
      <c r="BC204" s="121">
        <f>IF(BB204=1,G204,0)</f>
        <v>0</v>
      </c>
      <c r="BD204" s="121">
        <f>IF(BB204=2,G204,0)</f>
        <v>0</v>
      </c>
      <c r="BE204" s="121">
        <f>IF(BB204=3,G204,0)</f>
        <v>0</v>
      </c>
      <c r="BF204" s="121">
        <f>IF(BB204=4,G204,0)</f>
        <v>0</v>
      </c>
      <c r="BG204" s="121">
        <f>IF(BB204=5,G204,0)</f>
        <v>0</v>
      </c>
    </row>
    <row r="205" spans="1:59" ht="12.75">
      <c r="A205" s="146">
        <v>62</v>
      </c>
      <c r="B205" s="147" t="s">
        <v>325</v>
      </c>
      <c r="C205" s="148" t="s">
        <v>326</v>
      </c>
      <c r="D205" s="149" t="s">
        <v>268</v>
      </c>
      <c r="E205" s="150">
        <v>0.8114</v>
      </c>
      <c r="F205" s="150">
        <v>0</v>
      </c>
      <c r="G205" s="151">
        <f>E205*F205</f>
        <v>0</v>
      </c>
      <c r="H205" s="152">
        <v>0</v>
      </c>
      <c r="I205" s="152">
        <f>E205*H205</f>
        <v>0</v>
      </c>
      <c r="J205" s="152">
        <v>0</v>
      </c>
      <c r="K205" s="152">
        <f>E205*J205</f>
        <v>0</v>
      </c>
      <c r="Q205" s="145">
        <v>2</v>
      </c>
      <c r="AA205" s="121">
        <v>12</v>
      </c>
      <c r="AB205" s="121">
        <v>0</v>
      </c>
      <c r="AC205" s="121">
        <v>62</v>
      </c>
      <c r="BB205" s="121">
        <v>2</v>
      </c>
      <c r="BC205" s="121">
        <f>IF(BB205=1,G205,0)</f>
        <v>0</v>
      </c>
      <c r="BD205" s="121">
        <f>IF(BB205=2,G205,0)</f>
        <v>0</v>
      </c>
      <c r="BE205" s="121">
        <f>IF(BB205=3,G205,0)</f>
        <v>0</v>
      </c>
      <c r="BF205" s="121">
        <f>IF(BB205=4,G205,0)</f>
        <v>0</v>
      </c>
      <c r="BG205" s="121">
        <f>IF(BB205=5,G205,0)</f>
        <v>0</v>
      </c>
    </row>
    <row r="206" spans="1:17" ht="12.75">
      <c r="A206" s="153"/>
      <c r="B206" s="154"/>
      <c r="C206" s="200" t="s">
        <v>327</v>
      </c>
      <c r="D206" s="201"/>
      <c r="E206" s="156">
        <v>0.8114</v>
      </c>
      <c r="F206" s="157"/>
      <c r="G206" s="158"/>
      <c r="H206" s="159"/>
      <c r="I206" s="159"/>
      <c r="J206" s="159"/>
      <c r="K206" s="159"/>
      <c r="M206" s="121" t="s">
        <v>327</v>
      </c>
      <c r="O206" s="160"/>
      <c r="Q206" s="145"/>
    </row>
    <row r="207" spans="1:59" ht="12.75">
      <c r="A207" s="161"/>
      <c r="B207" s="162" t="s">
        <v>66</v>
      </c>
      <c r="C207" s="163" t="str">
        <f>CONCATENATE(B199," ",C199)</f>
        <v>721 Vnitřní kanalizace</v>
      </c>
      <c r="D207" s="161"/>
      <c r="E207" s="164"/>
      <c r="F207" s="164"/>
      <c r="G207" s="165">
        <f>SUM(G199:G206)</f>
        <v>0</v>
      </c>
      <c r="H207" s="166"/>
      <c r="I207" s="167">
        <f>SUM(I199:I206)</f>
        <v>0.6100200000000001</v>
      </c>
      <c r="J207" s="166"/>
      <c r="K207" s="167">
        <f>SUM(K199:K206)</f>
        <v>-0.20136</v>
      </c>
      <c r="Q207" s="145">
        <v>4</v>
      </c>
      <c r="BC207" s="168">
        <f>SUM(BC199:BC206)</f>
        <v>0</v>
      </c>
      <c r="BD207" s="168">
        <f>SUM(BD199:BD206)</f>
        <v>0</v>
      </c>
      <c r="BE207" s="168">
        <f>SUM(BE199:BE206)</f>
        <v>0</v>
      </c>
      <c r="BF207" s="168">
        <f>SUM(BF199:BF206)</f>
        <v>0</v>
      </c>
      <c r="BG207" s="168">
        <f>SUM(BG199:BG206)</f>
        <v>0</v>
      </c>
    </row>
    <row r="208" spans="1:17" ht="12.75">
      <c r="A208" s="138" t="s">
        <v>62</v>
      </c>
      <c r="B208" s="139" t="s">
        <v>328</v>
      </c>
      <c r="C208" s="140" t="s">
        <v>329</v>
      </c>
      <c r="D208" s="141"/>
      <c r="E208" s="142"/>
      <c r="F208" s="142"/>
      <c r="G208" s="143"/>
      <c r="H208" s="144"/>
      <c r="I208" s="144"/>
      <c r="J208" s="144"/>
      <c r="K208" s="144"/>
      <c r="Q208" s="145">
        <v>1</v>
      </c>
    </row>
    <row r="209" spans="1:59" ht="25.5">
      <c r="A209" s="146">
        <v>63</v>
      </c>
      <c r="B209" s="147" t="s">
        <v>330</v>
      </c>
      <c r="C209" s="148" t="s">
        <v>331</v>
      </c>
      <c r="D209" s="149" t="s">
        <v>71</v>
      </c>
      <c r="E209" s="150">
        <v>4.5</v>
      </c>
      <c r="F209" s="150">
        <v>0</v>
      </c>
      <c r="G209" s="151">
        <f>E209*F209</f>
        <v>0</v>
      </c>
      <c r="H209" s="152">
        <v>0</v>
      </c>
      <c r="I209" s="152">
        <f>E209*H209</f>
        <v>0</v>
      </c>
      <c r="J209" s="152">
        <v>0</v>
      </c>
      <c r="K209" s="152">
        <f>E209*J209</f>
        <v>0</v>
      </c>
      <c r="Q209" s="145">
        <v>2</v>
      </c>
      <c r="AA209" s="121">
        <v>12</v>
      </c>
      <c r="AB209" s="121">
        <v>0</v>
      </c>
      <c r="AC209" s="121">
        <v>63</v>
      </c>
      <c r="BB209" s="121">
        <v>2</v>
      </c>
      <c r="BC209" s="121">
        <f>IF(BB209=1,G209,0)</f>
        <v>0</v>
      </c>
      <c r="BD209" s="121">
        <f>IF(BB209=2,G209,0)</f>
        <v>0</v>
      </c>
      <c r="BE209" s="121">
        <f>IF(BB209=3,G209,0)</f>
        <v>0</v>
      </c>
      <c r="BF209" s="121">
        <f>IF(BB209=4,G209,0)</f>
        <v>0</v>
      </c>
      <c r="BG209" s="121">
        <f>IF(BB209=5,G209,0)</f>
        <v>0</v>
      </c>
    </row>
    <row r="210" spans="1:17" ht="12.75">
      <c r="A210" s="153"/>
      <c r="B210" s="154"/>
      <c r="C210" s="200" t="s">
        <v>332</v>
      </c>
      <c r="D210" s="201"/>
      <c r="E210" s="156">
        <v>4.5</v>
      </c>
      <c r="F210" s="157"/>
      <c r="G210" s="158"/>
      <c r="H210" s="159"/>
      <c r="I210" s="159"/>
      <c r="J210" s="159"/>
      <c r="K210" s="159"/>
      <c r="M210" s="121" t="s">
        <v>332</v>
      </c>
      <c r="O210" s="160"/>
      <c r="Q210" s="145"/>
    </row>
    <row r="211" spans="1:59" ht="25.5">
      <c r="A211" s="146">
        <v>64</v>
      </c>
      <c r="B211" s="147" t="s">
        <v>333</v>
      </c>
      <c r="C211" s="148" t="s">
        <v>334</v>
      </c>
      <c r="D211" s="149" t="s">
        <v>71</v>
      </c>
      <c r="E211" s="150">
        <v>3.5</v>
      </c>
      <c r="F211" s="150">
        <v>0</v>
      </c>
      <c r="G211" s="151">
        <f>E211*F211</f>
        <v>0</v>
      </c>
      <c r="H211" s="152">
        <v>0</v>
      </c>
      <c r="I211" s="152">
        <f>E211*H211</f>
        <v>0</v>
      </c>
      <c r="J211" s="152">
        <v>0</v>
      </c>
      <c r="K211" s="152">
        <f>E211*J211</f>
        <v>0</v>
      </c>
      <c r="Q211" s="145">
        <v>2</v>
      </c>
      <c r="AA211" s="121">
        <v>12</v>
      </c>
      <c r="AB211" s="121">
        <v>0</v>
      </c>
      <c r="AC211" s="121">
        <v>64</v>
      </c>
      <c r="BB211" s="121">
        <v>2</v>
      </c>
      <c r="BC211" s="121">
        <f>IF(BB211=1,G211,0)</f>
        <v>0</v>
      </c>
      <c r="BD211" s="121">
        <f>IF(BB211=2,G211,0)</f>
        <v>0</v>
      </c>
      <c r="BE211" s="121">
        <f>IF(BB211=3,G211,0)</f>
        <v>0</v>
      </c>
      <c r="BF211" s="121">
        <f>IF(BB211=4,G211,0)</f>
        <v>0</v>
      </c>
      <c r="BG211" s="121">
        <f>IF(BB211=5,G211,0)</f>
        <v>0</v>
      </c>
    </row>
    <row r="212" spans="1:59" ht="12.75">
      <c r="A212" s="161"/>
      <c r="B212" s="162" t="s">
        <v>66</v>
      </c>
      <c r="C212" s="163" t="str">
        <f>CONCATENATE(B208," ",C208)</f>
        <v>728 VZT</v>
      </c>
      <c r="D212" s="161"/>
      <c r="E212" s="164"/>
      <c r="F212" s="164"/>
      <c r="G212" s="165">
        <f>SUM(G208:G211)</f>
        <v>0</v>
      </c>
      <c r="H212" s="166"/>
      <c r="I212" s="167">
        <f>SUM(I208:I211)</f>
        <v>0</v>
      </c>
      <c r="J212" s="166"/>
      <c r="K212" s="167">
        <f>SUM(K208:K211)</f>
        <v>0</v>
      </c>
      <c r="Q212" s="145">
        <v>4</v>
      </c>
      <c r="BC212" s="168">
        <f>SUM(BC208:BC211)</f>
        <v>0</v>
      </c>
      <c r="BD212" s="168">
        <f>SUM(BD208:BD211)</f>
        <v>0</v>
      </c>
      <c r="BE212" s="168">
        <f>SUM(BE208:BE211)</f>
        <v>0</v>
      </c>
      <c r="BF212" s="168">
        <f>SUM(BF208:BF211)</f>
        <v>0</v>
      </c>
      <c r="BG212" s="168">
        <f>SUM(BG208:BG211)</f>
        <v>0</v>
      </c>
    </row>
    <row r="213" spans="1:17" ht="12.75">
      <c r="A213" s="138" t="s">
        <v>62</v>
      </c>
      <c r="B213" s="139" t="s">
        <v>335</v>
      </c>
      <c r="C213" s="140" t="s">
        <v>336</v>
      </c>
      <c r="D213" s="141"/>
      <c r="E213" s="142"/>
      <c r="F213" s="142"/>
      <c r="G213" s="143"/>
      <c r="H213" s="144"/>
      <c r="I213" s="144"/>
      <c r="J213" s="144"/>
      <c r="K213" s="144"/>
      <c r="Q213" s="145">
        <v>1</v>
      </c>
    </row>
    <row r="214" spans="1:59" ht="25.5">
      <c r="A214" s="146">
        <v>65</v>
      </c>
      <c r="B214" s="147" t="s">
        <v>337</v>
      </c>
      <c r="C214" s="148" t="s">
        <v>338</v>
      </c>
      <c r="D214" s="149" t="s">
        <v>78</v>
      </c>
      <c r="E214" s="150">
        <v>171.675</v>
      </c>
      <c r="F214" s="150">
        <v>0</v>
      </c>
      <c r="G214" s="151">
        <f>E214*F214</f>
        <v>0</v>
      </c>
      <c r="H214" s="152">
        <v>0.01426</v>
      </c>
      <c r="I214" s="152">
        <f>E214*H214</f>
        <v>2.4480855000000004</v>
      </c>
      <c r="J214" s="152">
        <v>0</v>
      </c>
      <c r="K214" s="152">
        <f>E214*J214</f>
        <v>0</v>
      </c>
      <c r="Q214" s="145">
        <v>2</v>
      </c>
      <c r="AA214" s="121">
        <v>12</v>
      </c>
      <c r="AB214" s="121">
        <v>0</v>
      </c>
      <c r="AC214" s="121">
        <v>65</v>
      </c>
      <c r="BB214" s="121">
        <v>2</v>
      </c>
      <c r="BC214" s="121">
        <f>IF(BB214=1,G214,0)</f>
        <v>0</v>
      </c>
      <c r="BD214" s="121">
        <f>IF(BB214=2,G214,0)</f>
        <v>0</v>
      </c>
      <c r="BE214" s="121">
        <f>IF(BB214=3,G214,0)</f>
        <v>0</v>
      </c>
      <c r="BF214" s="121">
        <f>IF(BB214=4,G214,0)</f>
        <v>0</v>
      </c>
      <c r="BG214" s="121">
        <f>IF(BB214=5,G214,0)</f>
        <v>0</v>
      </c>
    </row>
    <row r="215" spans="1:17" ht="12.75">
      <c r="A215" s="153"/>
      <c r="B215" s="154"/>
      <c r="C215" s="200" t="s">
        <v>339</v>
      </c>
      <c r="D215" s="201"/>
      <c r="E215" s="156">
        <v>93.975</v>
      </c>
      <c r="F215" s="157"/>
      <c r="G215" s="158"/>
      <c r="H215" s="159"/>
      <c r="I215" s="159"/>
      <c r="J215" s="159"/>
      <c r="K215" s="159"/>
      <c r="M215" s="121" t="s">
        <v>339</v>
      </c>
      <c r="O215" s="160"/>
      <c r="Q215" s="145"/>
    </row>
    <row r="216" spans="1:17" ht="12.75">
      <c r="A216" s="153"/>
      <c r="B216" s="154"/>
      <c r="C216" s="200" t="s">
        <v>340</v>
      </c>
      <c r="D216" s="201"/>
      <c r="E216" s="156">
        <v>77.7</v>
      </c>
      <c r="F216" s="157"/>
      <c r="G216" s="158"/>
      <c r="H216" s="159"/>
      <c r="I216" s="159"/>
      <c r="J216" s="159"/>
      <c r="K216" s="159"/>
      <c r="M216" s="121" t="s">
        <v>340</v>
      </c>
      <c r="O216" s="160"/>
      <c r="Q216" s="145"/>
    </row>
    <row r="217" spans="1:59" ht="25.5">
      <c r="A217" s="146">
        <v>66</v>
      </c>
      <c r="B217" s="147" t="s">
        <v>341</v>
      </c>
      <c r="C217" s="148" t="s">
        <v>342</v>
      </c>
      <c r="D217" s="149" t="s">
        <v>78</v>
      </c>
      <c r="E217" s="150">
        <v>171.675</v>
      </c>
      <c r="F217" s="150">
        <v>0</v>
      </c>
      <c r="G217" s="151">
        <f>E217*F217</f>
        <v>0</v>
      </c>
      <c r="H217" s="152">
        <v>0.00371</v>
      </c>
      <c r="I217" s="152">
        <f>E217*H217</f>
        <v>0.6369142500000001</v>
      </c>
      <c r="J217" s="152">
        <v>0</v>
      </c>
      <c r="K217" s="152">
        <f>E217*J217</f>
        <v>0</v>
      </c>
      <c r="Q217" s="145">
        <v>2</v>
      </c>
      <c r="AA217" s="121">
        <v>12</v>
      </c>
      <c r="AB217" s="121">
        <v>0</v>
      </c>
      <c r="AC217" s="121">
        <v>66</v>
      </c>
      <c r="BB217" s="121">
        <v>2</v>
      </c>
      <c r="BC217" s="121">
        <f>IF(BB217=1,G217,0)</f>
        <v>0</v>
      </c>
      <c r="BD217" s="121">
        <f>IF(BB217=2,G217,0)</f>
        <v>0</v>
      </c>
      <c r="BE217" s="121">
        <f>IF(BB217=3,G217,0)</f>
        <v>0</v>
      </c>
      <c r="BF217" s="121">
        <f>IF(BB217=4,G217,0)</f>
        <v>0</v>
      </c>
      <c r="BG217" s="121">
        <f>IF(BB217=5,G217,0)</f>
        <v>0</v>
      </c>
    </row>
    <row r="218" spans="1:17" ht="12.75">
      <c r="A218" s="153"/>
      <c r="B218" s="154"/>
      <c r="C218" s="202" t="s">
        <v>343</v>
      </c>
      <c r="D218" s="203"/>
      <c r="E218" s="203"/>
      <c r="F218" s="203"/>
      <c r="G218" s="204"/>
      <c r="H218" s="155"/>
      <c r="I218" s="155"/>
      <c r="J218" s="155"/>
      <c r="K218" s="155"/>
      <c r="Q218" s="145">
        <v>3</v>
      </c>
    </row>
    <row r="219" spans="1:17" ht="12.75">
      <c r="A219" s="153"/>
      <c r="B219" s="154"/>
      <c r="C219" s="202"/>
      <c r="D219" s="203"/>
      <c r="E219" s="203"/>
      <c r="F219" s="203"/>
      <c r="G219" s="204"/>
      <c r="H219" s="155"/>
      <c r="I219" s="155"/>
      <c r="J219" s="155"/>
      <c r="K219" s="155"/>
      <c r="Q219" s="145">
        <v>3</v>
      </c>
    </row>
    <row r="220" spans="1:59" ht="12.75">
      <c r="A220" s="146">
        <v>67</v>
      </c>
      <c r="B220" s="147" t="s">
        <v>344</v>
      </c>
      <c r="C220" s="148" t="s">
        <v>345</v>
      </c>
      <c r="D220" s="149" t="s">
        <v>78</v>
      </c>
      <c r="E220" s="150">
        <v>50.505</v>
      </c>
      <c r="F220" s="150">
        <v>0</v>
      </c>
      <c r="G220" s="151">
        <f>E220*F220</f>
        <v>0</v>
      </c>
      <c r="H220" s="152">
        <v>0.00016</v>
      </c>
      <c r="I220" s="152">
        <f>E220*H220</f>
        <v>0.0080808</v>
      </c>
      <c r="J220" s="152">
        <v>-0.014</v>
      </c>
      <c r="K220" s="152">
        <f>E220*J220</f>
        <v>-0.7070700000000001</v>
      </c>
      <c r="Q220" s="145">
        <v>2</v>
      </c>
      <c r="AA220" s="121">
        <v>12</v>
      </c>
      <c r="AB220" s="121">
        <v>0</v>
      </c>
      <c r="AC220" s="121">
        <v>67</v>
      </c>
      <c r="BB220" s="121">
        <v>2</v>
      </c>
      <c r="BC220" s="121">
        <f>IF(BB220=1,G220,0)</f>
        <v>0</v>
      </c>
      <c r="BD220" s="121">
        <f>IF(BB220=2,G220,0)</f>
        <v>0</v>
      </c>
      <c r="BE220" s="121">
        <f>IF(BB220=3,G220,0)</f>
        <v>0</v>
      </c>
      <c r="BF220" s="121">
        <f>IF(BB220=4,G220,0)</f>
        <v>0</v>
      </c>
      <c r="BG220" s="121">
        <f>IF(BB220=5,G220,0)</f>
        <v>0</v>
      </c>
    </row>
    <row r="221" spans="1:17" ht="12.75">
      <c r="A221" s="153"/>
      <c r="B221" s="154"/>
      <c r="C221" s="200" t="s">
        <v>346</v>
      </c>
      <c r="D221" s="201"/>
      <c r="E221" s="156">
        <v>50.505</v>
      </c>
      <c r="F221" s="157"/>
      <c r="G221" s="158"/>
      <c r="H221" s="159"/>
      <c r="I221" s="159"/>
      <c r="J221" s="159"/>
      <c r="K221" s="159"/>
      <c r="M221" s="121" t="s">
        <v>346</v>
      </c>
      <c r="O221" s="160"/>
      <c r="Q221" s="145"/>
    </row>
    <row r="222" spans="1:59" ht="12.75">
      <c r="A222" s="146">
        <v>68</v>
      </c>
      <c r="B222" s="147" t="s">
        <v>347</v>
      </c>
      <c r="C222" s="148" t="s">
        <v>348</v>
      </c>
      <c r="D222" s="149" t="s">
        <v>268</v>
      </c>
      <c r="E222" s="150">
        <v>3.085</v>
      </c>
      <c r="F222" s="150">
        <v>0</v>
      </c>
      <c r="G222" s="151">
        <f>E222*F222</f>
        <v>0</v>
      </c>
      <c r="H222" s="152">
        <v>0</v>
      </c>
      <c r="I222" s="152">
        <f>E222*H222</f>
        <v>0</v>
      </c>
      <c r="J222" s="152">
        <v>0</v>
      </c>
      <c r="K222" s="152">
        <f>E222*J222</f>
        <v>0</v>
      </c>
      <c r="Q222" s="145">
        <v>2</v>
      </c>
      <c r="AA222" s="121">
        <v>12</v>
      </c>
      <c r="AB222" s="121">
        <v>0</v>
      </c>
      <c r="AC222" s="121">
        <v>68</v>
      </c>
      <c r="BB222" s="121">
        <v>2</v>
      </c>
      <c r="BC222" s="121">
        <f>IF(BB222=1,G222,0)</f>
        <v>0</v>
      </c>
      <c r="BD222" s="121">
        <f>IF(BB222=2,G222,0)</f>
        <v>0</v>
      </c>
      <c r="BE222" s="121">
        <f>IF(BB222=3,G222,0)</f>
        <v>0</v>
      </c>
      <c r="BF222" s="121">
        <f>IF(BB222=4,G222,0)</f>
        <v>0</v>
      </c>
      <c r="BG222" s="121">
        <f>IF(BB222=5,G222,0)</f>
        <v>0</v>
      </c>
    </row>
    <row r="223" spans="1:59" ht="12.75">
      <c r="A223" s="161"/>
      <c r="B223" s="162" t="s">
        <v>66</v>
      </c>
      <c r="C223" s="163" t="str">
        <f>CONCATENATE(B213," ",C213)</f>
        <v>762 Konstrukce tesařské</v>
      </c>
      <c r="D223" s="161"/>
      <c r="E223" s="164"/>
      <c r="F223" s="164"/>
      <c r="G223" s="165">
        <f>SUM(G213:G222)</f>
        <v>0</v>
      </c>
      <c r="H223" s="166"/>
      <c r="I223" s="167">
        <f>SUM(I213:I222)</f>
        <v>3.0930805500000007</v>
      </c>
      <c r="J223" s="166"/>
      <c r="K223" s="167">
        <f>SUM(K213:K222)</f>
        <v>-0.7070700000000001</v>
      </c>
      <c r="Q223" s="145">
        <v>4</v>
      </c>
      <c r="BC223" s="168">
        <f>SUM(BC213:BC222)</f>
        <v>0</v>
      </c>
      <c r="BD223" s="168">
        <f>SUM(BD213:BD222)</f>
        <v>0</v>
      </c>
      <c r="BE223" s="168">
        <f>SUM(BE213:BE222)</f>
        <v>0</v>
      </c>
      <c r="BF223" s="168">
        <f>SUM(BF213:BF222)</f>
        <v>0</v>
      </c>
      <c r="BG223" s="168">
        <f>SUM(BG213:BG222)</f>
        <v>0</v>
      </c>
    </row>
    <row r="224" spans="1:17" ht="12.75">
      <c r="A224" s="138" t="s">
        <v>62</v>
      </c>
      <c r="B224" s="139" t="s">
        <v>349</v>
      </c>
      <c r="C224" s="140" t="s">
        <v>350</v>
      </c>
      <c r="D224" s="141"/>
      <c r="E224" s="142"/>
      <c r="F224" s="142"/>
      <c r="G224" s="143"/>
      <c r="H224" s="144"/>
      <c r="I224" s="144"/>
      <c r="J224" s="144"/>
      <c r="K224" s="144"/>
      <c r="Q224" s="145">
        <v>1</v>
      </c>
    </row>
    <row r="225" spans="1:59" ht="12.75">
      <c r="A225" s="146">
        <v>69</v>
      </c>
      <c r="B225" s="147" t="s">
        <v>351</v>
      </c>
      <c r="C225" s="148" t="s">
        <v>352</v>
      </c>
      <c r="D225" s="149" t="s">
        <v>78</v>
      </c>
      <c r="E225" s="150">
        <v>1252.88</v>
      </c>
      <c r="F225" s="150">
        <v>0</v>
      </c>
      <c r="G225" s="151">
        <f>E225*F225</f>
        <v>0</v>
      </c>
      <c r="H225" s="152">
        <v>8E-05</v>
      </c>
      <c r="I225" s="152">
        <f>E225*H225</f>
        <v>0.10023040000000001</v>
      </c>
      <c r="J225" s="152">
        <v>0</v>
      </c>
      <c r="K225" s="152">
        <f>E225*J225</f>
        <v>0</v>
      </c>
      <c r="Q225" s="145">
        <v>2</v>
      </c>
      <c r="AA225" s="121">
        <v>12</v>
      </c>
      <c r="AB225" s="121">
        <v>0</v>
      </c>
      <c r="AC225" s="121">
        <v>69</v>
      </c>
      <c r="BB225" s="121">
        <v>2</v>
      </c>
      <c r="BC225" s="121">
        <f>IF(BB225=1,G225,0)</f>
        <v>0</v>
      </c>
      <c r="BD225" s="121">
        <f>IF(BB225=2,G225,0)</f>
        <v>0</v>
      </c>
      <c r="BE225" s="121">
        <f>IF(BB225=3,G225,0)</f>
        <v>0</v>
      </c>
      <c r="BF225" s="121">
        <f>IF(BB225=4,G225,0)</f>
        <v>0</v>
      </c>
      <c r="BG225" s="121">
        <f>IF(BB225=5,G225,0)</f>
        <v>0</v>
      </c>
    </row>
    <row r="226" spans="1:17" ht="9.75" customHeight="1">
      <c r="A226" s="153"/>
      <c r="B226" s="154"/>
      <c r="C226" s="202" t="s">
        <v>353</v>
      </c>
      <c r="D226" s="203"/>
      <c r="E226" s="203"/>
      <c r="F226" s="203"/>
      <c r="G226" s="204"/>
      <c r="H226" s="155"/>
      <c r="I226" s="155"/>
      <c r="J226" s="155"/>
      <c r="K226" s="155"/>
      <c r="Q226" s="145">
        <v>3</v>
      </c>
    </row>
    <row r="227" spans="1:17" ht="12.75">
      <c r="A227" s="153"/>
      <c r="B227" s="154"/>
      <c r="C227" s="200" t="s">
        <v>354</v>
      </c>
      <c r="D227" s="201"/>
      <c r="E227" s="156">
        <v>652.08</v>
      </c>
      <c r="F227" s="157"/>
      <c r="G227" s="158"/>
      <c r="H227" s="159"/>
      <c r="I227" s="159"/>
      <c r="J227" s="159"/>
      <c r="K227" s="159"/>
      <c r="M227" s="121" t="s">
        <v>354</v>
      </c>
      <c r="O227" s="160"/>
      <c r="Q227" s="145"/>
    </row>
    <row r="228" spans="1:17" ht="12.75">
      <c r="A228" s="153"/>
      <c r="B228" s="154"/>
      <c r="C228" s="200" t="s">
        <v>355</v>
      </c>
      <c r="D228" s="201"/>
      <c r="E228" s="156">
        <v>543.4</v>
      </c>
      <c r="F228" s="157"/>
      <c r="G228" s="158"/>
      <c r="H228" s="159"/>
      <c r="I228" s="159"/>
      <c r="J228" s="159"/>
      <c r="K228" s="159"/>
      <c r="M228" s="121" t="s">
        <v>355</v>
      </c>
      <c r="O228" s="160"/>
      <c r="Q228" s="145"/>
    </row>
    <row r="229" spans="1:17" ht="12.75">
      <c r="A229" s="153"/>
      <c r="B229" s="154"/>
      <c r="C229" s="200" t="s">
        <v>356</v>
      </c>
      <c r="D229" s="201"/>
      <c r="E229" s="156">
        <v>57.4</v>
      </c>
      <c r="F229" s="157"/>
      <c r="G229" s="158"/>
      <c r="H229" s="159"/>
      <c r="I229" s="159"/>
      <c r="J229" s="159"/>
      <c r="K229" s="159"/>
      <c r="M229" s="121" t="s">
        <v>356</v>
      </c>
      <c r="O229" s="160"/>
      <c r="Q229" s="145"/>
    </row>
    <row r="230" spans="1:59" ht="25.5">
      <c r="A230" s="146">
        <v>70</v>
      </c>
      <c r="B230" s="147" t="s">
        <v>357</v>
      </c>
      <c r="C230" s="148" t="s">
        <v>358</v>
      </c>
      <c r="D230" s="149" t="s">
        <v>78</v>
      </c>
      <c r="E230" s="150">
        <v>1403.2256</v>
      </c>
      <c r="F230" s="150">
        <v>0</v>
      </c>
      <c r="G230" s="151">
        <f>E230*F230</f>
        <v>0</v>
      </c>
      <c r="H230" s="152">
        <v>0.0056</v>
      </c>
      <c r="I230" s="152">
        <f>E230*H230</f>
        <v>7.85806336</v>
      </c>
      <c r="J230" s="152">
        <v>0</v>
      </c>
      <c r="K230" s="152">
        <f>E230*J230</f>
        <v>0</v>
      </c>
      <c r="Q230" s="145">
        <v>2</v>
      </c>
      <c r="AA230" s="121">
        <v>12</v>
      </c>
      <c r="AB230" s="121">
        <v>1</v>
      </c>
      <c r="AC230" s="121">
        <v>70</v>
      </c>
      <c r="BB230" s="121">
        <v>2</v>
      </c>
      <c r="BC230" s="121">
        <f>IF(BB230=1,G230,0)</f>
        <v>0</v>
      </c>
      <c r="BD230" s="121">
        <f>IF(BB230=2,G230,0)</f>
        <v>0</v>
      </c>
      <c r="BE230" s="121">
        <f>IF(BB230=3,G230,0)</f>
        <v>0</v>
      </c>
      <c r="BF230" s="121">
        <f>IF(BB230=4,G230,0)</f>
        <v>0</v>
      </c>
      <c r="BG230" s="121">
        <f>IF(BB230=5,G230,0)</f>
        <v>0</v>
      </c>
    </row>
    <row r="231" spans="1:17" ht="24.75" customHeight="1">
      <c r="A231" s="153"/>
      <c r="B231" s="154"/>
      <c r="C231" s="202" t="s">
        <v>359</v>
      </c>
      <c r="D231" s="203"/>
      <c r="E231" s="203"/>
      <c r="F231" s="203"/>
      <c r="G231" s="204"/>
      <c r="H231" s="155"/>
      <c r="I231" s="155"/>
      <c r="J231" s="155"/>
      <c r="K231" s="155"/>
      <c r="Q231" s="145">
        <v>3</v>
      </c>
    </row>
    <row r="232" spans="1:17" ht="12.75">
      <c r="A232" s="153"/>
      <c r="B232" s="154"/>
      <c r="C232" s="200" t="s">
        <v>360</v>
      </c>
      <c r="D232" s="201"/>
      <c r="E232" s="156">
        <v>1403.2256</v>
      </c>
      <c r="F232" s="157"/>
      <c r="G232" s="158"/>
      <c r="H232" s="159"/>
      <c r="I232" s="159"/>
      <c r="J232" s="159"/>
      <c r="K232" s="159"/>
      <c r="M232" s="121" t="s">
        <v>360</v>
      </c>
      <c r="O232" s="160"/>
      <c r="Q232" s="145"/>
    </row>
    <row r="233" spans="1:17" ht="12.75">
      <c r="A233" s="153"/>
      <c r="B233" s="154"/>
      <c r="C233" s="200"/>
      <c r="D233" s="201"/>
      <c r="E233" s="156">
        <v>0</v>
      </c>
      <c r="F233" s="157"/>
      <c r="G233" s="158"/>
      <c r="H233" s="159"/>
      <c r="I233" s="159"/>
      <c r="J233" s="159"/>
      <c r="K233" s="159"/>
      <c r="O233" s="160"/>
      <c r="Q233" s="145"/>
    </row>
    <row r="234" spans="1:59" ht="12.75">
      <c r="A234" s="146">
        <v>71</v>
      </c>
      <c r="B234" s="147" t="s">
        <v>361</v>
      </c>
      <c r="C234" s="148" t="s">
        <v>362</v>
      </c>
      <c r="D234" s="149" t="s">
        <v>71</v>
      </c>
      <c r="E234" s="150">
        <v>172.1</v>
      </c>
      <c r="F234" s="150">
        <v>0</v>
      </c>
      <c r="G234" s="151">
        <f>E234*F234</f>
        <v>0</v>
      </c>
      <c r="H234" s="152">
        <v>0</v>
      </c>
      <c r="I234" s="152">
        <f>E234*H234</f>
        <v>0</v>
      </c>
      <c r="J234" s="152">
        <v>0</v>
      </c>
      <c r="K234" s="152">
        <f>E234*J234</f>
        <v>0</v>
      </c>
      <c r="Q234" s="145">
        <v>2</v>
      </c>
      <c r="AA234" s="121">
        <v>12</v>
      </c>
      <c r="AB234" s="121">
        <v>0</v>
      </c>
      <c r="AC234" s="121">
        <v>71</v>
      </c>
      <c r="BB234" s="121">
        <v>2</v>
      </c>
      <c r="BC234" s="121">
        <f>IF(BB234=1,G234,0)</f>
        <v>0</v>
      </c>
      <c r="BD234" s="121">
        <f>IF(BB234=2,G234,0)</f>
        <v>0</v>
      </c>
      <c r="BE234" s="121">
        <f>IF(BB234=3,G234,0)</f>
        <v>0</v>
      </c>
      <c r="BF234" s="121">
        <f>IF(BB234=4,G234,0)</f>
        <v>0</v>
      </c>
      <c r="BG234" s="121">
        <f>IF(BB234=5,G234,0)</f>
        <v>0</v>
      </c>
    </row>
    <row r="235" spans="1:17" ht="12.75">
      <c r="A235" s="153"/>
      <c r="B235" s="154"/>
      <c r="C235" s="200" t="s">
        <v>363</v>
      </c>
      <c r="D235" s="201"/>
      <c r="E235" s="156">
        <v>172.1</v>
      </c>
      <c r="F235" s="157"/>
      <c r="G235" s="158"/>
      <c r="H235" s="159"/>
      <c r="I235" s="159"/>
      <c r="J235" s="159"/>
      <c r="K235" s="159"/>
      <c r="M235" s="121" t="s">
        <v>363</v>
      </c>
      <c r="O235" s="160"/>
      <c r="Q235" s="145"/>
    </row>
    <row r="236" spans="1:59" ht="12.75">
      <c r="A236" s="146">
        <v>72</v>
      </c>
      <c r="B236" s="147" t="s">
        <v>364</v>
      </c>
      <c r="C236" s="148" t="s">
        <v>365</v>
      </c>
      <c r="D236" s="149" t="s">
        <v>71</v>
      </c>
      <c r="E236" s="150">
        <v>102.1</v>
      </c>
      <c r="F236" s="150">
        <v>0</v>
      </c>
      <c r="G236" s="151">
        <f>E236*F236</f>
        <v>0</v>
      </c>
      <c r="H236" s="152">
        <v>0</v>
      </c>
      <c r="I236" s="152">
        <f>E236*H236</f>
        <v>0</v>
      </c>
      <c r="J236" s="152">
        <v>0</v>
      </c>
      <c r="K236" s="152">
        <f>E236*J236</f>
        <v>0</v>
      </c>
      <c r="Q236" s="145">
        <v>2</v>
      </c>
      <c r="AA236" s="121">
        <v>12</v>
      </c>
      <c r="AB236" s="121">
        <v>0</v>
      </c>
      <c r="AC236" s="121">
        <v>72</v>
      </c>
      <c r="BB236" s="121">
        <v>2</v>
      </c>
      <c r="BC236" s="121">
        <f>IF(BB236=1,G236,0)</f>
        <v>0</v>
      </c>
      <c r="BD236" s="121">
        <f>IF(BB236=2,G236,0)</f>
        <v>0</v>
      </c>
      <c r="BE236" s="121">
        <f>IF(BB236=3,G236,0)</f>
        <v>0</v>
      </c>
      <c r="BF236" s="121">
        <f>IF(BB236=4,G236,0)</f>
        <v>0</v>
      </c>
      <c r="BG236" s="121">
        <f>IF(BB236=5,G236,0)</f>
        <v>0</v>
      </c>
    </row>
    <row r="237" spans="1:17" ht="12.75">
      <c r="A237" s="153"/>
      <c r="B237" s="154"/>
      <c r="C237" s="200" t="s">
        <v>366</v>
      </c>
      <c r="D237" s="201"/>
      <c r="E237" s="156">
        <v>102.1</v>
      </c>
      <c r="F237" s="157"/>
      <c r="G237" s="158"/>
      <c r="H237" s="159"/>
      <c r="I237" s="159"/>
      <c r="J237" s="159"/>
      <c r="K237" s="159"/>
      <c r="M237" s="121" t="s">
        <v>366</v>
      </c>
      <c r="O237" s="160"/>
      <c r="Q237" s="145"/>
    </row>
    <row r="238" spans="1:59" ht="12.75">
      <c r="A238" s="146">
        <v>73</v>
      </c>
      <c r="B238" s="147" t="s">
        <v>367</v>
      </c>
      <c r="C238" s="148" t="s">
        <v>368</v>
      </c>
      <c r="D238" s="149" t="s">
        <v>78</v>
      </c>
      <c r="E238" s="150">
        <v>137.1</v>
      </c>
      <c r="F238" s="150">
        <v>0</v>
      </c>
      <c r="G238" s="151">
        <f>E238*F238</f>
        <v>0</v>
      </c>
      <c r="H238" s="152">
        <v>0.0056</v>
      </c>
      <c r="I238" s="152">
        <f>E238*H238</f>
        <v>0.76776</v>
      </c>
      <c r="J238" s="152">
        <v>0</v>
      </c>
      <c r="K238" s="152">
        <f>E238*J238</f>
        <v>0</v>
      </c>
      <c r="Q238" s="145">
        <v>2</v>
      </c>
      <c r="AA238" s="121">
        <v>12</v>
      </c>
      <c r="AB238" s="121">
        <v>1</v>
      </c>
      <c r="AC238" s="121">
        <v>73</v>
      </c>
      <c r="BB238" s="121">
        <v>2</v>
      </c>
      <c r="BC238" s="121">
        <f>IF(BB238=1,G238,0)</f>
        <v>0</v>
      </c>
      <c r="BD238" s="121">
        <f>IF(BB238=2,G238,0)</f>
        <v>0</v>
      </c>
      <c r="BE238" s="121">
        <f>IF(BB238=3,G238,0)</f>
        <v>0</v>
      </c>
      <c r="BF238" s="121">
        <f>IF(BB238=4,G238,0)</f>
        <v>0</v>
      </c>
      <c r="BG238" s="121">
        <f>IF(BB238=5,G238,0)</f>
        <v>0</v>
      </c>
    </row>
    <row r="239" spans="1:17" ht="24" customHeight="1">
      <c r="A239" s="153"/>
      <c r="B239" s="154"/>
      <c r="C239" s="202" t="s">
        <v>359</v>
      </c>
      <c r="D239" s="203"/>
      <c r="E239" s="203"/>
      <c r="F239" s="203"/>
      <c r="G239" s="204"/>
      <c r="H239" s="155"/>
      <c r="I239" s="155"/>
      <c r="J239" s="155"/>
      <c r="K239" s="155"/>
      <c r="Q239" s="145">
        <v>3</v>
      </c>
    </row>
    <row r="240" spans="1:17" ht="12.75">
      <c r="A240" s="153"/>
      <c r="B240" s="154"/>
      <c r="C240" s="200" t="s">
        <v>369</v>
      </c>
      <c r="D240" s="201"/>
      <c r="E240" s="156">
        <v>86.05</v>
      </c>
      <c r="F240" s="157"/>
      <c r="G240" s="158"/>
      <c r="H240" s="159"/>
      <c r="I240" s="159"/>
      <c r="J240" s="159"/>
      <c r="K240" s="159"/>
      <c r="M240" s="121" t="s">
        <v>369</v>
      </c>
      <c r="O240" s="160"/>
      <c r="Q240" s="145"/>
    </row>
    <row r="241" spans="1:17" ht="12.75">
      <c r="A241" s="153"/>
      <c r="B241" s="154"/>
      <c r="C241" s="200" t="s">
        <v>370</v>
      </c>
      <c r="D241" s="201"/>
      <c r="E241" s="156">
        <v>51.05</v>
      </c>
      <c r="F241" s="157"/>
      <c r="G241" s="158"/>
      <c r="H241" s="159"/>
      <c r="I241" s="159"/>
      <c r="J241" s="159"/>
      <c r="K241" s="159"/>
      <c r="M241" s="121" t="s">
        <v>370</v>
      </c>
      <c r="O241" s="160"/>
      <c r="Q241" s="145"/>
    </row>
    <row r="242" spans="1:59" ht="12.75">
      <c r="A242" s="146">
        <v>74</v>
      </c>
      <c r="B242" s="147" t="s">
        <v>371</v>
      </c>
      <c r="C242" s="148" t="s">
        <v>372</v>
      </c>
      <c r="D242" s="149" t="s">
        <v>71</v>
      </c>
      <c r="E242" s="150">
        <v>94.8</v>
      </c>
      <c r="F242" s="150">
        <v>0</v>
      </c>
      <c r="G242" s="151">
        <f>E242*F242</f>
        <v>0</v>
      </c>
      <c r="H242" s="152">
        <v>0.00243</v>
      </c>
      <c r="I242" s="152">
        <f>E242*H242</f>
        <v>0.23036399999999999</v>
      </c>
      <c r="J242" s="152">
        <v>0</v>
      </c>
      <c r="K242" s="152">
        <f>E242*J242</f>
        <v>0</v>
      </c>
      <c r="Q242" s="145">
        <v>2</v>
      </c>
      <c r="AA242" s="121">
        <v>12</v>
      </c>
      <c r="AB242" s="121">
        <v>0</v>
      </c>
      <c r="AC242" s="121">
        <v>74</v>
      </c>
      <c r="BB242" s="121">
        <v>2</v>
      </c>
      <c r="BC242" s="121">
        <f>IF(BB242=1,G242,0)</f>
        <v>0</v>
      </c>
      <c r="BD242" s="121">
        <f>IF(BB242=2,G242,0)</f>
        <v>0</v>
      </c>
      <c r="BE242" s="121">
        <f>IF(BB242=3,G242,0)</f>
        <v>0</v>
      </c>
      <c r="BF242" s="121">
        <f>IF(BB242=4,G242,0)</f>
        <v>0</v>
      </c>
      <c r="BG242" s="121">
        <f>IF(BB242=5,G242,0)</f>
        <v>0</v>
      </c>
    </row>
    <row r="243" spans="1:17" ht="12.75">
      <c r="A243" s="153"/>
      <c r="B243" s="154"/>
      <c r="C243" s="200" t="s">
        <v>373</v>
      </c>
      <c r="D243" s="201"/>
      <c r="E243" s="156">
        <v>60</v>
      </c>
      <c r="F243" s="157"/>
      <c r="G243" s="158"/>
      <c r="H243" s="159"/>
      <c r="I243" s="159"/>
      <c r="J243" s="159"/>
      <c r="K243" s="159"/>
      <c r="M243" s="121" t="s">
        <v>373</v>
      </c>
      <c r="O243" s="160"/>
      <c r="Q243" s="145"/>
    </row>
    <row r="244" spans="1:17" ht="12.75">
      <c r="A244" s="153"/>
      <c r="B244" s="154"/>
      <c r="C244" s="200" t="s">
        <v>374</v>
      </c>
      <c r="D244" s="201"/>
      <c r="E244" s="156">
        <v>34.8</v>
      </c>
      <c r="F244" s="157"/>
      <c r="G244" s="158"/>
      <c r="H244" s="159"/>
      <c r="I244" s="159"/>
      <c r="J244" s="159"/>
      <c r="K244" s="159"/>
      <c r="M244" s="121" t="s">
        <v>374</v>
      </c>
      <c r="O244" s="160"/>
      <c r="Q244" s="145"/>
    </row>
    <row r="245" spans="1:59" ht="25.5">
      <c r="A245" s="146">
        <v>75</v>
      </c>
      <c r="B245" s="147" t="s">
        <v>375</v>
      </c>
      <c r="C245" s="148" t="s">
        <v>376</v>
      </c>
      <c r="D245" s="149" t="s">
        <v>71</v>
      </c>
      <c r="E245" s="150">
        <v>6.05</v>
      </c>
      <c r="F245" s="150">
        <v>0</v>
      </c>
      <c r="G245" s="151">
        <f>E245*F245</f>
        <v>0</v>
      </c>
      <c r="H245" s="152">
        <v>0.00211</v>
      </c>
      <c r="I245" s="152">
        <f>E245*H245</f>
        <v>0.012765499999999999</v>
      </c>
      <c r="J245" s="152">
        <v>0</v>
      </c>
      <c r="K245" s="152">
        <f>E245*J245</f>
        <v>0</v>
      </c>
      <c r="Q245" s="145">
        <v>2</v>
      </c>
      <c r="AA245" s="121">
        <v>12</v>
      </c>
      <c r="AB245" s="121">
        <v>0</v>
      </c>
      <c r="AC245" s="121">
        <v>75</v>
      </c>
      <c r="BB245" s="121">
        <v>2</v>
      </c>
      <c r="BC245" s="121">
        <f>IF(BB245=1,G245,0)</f>
        <v>0</v>
      </c>
      <c r="BD245" s="121">
        <f>IF(BB245=2,G245,0)</f>
        <v>0</v>
      </c>
      <c r="BE245" s="121">
        <f>IF(BB245=3,G245,0)</f>
        <v>0</v>
      </c>
      <c r="BF245" s="121">
        <f>IF(BB245=4,G245,0)</f>
        <v>0</v>
      </c>
      <c r="BG245" s="121">
        <f>IF(BB245=5,G245,0)</f>
        <v>0</v>
      </c>
    </row>
    <row r="246" spans="1:17" ht="12.75">
      <c r="A246" s="153"/>
      <c r="B246" s="154"/>
      <c r="C246" s="200" t="s">
        <v>377</v>
      </c>
      <c r="D246" s="201"/>
      <c r="E246" s="156">
        <v>6.05</v>
      </c>
      <c r="F246" s="157"/>
      <c r="G246" s="158"/>
      <c r="H246" s="159"/>
      <c r="I246" s="159"/>
      <c r="J246" s="159"/>
      <c r="K246" s="159"/>
      <c r="M246" s="121" t="s">
        <v>377</v>
      </c>
      <c r="O246" s="160"/>
      <c r="Q246" s="145"/>
    </row>
    <row r="247" spans="1:59" ht="25.5">
      <c r="A247" s="146">
        <v>76</v>
      </c>
      <c r="B247" s="147" t="s">
        <v>378</v>
      </c>
      <c r="C247" s="148" t="s">
        <v>379</v>
      </c>
      <c r="D247" s="149" t="s">
        <v>71</v>
      </c>
      <c r="E247" s="150">
        <v>94.8</v>
      </c>
      <c r="F247" s="150">
        <v>0</v>
      </c>
      <c r="G247" s="151">
        <f>E247*F247</f>
        <v>0</v>
      </c>
      <c r="H247" s="152">
        <v>0</v>
      </c>
      <c r="I247" s="152">
        <f>E247*H247</f>
        <v>0</v>
      </c>
      <c r="J247" s="152">
        <v>-0.00181</v>
      </c>
      <c r="K247" s="152">
        <f>E247*J247</f>
        <v>-0.171588</v>
      </c>
      <c r="Q247" s="145">
        <v>2</v>
      </c>
      <c r="AA247" s="121">
        <v>12</v>
      </c>
      <c r="AB247" s="121">
        <v>0</v>
      </c>
      <c r="AC247" s="121">
        <v>76</v>
      </c>
      <c r="BB247" s="121">
        <v>2</v>
      </c>
      <c r="BC247" s="121">
        <f>IF(BB247=1,G247,0)</f>
        <v>0</v>
      </c>
      <c r="BD247" s="121">
        <f>IF(BB247=2,G247,0)</f>
        <v>0</v>
      </c>
      <c r="BE247" s="121">
        <f>IF(BB247=3,G247,0)</f>
        <v>0</v>
      </c>
      <c r="BF247" s="121">
        <f>IF(BB247=4,G247,0)</f>
        <v>0</v>
      </c>
      <c r="BG247" s="121">
        <f>IF(BB247=5,G247,0)</f>
        <v>0</v>
      </c>
    </row>
    <row r="248" spans="1:59" ht="25.5">
      <c r="A248" s="146">
        <v>77</v>
      </c>
      <c r="B248" s="147" t="s">
        <v>380</v>
      </c>
      <c r="C248" s="148" t="s">
        <v>525</v>
      </c>
      <c r="D248" s="149" t="s">
        <v>115</v>
      </c>
      <c r="E248" s="150">
        <v>11</v>
      </c>
      <c r="F248" s="150">
        <v>0</v>
      </c>
      <c r="G248" s="151">
        <f>E248*F248</f>
        <v>0</v>
      </c>
      <c r="H248" s="152">
        <v>0</v>
      </c>
      <c r="I248" s="152">
        <f>E248*H248</f>
        <v>0</v>
      </c>
      <c r="J248" s="152">
        <v>0</v>
      </c>
      <c r="K248" s="152">
        <f>E248*J248</f>
        <v>0</v>
      </c>
      <c r="Q248" s="145">
        <v>2</v>
      </c>
      <c r="AA248" s="121">
        <v>12</v>
      </c>
      <c r="AB248" s="121">
        <v>0</v>
      </c>
      <c r="AC248" s="121">
        <v>77</v>
      </c>
      <c r="BB248" s="121">
        <v>2</v>
      </c>
      <c r="BC248" s="121">
        <f>IF(BB248=1,G248,0)</f>
        <v>0</v>
      </c>
      <c r="BD248" s="121">
        <f>IF(BB248=2,G248,0)</f>
        <v>0</v>
      </c>
      <c r="BE248" s="121">
        <f>IF(BB248=3,G248,0)</f>
        <v>0</v>
      </c>
      <c r="BF248" s="121">
        <f>IF(BB248=4,G248,0)</f>
        <v>0</v>
      </c>
      <c r="BG248" s="121">
        <f>IF(BB248=5,G248,0)</f>
        <v>0</v>
      </c>
    </row>
    <row r="249" spans="1:59" ht="25.5">
      <c r="A249" s="146">
        <v>78</v>
      </c>
      <c r="B249" s="147" t="s">
        <v>381</v>
      </c>
      <c r="C249" s="148" t="s">
        <v>526</v>
      </c>
      <c r="D249" s="149" t="s">
        <v>71</v>
      </c>
      <c r="E249" s="150">
        <v>56</v>
      </c>
      <c r="F249" s="150">
        <v>0</v>
      </c>
      <c r="G249" s="151">
        <f>E249*F249</f>
        <v>0</v>
      </c>
      <c r="H249" s="152">
        <v>0</v>
      </c>
      <c r="I249" s="152">
        <f>E249*H249</f>
        <v>0</v>
      </c>
      <c r="J249" s="152">
        <v>0</v>
      </c>
      <c r="K249" s="152">
        <f>E249*J249</f>
        <v>0</v>
      </c>
      <c r="Q249" s="145">
        <v>2</v>
      </c>
      <c r="AA249" s="121">
        <v>12</v>
      </c>
      <c r="AB249" s="121">
        <v>0</v>
      </c>
      <c r="AC249" s="121">
        <v>78</v>
      </c>
      <c r="BB249" s="121">
        <v>2</v>
      </c>
      <c r="BC249" s="121">
        <f>IF(BB249=1,G249,0)</f>
        <v>0</v>
      </c>
      <c r="BD249" s="121">
        <f>IF(BB249=2,G249,0)</f>
        <v>0</v>
      </c>
      <c r="BE249" s="121">
        <f>IF(BB249=3,G249,0)</f>
        <v>0</v>
      </c>
      <c r="BF249" s="121">
        <f>IF(BB249=4,G249,0)</f>
        <v>0</v>
      </c>
      <c r="BG249" s="121">
        <f>IF(BB249=5,G249,0)</f>
        <v>0</v>
      </c>
    </row>
    <row r="250" spans="1:17" ht="12.75">
      <c r="A250" s="153"/>
      <c r="B250" s="154"/>
      <c r="C250" s="200" t="s">
        <v>382</v>
      </c>
      <c r="D250" s="201"/>
      <c r="E250" s="156">
        <v>56</v>
      </c>
      <c r="F250" s="157"/>
      <c r="G250" s="158"/>
      <c r="H250" s="159"/>
      <c r="I250" s="159"/>
      <c r="J250" s="159"/>
      <c r="K250" s="159"/>
      <c r="M250" s="121" t="s">
        <v>382</v>
      </c>
      <c r="O250" s="160"/>
      <c r="Q250" s="145"/>
    </row>
    <row r="251" spans="1:59" ht="25.5">
      <c r="A251" s="146">
        <v>79</v>
      </c>
      <c r="B251" s="147" t="s">
        <v>383</v>
      </c>
      <c r="C251" s="148" t="s">
        <v>527</v>
      </c>
      <c r="D251" s="149" t="s">
        <v>115</v>
      </c>
      <c r="E251" s="150">
        <v>3</v>
      </c>
      <c r="F251" s="150">
        <v>0</v>
      </c>
      <c r="G251" s="151">
        <f>E251*F251</f>
        <v>0</v>
      </c>
      <c r="H251" s="152">
        <v>0</v>
      </c>
      <c r="I251" s="152">
        <f>E251*H251</f>
        <v>0</v>
      </c>
      <c r="J251" s="152">
        <v>0</v>
      </c>
      <c r="K251" s="152">
        <f>E251*J251</f>
        <v>0</v>
      </c>
      <c r="Q251" s="145">
        <v>2</v>
      </c>
      <c r="AA251" s="121">
        <v>12</v>
      </c>
      <c r="AB251" s="121">
        <v>0</v>
      </c>
      <c r="AC251" s="121">
        <v>79</v>
      </c>
      <c r="BB251" s="121">
        <v>2</v>
      </c>
      <c r="BC251" s="121">
        <f>IF(BB251=1,G251,0)</f>
        <v>0</v>
      </c>
      <c r="BD251" s="121">
        <f>IF(BB251=2,G251,0)</f>
        <v>0</v>
      </c>
      <c r="BE251" s="121">
        <f>IF(BB251=3,G251,0)</f>
        <v>0</v>
      </c>
      <c r="BF251" s="121">
        <f>IF(BB251=4,G251,0)</f>
        <v>0</v>
      </c>
      <c r="BG251" s="121">
        <f>IF(BB251=5,G251,0)</f>
        <v>0</v>
      </c>
    </row>
    <row r="252" spans="1:59" ht="12.75">
      <c r="A252" s="146">
        <v>80</v>
      </c>
      <c r="B252" s="147" t="s">
        <v>384</v>
      </c>
      <c r="C252" s="148" t="s">
        <v>528</v>
      </c>
      <c r="D252" s="149" t="s">
        <v>71</v>
      </c>
      <c r="E252" s="150">
        <v>32</v>
      </c>
      <c r="F252" s="150">
        <v>0</v>
      </c>
      <c r="G252" s="151">
        <f>E252*F252</f>
        <v>0</v>
      </c>
      <c r="H252" s="152">
        <v>0</v>
      </c>
      <c r="I252" s="152">
        <f>E252*H252</f>
        <v>0</v>
      </c>
      <c r="J252" s="152">
        <v>0</v>
      </c>
      <c r="K252" s="152">
        <f>E252*J252</f>
        <v>0</v>
      </c>
      <c r="Q252" s="145">
        <v>2</v>
      </c>
      <c r="AA252" s="121">
        <v>12</v>
      </c>
      <c r="AB252" s="121">
        <v>0</v>
      </c>
      <c r="AC252" s="121">
        <v>80</v>
      </c>
      <c r="BB252" s="121">
        <v>2</v>
      </c>
      <c r="BC252" s="121">
        <f>IF(BB252=1,G252,0)</f>
        <v>0</v>
      </c>
      <c r="BD252" s="121">
        <f>IF(BB252=2,G252,0)</f>
        <v>0</v>
      </c>
      <c r="BE252" s="121">
        <f>IF(BB252=3,G252,0)</f>
        <v>0</v>
      </c>
      <c r="BF252" s="121">
        <f>IF(BB252=4,G252,0)</f>
        <v>0</v>
      </c>
      <c r="BG252" s="121">
        <f>IF(BB252=5,G252,0)</f>
        <v>0</v>
      </c>
    </row>
    <row r="253" spans="1:17" ht="12.75">
      <c r="A253" s="153"/>
      <c r="B253" s="154"/>
      <c r="C253" s="200" t="s">
        <v>385</v>
      </c>
      <c r="D253" s="201"/>
      <c r="E253" s="156">
        <v>32</v>
      </c>
      <c r="F253" s="157"/>
      <c r="G253" s="158"/>
      <c r="H253" s="159"/>
      <c r="I253" s="159"/>
      <c r="J253" s="159"/>
      <c r="K253" s="159"/>
      <c r="M253" s="121" t="s">
        <v>385</v>
      </c>
      <c r="O253" s="160"/>
      <c r="Q253" s="145"/>
    </row>
    <row r="254" spans="1:59" ht="12.75">
      <c r="A254" s="146">
        <v>81</v>
      </c>
      <c r="B254" s="147" t="s">
        <v>357</v>
      </c>
      <c r="C254" s="148" t="s">
        <v>368</v>
      </c>
      <c r="D254" s="149" t="s">
        <v>78</v>
      </c>
      <c r="E254" s="150">
        <v>197.79</v>
      </c>
      <c r="F254" s="150">
        <v>0</v>
      </c>
      <c r="G254" s="151">
        <f>E254*F254</f>
        <v>0</v>
      </c>
      <c r="H254" s="152">
        <v>0.0056</v>
      </c>
      <c r="I254" s="152">
        <f>E254*H254</f>
        <v>1.107624</v>
      </c>
      <c r="J254" s="152">
        <v>0</v>
      </c>
      <c r="K254" s="152">
        <f>E254*J254</f>
        <v>0</v>
      </c>
      <c r="Q254" s="145">
        <v>2</v>
      </c>
      <c r="AA254" s="121">
        <v>12</v>
      </c>
      <c r="AB254" s="121">
        <v>1</v>
      </c>
      <c r="AC254" s="121">
        <v>81</v>
      </c>
      <c r="BB254" s="121">
        <v>2</v>
      </c>
      <c r="BC254" s="121">
        <f>IF(BB254=1,G254,0)</f>
        <v>0</v>
      </c>
      <c r="BD254" s="121">
        <f>IF(BB254=2,G254,0)</f>
        <v>0</v>
      </c>
      <c r="BE254" s="121">
        <f>IF(BB254=3,G254,0)</f>
        <v>0</v>
      </c>
      <c r="BF254" s="121">
        <f>IF(BB254=4,G254,0)</f>
        <v>0</v>
      </c>
      <c r="BG254" s="121">
        <f>IF(BB254=5,G254,0)</f>
        <v>0</v>
      </c>
    </row>
    <row r="255" spans="1:17" ht="26.25" customHeight="1">
      <c r="A255" s="153"/>
      <c r="B255" s="154"/>
      <c r="C255" s="202" t="s">
        <v>386</v>
      </c>
      <c r="D255" s="203"/>
      <c r="E255" s="203"/>
      <c r="F255" s="203"/>
      <c r="G255" s="204"/>
      <c r="H255" s="155"/>
      <c r="I255" s="155"/>
      <c r="J255" s="155"/>
      <c r="K255" s="155"/>
      <c r="Q255" s="145">
        <v>3</v>
      </c>
    </row>
    <row r="256" spans="1:17" ht="12.75">
      <c r="A256" s="153"/>
      <c r="B256" s="154"/>
      <c r="C256" s="200" t="s">
        <v>387</v>
      </c>
      <c r="D256" s="201"/>
      <c r="E256" s="156">
        <v>86.05</v>
      </c>
      <c r="F256" s="157"/>
      <c r="G256" s="158"/>
      <c r="H256" s="159"/>
      <c r="I256" s="159"/>
      <c r="J256" s="159"/>
      <c r="K256" s="159"/>
      <c r="M256" s="121" t="s">
        <v>387</v>
      </c>
      <c r="O256" s="160"/>
      <c r="Q256" s="145"/>
    </row>
    <row r="257" spans="1:17" ht="12.75">
      <c r="A257" s="153"/>
      <c r="B257" s="154"/>
      <c r="C257" s="200" t="s">
        <v>388</v>
      </c>
      <c r="D257" s="201"/>
      <c r="E257" s="156">
        <v>61.26</v>
      </c>
      <c r="F257" s="157"/>
      <c r="G257" s="158"/>
      <c r="H257" s="159"/>
      <c r="I257" s="159"/>
      <c r="J257" s="159"/>
      <c r="K257" s="159"/>
      <c r="M257" s="121" t="s">
        <v>388</v>
      </c>
      <c r="O257" s="160"/>
      <c r="Q257" s="145"/>
    </row>
    <row r="258" spans="1:17" ht="12.75">
      <c r="A258" s="153"/>
      <c r="B258" s="154"/>
      <c r="C258" s="200" t="s">
        <v>389</v>
      </c>
      <c r="D258" s="201"/>
      <c r="E258" s="156">
        <v>18.48</v>
      </c>
      <c r="F258" s="157"/>
      <c r="G258" s="158"/>
      <c r="H258" s="159"/>
      <c r="I258" s="159"/>
      <c r="J258" s="159"/>
      <c r="K258" s="159"/>
      <c r="M258" s="121" t="s">
        <v>389</v>
      </c>
      <c r="O258" s="160"/>
      <c r="Q258" s="145"/>
    </row>
    <row r="259" spans="1:17" ht="12.75">
      <c r="A259" s="153"/>
      <c r="B259" s="154"/>
      <c r="C259" s="200" t="s">
        <v>390</v>
      </c>
      <c r="D259" s="201"/>
      <c r="E259" s="156">
        <v>32</v>
      </c>
      <c r="F259" s="157"/>
      <c r="G259" s="158"/>
      <c r="H259" s="159"/>
      <c r="I259" s="159"/>
      <c r="J259" s="159"/>
      <c r="K259" s="159"/>
      <c r="M259" s="121" t="s">
        <v>390</v>
      </c>
      <c r="O259" s="160"/>
      <c r="Q259" s="145"/>
    </row>
    <row r="260" spans="1:59" ht="25.5">
      <c r="A260" s="146">
        <v>82</v>
      </c>
      <c r="B260" s="147" t="s">
        <v>391</v>
      </c>
      <c r="C260" s="148" t="s">
        <v>392</v>
      </c>
      <c r="D260" s="149" t="s">
        <v>115</v>
      </c>
      <c r="E260" s="150">
        <v>8</v>
      </c>
      <c r="F260" s="150">
        <v>0</v>
      </c>
      <c r="G260" s="151">
        <f>E260*F260</f>
        <v>0</v>
      </c>
      <c r="H260" s="152">
        <v>0.00041</v>
      </c>
      <c r="I260" s="152">
        <f>E260*H260</f>
        <v>0.00328</v>
      </c>
      <c r="J260" s="152">
        <v>0</v>
      </c>
      <c r="K260" s="152">
        <f>E260*J260</f>
        <v>0</v>
      </c>
      <c r="Q260" s="145">
        <v>2</v>
      </c>
      <c r="AA260" s="121">
        <v>12</v>
      </c>
      <c r="AB260" s="121">
        <v>0</v>
      </c>
      <c r="AC260" s="121">
        <v>82</v>
      </c>
      <c r="BB260" s="121">
        <v>2</v>
      </c>
      <c r="BC260" s="121">
        <f>IF(BB260=1,G260,0)</f>
        <v>0</v>
      </c>
      <c r="BD260" s="121">
        <f>IF(BB260=2,G260,0)</f>
        <v>0</v>
      </c>
      <c r="BE260" s="121">
        <f>IF(BB260=3,G260,0)</f>
        <v>0</v>
      </c>
      <c r="BF260" s="121">
        <f>IF(BB260=4,G260,0)</f>
        <v>0</v>
      </c>
      <c r="BG260" s="121">
        <f>IF(BB260=5,G260,0)</f>
        <v>0</v>
      </c>
    </row>
    <row r="261" spans="1:59" ht="25.5">
      <c r="A261" s="146">
        <v>83</v>
      </c>
      <c r="B261" s="147" t="s">
        <v>393</v>
      </c>
      <c r="C261" s="148" t="s">
        <v>394</v>
      </c>
      <c r="D261" s="149" t="s">
        <v>71</v>
      </c>
      <c r="E261" s="150">
        <v>172.6</v>
      </c>
      <c r="F261" s="150">
        <v>0</v>
      </c>
      <c r="G261" s="151">
        <f>E261*F261</f>
        <v>0</v>
      </c>
      <c r="H261" s="152">
        <v>0.00169</v>
      </c>
      <c r="I261" s="152">
        <f>E261*H261</f>
        <v>0.291694</v>
      </c>
      <c r="J261" s="152">
        <v>0</v>
      </c>
      <c r="K261" s="152">
        <f>E261*J261</f>
        <v>0</v>
      </c>
      <c r="Q261" s="145">
        <v>2</v>
      </c>
      <c r="AA261" s="121">
        <v>12</v>
      </c>
      <c r="AB261" s="121">
        <v>0</v>
      </c>
      <c r="AC261" s="121">
        <v>83</v>
      </c>
      <c r="BB261" s="121">
        <v>2</v>
      </c>
      <c r="BC261" s="121">
        <f>IF(BB261=1,G261,0)</f>
        <v>0</v>
      </c>
      <c r="BD261" s="121">
        <f>IF(BB261=2,G261,0)</f>
        <v>0</v>
      </c>
      <c r="BE261" s="121">
        <f>IF(BB261=3,G261,0)</f>
        <v>0</v>
      </c>
      <c r="BF261" s="121">
        <f>IF(BB261=4,G261,0)</f>
        <v>0</v>
      </c>
      <c r="BG261" s="121">
        <f>IF(BB261=5,G261,0)</f>
        <v>0</v>
      </c>
    </row>
    <row r="262" spans="1:17" ht="12.75">
      <c r="A262" s="153"/>
      <c r="B262" s="154"/>
      <c r="C262" s="200" t="s">
        <v>395</v>
      </c>
      <c r="D262" s="201"/>
      <c r="E262" s="156">
        <v>85.6</v>
      </c>
      <c r="F262" s="157"/>
      <c r="G262" s="158"/>
      <c r="H262" s="159"/>
      <c r="I262" s="159"/>
      <c r="J262" s="159"/>
      <c r="K262" s="159"/>
      <c r="M262" s="121" t="s">
        <v>395</v>
      </c>
      <c r="O262" s="160"/>
      <c r="Q262" s="145"/>
    </row>
    <row r="263" spans="1:17" ht="12.75">
      <c r="A263" s="153"/>
      <c r="B263" s="154"/>
      <c r="C263" s="200" t="s">
        <v>396</v>
      </c>
      <c r="D263" s="201"/>
      <c r="E263" s="156">
        <v>17</v>
      </c>
      <c r="F263" s="157"/>
      <c r="G263" s="158"/>
      <c r="H263" s="159"/>
      <c r="I263" s="159"/>
      <c r="J263" s="159"/>
      <c r="K263" s="159"/>
      <c r="M263" s="121" t="s">
        <v>396</v>
      </c>
      <c r="O263" s="160"/>
      <c r="Q263" s="145"/>
    </row>
    <row r="264" spans="1:17" ht="12.75">
      <c r="A264" s="153"/>
      <c r="B264" s="154"/>
      <c r="C264" s="200" t="s">
        <v>397</v>
      </c>
      <c r="D264" s="201"/>
      <c r="E264" s="156">
        <v>70</v>
      </c>
      <c r="F264" s="157"/>
      <c r="G264" s="158"/>
      <c r="H264" s="159"/>
      <c r="I264" s="159"/>
      <c r="J264" s="159"/>
      <c r="K264" s="159"/>
      <c r="M264" s="121" t="s">
        <v>397</v>
      </c>
      <c r="O264" s="160"/>
      <c r="Q264" s="145"/>
    </row>
    <row r="265" spans="1:59" ht="25.5">
      <c r="A265" s="146">
        <v>84</v>
      </c>
      <c r="B265" s="147" t="s">
        <v>398</v>
      </c>
      <c r="C265" s="148" t="s">
        <v>399</v>
      </c>
      <c r="D265" s="149" t="s">
        <v>115</v>
      </c>
      <c r="E265" s="150">
        <v>6</v>
      </c>
      <c r="F265" s="150">
        <v>0</v>
      </c>
      <c r="G265" s="151">
        <f>E265*F265</f>
        <v>0</v>
      </c>
      <c r="H265" s="152">
        <v>0</v>
      </c>
      <c r="I265" s="152">
        <f>E265*H265</f>
        <v>0</v>
      </c>
      <c r="J265" s="152">
        <v>0</v>
      </c>
      <c r="K265" s="152">
        <f>E265*J265</f>
        <v>0</v>
      </c>
      <c r="Q265" s="145">
        <v>2</v>
      </c>
      <c r="AA265" s="121">
        <v>12</v>
      </c>
      <c r="AB265" s="121">
        <v>0</v>
      </c>
      <c r="AC265" s="121">
        <v>84</v>
      </c>
      <c r="BB265" s="121">
        <v>2</v>
      </c>
      <c r="BC265" s="121">
        <f>IF(BB265=1,G265,0)</f>
        <v>0</v>
      </c>
      <c r="BD265" s="121">
        <f>IF(BB265=2,G265,0)</f>
        <v>0</v>
      </c>
      <c r="BE265" s="121">
        <f>IF(BB265=3,G265,0)</f>
        <v>0</v>
      </c>
      <c r="BF265" s="121">
        <f>IF(BB265=4,G265,0)</f>
        <v>0</v>
      </c>
      <c r="BG265" s="121">
        <f>IF(BB265=5,G265,0)</f>
        <v>0</v>
      </c>
    </row>
    <row r="266" spans="1:59" ht="25.5">
      <c r="A266" s="146">
        <v>85</v>
      </c>
      <c r="B266" s="147" t="s">
        <v>400</v>
      </c>
      <c r="C266" s="148" t="s">
        <v>401</v>
      </c>
      <c r="D266" s="149" t="s">
        <v>71</v>
      </c>
      <c r="E266" s="150">
        <v>40</v>
      </c>
      <c r="F266" s="150">
        <v>0</v>
      </c>
      <c r="G266" s="151">
        <f>E266*F266</f>
        <v>0</v>
      </c>
      <c r="H266" s="152">
        <v>0.00267</v>
      </c>
      <c r="I266" s="152">
        <f>E266*H266</f>
        <v>0.1068</v>
      </c>
      <c r="J266" s="152">
        <v>0</v>
      </c>
      <c r="K266" s="152">
        <f>E266*J266</f>
        <v>0</v>
      </c>
      <c r="Q266" s="145">
        <v>2</v>
      </c>
      <c r="AA266" s="121">
        <v>12</v>
      </c>
      <c r="AB266" s="121">
        <v>0</v>
      </c>
      <c r="AC266" s="121">
        <v>85</v>
      </c>
      <c r="BB266" s="121">
        <v>2</v>
      </c>
      <c r="BC266" s="121">
        <f>IF(BB266=1,G266,0)</f>
        <v>0</v>
      </c>
      <c r="BD266" s="121">
        <f>IF(BB266=2,G266,0)</f>
        <v>0</v>
      </c>
      <c r="BE266" s="121">
        <f>IF(BB266=3,G266,0)</f>
        <v>0</v>
      </c>
      <c r="BF266" s="121">
        <f>IF(BB266=4,G266,0)</f>
        <v>0</v>
      </c>
      <c r="BG266" s="121">
        <f>IF(BB266=5,G266,0)</f>
        <v>0</v>
      </c>
    </row>
    <row r="267" spans="1:17" ht="12.75">
      <c r="A267" s="153"/>
      <c r="B267" s="154"/>
      <c r="C267" s="200" t="s">
        <v>402</v>
      </c>
      <c r="D267" s="201"/>
      <c r="E267" s="156">
        <v>40</v>
      </c>
      <c r="F267" s="157"/>
      <c r="G267" s="158"/>
      <c r="H267" s="159"/>
      <c r="I267" s="159"/>
      <c r="J267" s="159"/>
      <c r="K267" s="159"/>
      <c r="M267" s="121" t="s">
        <v>402</v>
      </c>
      <c r="O267" s="160"/>
      <c r="Q267" s="145"/>
    </row>
    <row r="268" spans="1:59" ht="12.75">
      <c r="A268" s="146">
        <v>86</v>
      </c>
      <c r="B268" s="147" t="s">
        <v>403</v>
      </c>
      <c r="C268" s="148" t="s">
        <v>404</v>
      </c>
      <c r="D268" s="149" t="s">
        <v>71</v>
      </c>
      <c r="E268" s="150">
        <v>172.6</v>
      </c>
      <c r="F268" s="150">
        <v>0</v>
      </c>
      <c r="G268" s="151">
        <f>E268*F268</f>
        <v>0</v>
      </c>
      <c r="H268" s="152">
        <v>0</v>
      </c>
      <c r="I268" s="152">
        <f>E268*H268</f>
        <v>0</v>
      </c>
      <c r="J268" s="152">
        <v>-0.00336</v>
      </c>
      <c r="K268" s="152">
        <f>E268*J268</f>
        <v>-0.579936</v>
      </c>
      <c r="Q268" s="145">
        <v>2</v>
      </c>
      <c r="AA268" s="121">
        <v>12</v>
      </c>
      <c r="AB268" s="121">
        <v>0</v>
      </c>
      <c r="AC268" s="121">
        <v>86</v>
      </c>
      <c r="BB268" s="121">
        <v>2</v>
      </c>
      <c r="BC268" s="121">
        <f>IF(BB268=1,G268,0)</f>
        <v>0</v>
      </c>
      <c r="BD268" s="121">
        <f>IF(BB268=2,G268,0)</f>
        <v>0</v>
      </c>
      <c r="BE268" s="121">
        <f>IF(BB268=3,G268,0)</f>
        <v>0</v>
      </c>
      <c r="BF268" s="121">
        <f>IF(BB268=4,G268,0)</f>
        <v>0</v>
      </c>
      <c r="BG268" s="121">
        <f>IF(BB268=5,G268,0)</f>
        <v>0</v>
      </c>
    </row>
    <row r="269" spans="1:59" ht="12.75">
      <c r="A269" s="146">
        <v>87</v>
      </c>
      <c r="B269" s="147" t="s">
        <v>405</v>
      </c>
      <c r="C269" s="148" t="s">
        <v>406</v>
      </c>
      <c r="D269" s="149" t="s">
        <v>71</v>
      </c>
      <c r="E269" s="150">
        <v>40</v>
      </c>
      <c r="F269" s="150">
        <v>0</v>
      </c>
      <c r="G269" s="151">
        <f>E269*F269</f>
        <v>0</v>
      </c>
      <c r="H269" s="152">
        <v>0</v>
      </c>
      <c r="I269" s="152">
        <f>E269*H269</f>
        <v>0</v>
      </c>
      <c r="J269" s="152">
        <v>-0.00285</v>
      </c>
      <c r="K269" s="152">
        <f>E269*J269</f>
        <v>-0.114</v>
      </c>
      <c r="Q269" s="145">
        <v>2</v>
      </c>
      <c r="AA269" s="121">
        <v>12</v>
      </c>
      <c r="AB269" s="121">
        <v>0</v>
      </c>
      <c r="AC269" s="121">
        <v>87</v>
      </c>
      <c r="BB269" s="121">
        <v>2</v>
      </c>
      <c r="BC269" s="121">
        <f>IF(BB269=1,G269,0)</f>
        <v>0</v>
      </c>
      <c r="BD269" s="121">
        <f>IF(BB269=2,G269,0)</f>
        <v>0</v>
      </c>
      <c r="BE269" s="121">
        <f>IF(BB269=3,G269,0)</f>
        <v>0</v>
      </c>
      <c r="BF269" s="121">
        <f>IF(BB269=4,G269,0)</f>
        <v>0</v>
      </c>
      <c r="BG269" s="121">
        <f>IF(BB269=5,G269,0)</f>
        <v>0</v>
      </c>
    </row>
    <row r="270" spans="1:59" ht="12.75">
      <c r="A270" s="146">
        <v>88</v>
      </c>
      <c r="B270" s="147" t="s">
        <v>407</v>
      </c>
      <c r="C270" s="148" t="s">
        <v>408</v>
      </c>
      <c r="D270" s="149" t="s">
        <v>115</v>
      </c>
      <c r="E270" s="150">
        <v>172</v>
      </c>
      <c r="F270" s="150">
        <v>0</v>
      </c>
      <c r="G270" s="151">
        <f>E270*F270</f>
        <v>0</v>
      </c>
      <c r="H270" s="152">
        <v>0</v>
      </c>
      <c r="I270" s="152">
        <f>E270*H270</f>
        <v>0</v>
      </c>
      <c r="J270" s="152">
        <v>-0.00096</v>
      </c>
      <c r="K270" s="152">
        <f>E270*J270</f>
        <v>-0.16512000000000002</v>
      </c>
      <c r="Q270" s="145">
        <v>2</v>
      </c>
      <c r="AA270" s="121">
        <v>12</v>
      </c>
      <c r="AB270" s="121">
        <v>0</v>
      </c>
      <c r="AC270" s="121">
        <v>88</v>
      </c>
      <c r="BB270" s="121">
        <v>2</v>
      </c>
      <c r="BC270" s="121">
        <f>IF(BB270=1,G270,0)</f>
        <v>0</v>
      </c>
      <c r="BD270" s="121">
        <f>IF(BB270=2,G270,0)</f>
        <v>0</v>
      </c>
      <c r="BE270" s="121">
        <f>IF(BB270=3,G270,0)</f>
        <v>0</v>
      </c>
      <c r="BF270" s="121">
        <f>IF(BB270=4,G270,0)</f>
        <v>0</v>
      </c>
      <c r="BG270" s="121">
        <f>IF(BB270=5,G270,0)</f>
        <v>0</v>
      </c>
    </row>
    <row r="271" spans="1:59" ht="12.75">
      <c r="A271" s="146">
        <v>89</v>
      </c>
      <c r="B271" s="147" t="s">
        <v>409</v>
      </c>
      <c r="C271" s="148" t="s">
        <v>410</v>
      </c>
      <c r="D271" s="149" t="s">
        <v>115</v>
      </c>
      <c r="E271" s="150">
        <v>2</v>
      </c>
      <c r="F271" s="150">
        <v>0</v>
      </c>
      <c r="G271" s="151">
        <f>E271*F271</f>
        <v>0</v>
      </c>
      <c r="H271" s="152">
        <v>0</v>
      </c>
      <c r="I271" s="152">
        <f>E271*H271</f>
        <v>0</v>
      </c>
      <c r="J271" s="152">
        <v>-0.02008</v>
      </c>
      <c r="K271" s="152">
        <f>E271*J271</f>
        <v>-0.04016</v>
      </c>
      <c r="Q271" s="145">
        <v>2</v>
      </c>
      <c r="AA271" s="121">
        <v>12</v>
      </c>
      <c r="AB271" s="121">
        <v>0</v>
      </c>
      <c r="AC271" s="121">
        <v>89</v>
      </c>
      <c r="BB271" s="121">
        <v>2</v>
      </c>
      <c r="BC271" s="121">
        <f>IF(BB271=1,G271,0)</f>
        <v>0</v>
      </c>
      <c r="BD271" s="121">
        <f>IF(BB271=2,G271,0)</f>
        <v>0</v>
      </c>
      <c r="BE271" s="121">
        <f>IF(BB271=3,G271,0)</f>
        <v>0</v>
      </c>
      <c r="BF271" s="121">
        <f>IF(BB271=4,G271,0)</f>
        <v>0</v>
      </c>
      <c r="BG271" s="121">
        <f>IF(BB271=5,G271,0)</f>
        <v>0</v>
      </c>
    </row>
    <row r="272" spans="1:59" ht="25.5">
      <c r="A272" s="146">
        <v>90</v>
      </c>
      <c r="B272" s="147" t="s">
        <v>411</v>
      </c>
      <c r="C272" s="148" t="s">
        <v>412</v>
      </c>
      <c r="D272" s="149" t="s">
        <v>78</v>
      </c>
      <c r="E272" s="150">
        <v>1.44</v>
      </c>
      <c r="F272" s="150">
        <v>0</v>
      </c>
      <c r="G272" s="151">
        <f>E272*F272</f>
        <v>0</v>
      </c>
      <c r="H272" s="152">
        <v>0</v>
      </c>
      <c r="I272" s="152">
        <f>E272*H272</f>
        <v>0</v>
      </c>
      <c r="J272" s="152">
        <v>-0.00721</v>
      </c>
      <c r="K272" s="152">
        <f>E272*J272</f>
        <v>-0.0103824</v>
      </c>
      <c r="Q272" s="145">
        <v>2</v>
      </c>
      <c r="AA272" s="121">
        <v>12</v>
      </c>
      <c r="AB272" s="121">
        <v>0</v>
      </c>
      <c r="AC272" s="121">
        <v>90</v>
      </c>
      <c r="BB272" s="121">
        <v>2</v>
      </c>
      <c r="BC272" s="121">
        <f>IF(BB272=1,G272,0)</f>
        <v>0</v>
      </c>
      <c r="BD272" s="121">
        <f>IF(BB272=2,G272,0)</f>
        <v>0</v>
      </c>
      <c r="BE272" s="121">
        <f>IF(BB272=3,G272,0)</f>
        <v>0</v>
      </c>
      <c r="BF272" s="121">
        <f>IF(BB272=4,G272,0)</f>
        <v>0</v>
      </c>
      <c r="BG272" s="121">
        <f>IF(BB272=5,G272,0)</f>
        <v>0</v>
      </c>
    </row>
    <row r="273" spans="1:17" ht="12.75">
      <c r="A273" s="153"/>
      <c r="B273" s="154"/>
      <c r="C273" s="200" t="s">
        <v>413</v>
      </c>
      <c r="D273" s="201"/>
      <c r="E273" s="156">
        <v>1.44</v>
      </c>
      <c r="F273" s="157"/>
      <c r="G273" s="158"/>
      <c r="H273" s="159"/>
      <c r="I273" s="159"/>
      <c r="J273" s="159"/>
      <c r="K273" s="159"/>
      <c r="M273" s="121" t="s">
        <v>413</v>
      </c>
      <c r="O273" s="160"/>
      <c r="Q273" s="145"/>
    </row>
    <row r="274" spans="1:59" ht="12.75">
      <c r="A274" s="146">
        <v>91</v>
      </c>
      <c r="B274" s="147" t="s">
        <v>414</v>
      </c>
      <c r="C274" s="148" t="s">
        <v>415</v>
      </c>
      <c r="D274" s="149" t="s">
        <v>71</v>
      </c>
      <c r="E274" s="150">
        <v>56</v>
      </c>
      <c r="F274" s="150">
        <v>0</v>
      </c>
      <c r="G274" s="151">
        <f>E274*F274</f>
        <v>0</v>
      </c>
      <c r="H274" s="152">
        <v>0</v>
      </c>
      <c r="I274" s="152">
        <f>E274*H274</f>
        <v>0</v>
      </c>
      <c r="J274" s="152">
        <v>-0.00192</v>
      </c>
      <c r="K274" s="152">
        <f>E274*J274</f>
        <v>-0.10752</v>
      </c>
      <c r="Q274" s="145">
        <v>2</v>
      </c>
      <c r="AA274" s="121">
        <v>12</v>
      </c>
      <c r="AB274" s="121">
        <v>0</v>
      </c>
      <c r="AC274" s="121">
        <v>91</v>
      </c>
      <c r="BB274" s="121">
        <v>2</v>
      </c>
      <c r="BC274" s="121">
        <f>IF(BB274=1,G274,0)</f>
        <v>0</v>
      </c>
      <c r="BD274" s="121">
        <f>IF(BB274=2,G274,0)</f>
        <v>0</v>
      </c>
      <c r="BE274" s="121">
        <f>IF(BB274=3,G274,0)</f>
        <v>0</v>
      </c>
      <c r="BF274" s="121">
        <f>IF(BB274=4,G274,0)</f>
        <v>0</v>
      </c>
      <c r="BG274" s="121">
        <f>IF(BB274=5,G274,0)</f>
        <v>0</v>
      </c>
    </row>
    <row r="275" spans="1:59" ht="25.5">
      <c r="A275" s="146">
        <v>92</v>
      </c>
      <c r="B275" s="147" t="s">
        <v>416</v>
      </c>
      <c r="C275" s="148" t="s">
        <v>417</v>
      </c>
      <c r="D275" s="149" t="s">
        <v>71</v>
      </c>
      <c r="E275" s="150">
        <v>219.25</v>
      </c>
      <c r="F275" s="150">
        <v>0</v>
      </c>
      <c r="G275" s="151">
        <f>E275*F275</f>
        <v>0</v>
      </c>
      <c r="H275" s="152">
        <v>0</v>
      </c>
      <c r="I275" s="152">
        <f>E275*H275</f>
        <v>0</v>
      </c>
      <c r="J275" s="152">
        <v>-0.00175</v>
      </c>
      <c r="K275" s="152">
        <f>E275*J275</f>
        <v>-0.3836875</v>
      </c>
      <c r="Q275" s="145">
        <v>2</v>
      </c>
      <c r="AA275" s="121">
        <v>12</v>
      </c>
      <c r="AB275" s="121">
        <v>0</v>
      </c>
      <c r="AC275" s="121">
        <v>92</v>
      </c>
      <c r="BB275" s="121">
        <v>2</v>
      </c>
      <c r="BC275" s="121">
        <f>IF(BB275=1,G275,0)</f>
        <v>0</v>
      </c>
      <c r="BD275" s="121">
        <f>IF(BB275=2,G275,0)</f>
        <v>0</v>
      </c>
      <c r="BE275" s="121">
        <f>IF(BB275=3,G275,0)</f>
        <v>0</v>
      </c>
      <c r="BF275" s="121">
        <f>IF(BB275=4,G275,0)</f>
        <v>0</v>
      </c>
      <c r="BG275" s="121">
        <f>IF(BB275=5,G275,0)</f>
        <v>0</v>
      </c>
    </row>
    <row r="276" spans="1:17" ht="12.75">
      <c r="A276" s="153"/>
      <c r="B276" s="154"/>
      <c r="C276" s="200" t="s">
        <v>418</v>
      </c>
      <c r="D276" s="201"/>
      <c r="E276" s="156">
        <v>219.25</v>
      </c>
      <c r="F276" s="157"/>
      <c r="G276" s="158"/>
      <c r="H276" s="159"/>
      <c r="I276" s="159"/>
      <c r="J276" s="159"/>
      <c r="K276" s="159"/>
      <c r="M276" s="121" t="s">
        <v>418</v>
      </c>
      <c r="O276" s="160"/>
      <c r="Q276" s="145"/>
    </row>
    <row r="277" spans="1:59" ht="12.75">
      <c r="A277" s="146">
        <v>93</v>
      </c>
      <c r="B277" s="147" t="s">
        <v>419</v>
      </c>
      <c r="C277" s="148" t="s">
        <v>420</v>
      </c>
      <c r="D277" s="149" t="s">
        <v>268</v>
      </c>
      <c r="E277" s="150">
        <v>12.051</v>
      </c>
      <c r="F277" s="150">
        <v>0</v>
      </c>
      <c r="G277" s="151">
        <f>E277*F277</f>
        <v>0</v>
      </c>
      <c r="H277" s="152">
        <v>0</v>
      </c>
      <c r="I277" s="152">
        <f>E277*H277</f>
        <v>0</v>
      </c>
      <c r="J277" s="152">
        <v>0</v>
      </c>
      <c r="K277" s="152">
        <f>E277*J277</f>
        <v>0</v>
      </c>
      <c r="Q277" s="145">
        <v>2</v>
      </c>
      <c r="AA277" s="121">
        <v>12</v>
      </c>
      <c r="AB277" s="121">
        <v>0</v>
      </c>
      <c r="AC277" s="121">
        <v>93</v>
      </c>
      <c r="BB277" s="121">
        <v>2</v>
      </c>
      <c r="BC277" s="121">
        <f>IF(BB277=1,G277,0)</f>
        <v>0</v>
      </c>
      <c r="BD277" s="121">
        <f>IF(BB277=2,G277,0)</f>
        <v>0</v>
      </c>
      <c r="BE277" s="121">
        <f>IF(BB277=3,G277,0)</f>
        <v>0</v>
      </c>
      <c r="BF277" s="121">
        <f>IF(BB277=4,G277,0)</f>
        <v>0</v>
      </c>
      <c r="BG277" s="121">
        <f>IF(BB277=5,G277,0)</f>
        <v>0</v>
      </c>
    </row>
    <row r="278" spans="1:17" ht="12.75">
      <c r="A278" s="153"/>
      <c r="B278" s="154"/>
      <c r="C278" s="200" t="s">
        <v>421</v>
      </c>
      <c r="D278" s="201"/>
      <c r="E278" s="156">
        <v>12.051</v>
      </c>
      <c r="F278" s="157"/>
      <c r="G278" s="158"/>
      <c r="H278" s="159"/>
      <c r="I278" s="159"/>
      <c r="J278" s="159"/>
      <c r="K278" s="159"/>
      <c r="M278" s="121" t="s">
        <v>421</v>
      </c>
      <c r="O278" s="160"/>
      <c r="Q278" s="145"/>
    </row>
    <row r="279" spans="1:59" ht="12.75">
      <c r="A279" s="161"/>
      <c r="B279" s="162" t="s">
        <v>66</v>
      </c>
      <c r="C279" s="163" t="str">
        <f>CONCATENATE(B224," ",C224)</f>
        <v>764 Konstrukce klempířské</v>
      </c>
      <c r="D279" s="161"/>
      <c r="E279" s="164"/>
      <c r="F279" s="164"/>
      <c r="G279" s="165">
        <f>SUM(G224:G278)</f>
        <v>0</v>
      </c>
      <c r="H279" s="166"/>
      <c r="I279" s="167">
        <f>SUM(I224:I278)</f>
        <v>10.478581259999999</v>
      </c>
      <c r="J279" s="166"/>
      <c r="K279" s="167">
        <f>SUM(K224:K278)</f>
        <v>-1.5723938999999998</v>
      </c>
      <c r="Q279" s="145">
        <v>4</v>
      </c>
      <c r="BC279" s="168">
        <f>SUM(BC224:BC278)</f>
        <v>0</v>
      </c>
      <c r="BD279" s="168">
        <f>SUM(BD224:BD278)</f>
        <v>0</v>
      </c>
      <c r="BE279" s="168">
        <f>SUM(BE224:BE278)</f>
        <v>0</v>
      </c>
      <c r="BF279" s="168">
        <f>SUM(BF224:BF278)</f>
        <v>0</v>
      </c>
      <c r="BG279" s="168">
        <f>SUM(BG224:BG278)</f>
        <v>0</v>
      </c>
    </row>
    <row r="280" spans="1:17" ht="12.75">
      <c r="A280" s="138" t="s">
        <v>62</v>
      </c>
      <c r="B280" s="139" t="s">
        <v>422</v>
      </c>
      <c r="C280" s="140" t="s">
        <v>423</v>
      </c>
      <c r="D280" s="141"/>
      <c r="E280" s="142"/>
      <c r="F280" s="142"/>
      <c r="G280" s="143"/>
      <c r="H280" s="144"/>
      <c r="I280" s="144"/>
      <c r="J280" s="144"/>
      <c r="K280" s="144"/>
      <c r="Q280" s="145">
        <v>1</v>
      </c>
    </row>
    <row r="281" spans="1:59" ht="12.75">
      <c r="A281" s="146">
        <v>94</v>
      </c>
      <c r="B281" s="147" t="s">
        <v>424</v>
      </c>
      <c r="C281" s="148" t="s">
        <v>425</v>
      </c>
      <c r="D281" s="149" t="s">
        <v>78</v>
      </c>
      <c r="E281" s="150">
        <v>1221.6</v>
      </c>
      <c r="F281" s="150">
        <v>0</v>
      </c>
      <c r="G281" s="151">
        <f>E281*F281</f>
        <v>0</v>
      </c>
      <c r="H281" s="152">
        <v>0</v>
      </c>
      <c r="I281" s="152">
        <f>E281*H281</f>
        <v>0</v>
      </c>
      <c r="J281" s="152">
        <v>-0.022</v>
      </c>
      <c r="K281" s="152">
        <f>E281*J281</f>
        <v>-26.875199999999996</v>
      </c>
      <c r="Q281" s="145">
        <v>2</v>
      </c>
      <c r="AA281" s="121">
        <v>12</v>
      </c>
      <c r="AB281" s="121">
        <v>0</v>
      </c>
      <c r="AC281" s="121">
        <v>94</v>
      </c>
      <c r="BB281" s="121">
        <v>2</v>
      </c>
      <c r="BC281" s="121">
        <f>IF(BB281=1,G281,0)</f>
        <v>0</v>
      </c>
      <c r="BD281" s="121">
        <f>IF(BB281=2,G281,0)</f>
        <v>0</v>
      </c>
      <c r="BE281" s="121">
        <f>IF(BB281=3,G281,0)</f>
        <v>0</v>
      </c>
      <c r="BF281" s="121">
        <f>IF(BB281=4,G281,0)</f>
        <v>0</v>
      </c>
      <c r="BG281" s="121">
        <f>IF(BB281=5,G281,0)</f>
        <v>0</v>
      </c>
    </row>
    <row r="282" spans="1:17" ht="39.75" customHeight="1">
      <c r="A282" s="153"/>
      <c r="B282" s="154"/>
      <c r="C282" s="202" t="s">
        <v>426</v>
      </c>
      <c r="D282" s="203"/>
      <c r="E282" s="203"/>
      <c r="F282" s="203"/>
      <c r="G282" s="204"/>
      <c r="H282" s="155"/>
      <c r="I282" s="155"/>
      <c r="J282" s="155"/>
      <c r="K282" s="155"/>
      <c r="Q282" s="145">
        <v>3</v>
      </c>
    </row>
    <row r="283" spans="1:17" ht="12.75">
      <c r="A283" s="153"/>
      <c r="B283" s="154"/>
      <c r="C283" s="200" t="s">
        <v>427</v>
      </c>
      <c r="D283" s="201"/>
      <c r="E283" s="156">
        <v>637</v>
      </c>
      <c r="F283" s="157"/>
      <c r="G283" s="158"/>
      <c r="H283" s="159"/>
      <c r="I283" s="159"/>
      <c r="J283" s="159"/>
      <c r="K283" s="159"/>
      <c r="M283" s="121" t="s">
        <v>427</v>
      </c>
      <c r="O283" s="160"/>
      <c r="Q283" s="145"/>
    </row>
    <row r="284" spans="1:17" ht="12.75">
      <c r="A284" s="153"/>
      <c r="B284" s="154"/>
      <c r="C284" s="200" t="s">
        <v>428</v>
      </c>
      <c r="D284" s="201"/>
      <c r="E284" s="156">
        <v>56.1</v>
      </c>
      <c r="F284" s="157"/>
      <c r="G284" s="158"/>
      <c r="H284" s="159"/>
      <c r="I284" s="159"/>
      <c r="J284" s="159"/>
      <c r="K284" s="159"/>
      <c r="M284" s="121" t="s">
        <v>428</v>
      </c>
      <c r="O284" s="160"/>
      <c r="Q284" s="145"/>
    </row>
    <row r="285" spans="1:17" ht="12.75">
      <c r="A285" s="153"/>
      <c r="B285" s="154"/>
      <c r="C285" s="200" t="s">
        <v>429</v>
      </c>
      <c r="D285" s="201"/>
      <c r="E285" s="156">
        <v>528.5</v>
      </c>
      <c r="F285" s="157"/>
      <c r="G285" s="158"/>
      <c r="H285" s="159"/>
      <c r="I285" s="159"/>
      <c r="J285" s="159"/>
      <c r="K285" s="159"/>
      <c r="M285" s="121" t="s">
        <v>429</v>
      </c>
      <c r="O285" s="160"/>
      <c r="Q285" s="145"/>
    </row>
    <row r="286" spans="1:59" ht="12.75">
      <c r="A286" s="146">
        <v>95</v>
      </c>
      <c r="B286" s="147" t="s">
        <v>430</v>
      </c>
      <c r="C286" s="148" t="s">
        <v>431</v>
      </c>
      <c r="D286" s="149" t="s">
        <v>71</v>
      </c>
      <c r="E286" s="150">
        <v>101.75</v>
      </c>
      <c r="F286" s="150">
        <v>0</v>
      </c>
      <c r="G286" s="151">
        <f>E286*F286</f>
        <v>0</v>
      </c>
      <c r="H286" s="152">
        <v>0</v>
      </c>
      <c r="I286" s="152">
        <f>E286*H286</f>
        <v>0</v>
      </c>
      <c r="J286" s="152">
        <v>-0.017</v>
      </c>
      <c r="K286" s="152">
        <f>E286*J286</f>
        <v>-1.7297500000000001</v>
      </c>
      <c r="Q286" s="145">
        <v>2</v>
      </c>
      <c r="AA286" s="121">
        <v>12</v>
      </c>
      <c r="AB286" s="121">
        <v>0</v>
      </c>
      <c r="AC286" s="121">
        <v>95</v>
      </c>
      <c r="BB286" s="121">
        <v>2</v>
      </c>
      <c r="BC286" s="121">
        <f>IF(BB286=1,G286,0)</f>
        <v>0</v>
      </c>
      <c r="BD286" s="121">
        <f>IF(BB286=2,G286,0)</f>
        <v>0</v>
      </c>
      <c r="BE286" s="121">
        <f>IF(BB286=3,G286,0)</f>
        <v>0</v>
      </c>
      <c r="BF286" s="121">
        <f>IF(BB286=4,G286,0)</f>
        <v>0</v>
      </c>
      <c r="BG286" s="121">
        <f>IF(BB286=5,G286,0)</f>
        <v>0</v>
      </c>
    </row>
    <row r="287" spans="1:17" ht="12.75">
      <c r="A287" s="153"/>
      <c r="B287" s="154"/>
      <c r="C287" s="200" t="s">
        <v>432</v>
      </c>
      <c r="D287" s="201"/>
      <c r="E287" s="156">
        <v>101.75</v>
      </c>
      <c r="F287" s="157"/>
      <c r="G287" s="158"/>
      <c r="H287" s="159"/>
      <c r="I287" s="159"/>
      <c r="J287" s="159"/>
      <c r="K287" s="159"/>
      <c r="M287" s="121" t="s">
        <v>432</v>
      </c>
      <c r="O287" s="160"/>
      <c r="Q287" s="145"/>
    </row>
    <row r="288" spans="1:59" ht="25.5">
      <c r="A288" s="146">
        <v>96</v>
      </c>
      <c r="B288" s="147" t="s">
        <v>433</v>
      </c>
      <c r="C288" s="148" t="s">
        <v>434</v>
      </c>
      <c r="D288" s="149" t="s">
        <v>78</v>
      </c>
      <c r="E288" s="150">
        <v>1170.5</v>
      </c>
      <c r="F288" s="150">
        <v>0</v>
      </c>
      <c r="G288" s="151">
        <f>E288*F288</f>
        <v>0</v>
      </c>
      <c r="H288" s="152">
        <v>0.0001</v>
      </c>
      <c r="I288" s="152">
        <f>E288*H288</f>
        <v>0.11705</v>
      </c>
      <c r="J288" s="152">
        <v>0</v>
      </c>
      <c r="K288" s="152">
        <f>E288*J288</f>
        <v>0</v>
      </c>
      <c r="Q288" s="145">
        <v>2</v>
      </c>
      <c r="AA288" s="121">
        <v>12</v>
      </c>
      <c r="AB288" s="121">
        <v>0</v>
      </c>
      <c r="AC288" s="121">
        <v>96</v>
      </c>
      <c r="BB288" s="121">
        <v>2</v>
      </c>
      <c r="BC288" s="121">
        <f>IF(BB288=1,G288,0)</f>
        <v>0</v>
      </c>
      <c r="BD288" s="121">
        <f>IF(BB288=2,G288,0)</f>
        <v>0</v>
      </c>
      <c r="BE288" s="121">
        <f>IF(BB288=3,G288,0)</f>
        <v>0</v>
      </c>
      <c r="BF288" s="121">
        <f>IF(BB288=4,G288,0)</f>
        <v>0</v>
      </c>
      <c r="BG288" s="121">
        <f>IF(BB288=5,G288,0)</f>
        <v>0</v>
      </c>
    </row>
    <row r="289" spans="1:17" ht="12.75">
      <c r="A289" s="153"/>
      <c r="B289" s="154"/>
      <c r="C289" s="200" t="s">
        <v>435</v>
      </c>
      <c r="D289" s="201"/>
      <c r="E289" s="156">
        <v>1170.5</v>
      </c>
      <c r="F289" s="157"/>
      <c r="G289" s="158"/>
      <c r="H289" s="159"/>
      <c r="I289" s="159"/>
      <c r="J289" s="159"/>
      <c r="K289" s="159"/>
      <c r="M289" s="121" t="s">
        <v>435</v>
      </c>
      <c r="O289" s="160"/>
      <c r="Q289" s="145"/>
    </row>
    <row r="290" spans="1:59" ht="12.75">
      <c r="A290" s="146">
        <v>97</v>
      </c>
      <c r="B290" s="147" t="s">
        <v>436</v>
      </c>
      <c r="C290" s="148" t="s">
        <v>437</v>
      </c>
      <c r="D290" s="149" t="s">
        <v>268</v>
      </c>
      <c r="E290" s="150">
        <v>28.722</v>
      </c>
      <c r="F290" s="150">
        <v>0</v>
      </c>
      <c r="G290" s="151">
        <f>E290*F290</f>
        <v>0</v>
      </c>
      <c r="H290" s="152">
        <v>0</v>
      </c>
      <c r="I290" s="152">
        <f>E290*H290</f>
        <v>0</v>
      </c>
      <c r="J290" s="152">
        <v>0</v>
      </c>
      <c r="K290" s="152">
        <f>E290*J290</f>
        <v>0</v>
      </c>
      <c r="Q290" s="145">
        <v>2</v>
      </c>
      <c r="AA290" s="121">
        <v>12</v>
      </c>
      <c r="AB290" s="121">
        <v>0</v>
      </c>
      <c r="AC290" s="121">
        <v>97</v>
      </c>
      <c r="BB290" s="121">
        <v>2</v>
      </c>
      <c r="BC290" s="121">
        <f>IF(BB290=1,G290,0)</f>
        <v>0</v>
      </c>
      <c r="BD290" s="121">
        <f>IF(BB290=2,G290,0)</f>
        <v>0</v>
      </c>
      <c r="BE290" s="121">
        <f>IF(BB290=3,G290,0)</f>
        <v>0</v>
      </c>
      <c r="BF290" s="121">
        <f>IF(BB290=4,G290,0)</f>
        <v>0</v>
      </c>
      <c r="BG290" s="121">
        <f>IF(BB290=5,G290,0)</f>
        <v>0</v>
      </c>
    </row>
    <row r="291" spans="1:17" ht="12.75">
      <c r="A291" s="153"/>
      <c r="B291" s="154"/>
      <c r="C291" s="200" t="s">
        <v>438</v>
      </c>
      <c r="D291" s="201"/>
      <c r="E291" s="156">
        <v>28.722</v>
      </c>
      <c r="F291" s="157"/>
      <c r="G291" s="158"/>
      <c r="H291" s="159"/>
      <c r="I291" s="159"/>
      <c r="J291" s="159"/>
      <c r="K291" s="159"/>
      <c r="M291" s="121" t="s">
        <v>438</v>
      </c>
      <c r="O291" s="160"/>
      <c r="Q291" s="145"/>
    </row>
    <row r="292" spans="1:59" ht="12.75">
      <c r="A292" s="161"/>
      <c r="B292" s="162" t="s">
        <v>66</v>
      </c>
      <c r="C292" s="163" t="str">
        <f>CONCATENATE(B280," ",C280)</f>
        <v>765 Krytiny tvrdé</v>
      </c>
      <c r="D292" s="161"/>
      <c r="E292" s="164"/>
      <c r="F292" s="164"/>
      <c r="G292" s="165">
        <f>SUM(G280:G291)</f>
        <v>0</v>
      </c>
      <c r="H292" s="166"/>
      <c r="I292" s="167">
        <f>SUM(I280:I291)</f>
        <v>0.11705</v>
      </c>
      <c r="J292" s="166"/>
      <c r="K292" s="167">
        <f>SUM(K280:K291)</f>
        <v>-28.604949999999995</v>
      </c>
      <c r="Q292" s="145">
        <v>4</v>
      </c>
      <c r="BC292" s="168">
        <f>SUM(BC280:BC291)</f>
        <v>0</v>
      </c>
      <c r="BD292" s="168">
        <f>SUM(BD280:BD291)</f>
        <v>0</v>
      </c>
      <c r="BE292" s="168">
        <f>SUM(BE280:BE291)</f>
        <v>0</v>
      </c>
      <c r="BF292" s="168">
        <f>SUM(BF280:BF291)</f>
        <v>0</v>
      </c>
      <c r="BG292" s="168">
        <f>SUM(BG280:BG291)</f>
        <v>0</v>
      </c>
    </row>
    <row r="293" spans="1:17" ht="12.75">
      <c r="A293" s="138" t="s">
        <v>62</v>
      </c>
      <c r="B293" s="139" t="s">
        <v>439</v>
      </c>
      <c r="C293" s="140" t="s">
        <v>440</v>
      </c>
      <c r="D293" s="141"/>
      <c r="E293" s="142"/>
      <c r="F293" s="142"/>
      <c r="G293" s="143"/>
      <c r="H293" s="144"/>
      <c r="I293" s="144"/>
      <c r="J293" s="144"/>
      <c r="K293" s="144"/>
      <c r="Q293" s="145">
        <v>1</v>
      </c>
    </row>
    <row r="294" spans="1:59" ht="12.75">
      <c r="A294" s="146">
        <v>98</v>
      </c>
      <c r="B294" s="147" t="s">
        <v>441</v>
      </c>
      <c r="C294" s="148" t="s">
        <v>442</v>
      </c>
      <c r="D294" s="149" t="s">
        <v>71</v>
      </c>
      <c r="E294" s="150">
        <v>33.2</v>
      </c>
      <c r="F294" s="150">
        <v>0</v>
      </c>
      <c r="G294" s="151">
        <f>E294*F294</f>
        <v>0</v>
      </c>
      <c r="H294" s="152">
        <v>8E-05</v>
      </c>
      <c r="I294" s="152">
        <f>E294*H294</f>
        <v>0.0026560000000000004</v>
      </c>
      <c r="J294" s="152">
        <v>0</v>
      </c>
      <c r="K294" s="152">
        <f>E294*J294</f>
        <v>0</v>
      </c>
      <c r="Q294" s="145">
        <v>2</v>
      </c>
      <c r="AA294" s="121">
        <v>12</v>
      </c>
      <c r="AB294" s="121">
        <v>0</v>
      </c>
      <c r="AC294" s="121">
        <v>98</v>
      </c>
      <c r="BB294" s="121">
        <v>2</v>
      </c>
      <c r="BC294" s="121">
        <f>IF(BB294=1,G294,0)</f>
        <v>0</v>
      </c>
      <c r="BD294" s="121">
        <f>IF(BB294=2,G294,0)</f>
        <v>0</v>
      </c>
      <c r="BE294" s="121">
        <f>IF(BB294=3,G294,0)</f>
        <v>0</v>
      </c>
      <c r="BF294" s="121">
        <f>IF(BB294=4,G294,0)</f>
        <v>0</v>
      </c>
      <c r="BG294" s="121">
        <f>IF(BB294=5,G294,0)</f>
        <v>0</v>
      </c>
    </row>
    <row r="295" spans="1:17" ht="12.75">
      <c r="A295" s="153"/>
      <c r="B295" s="154"/>
      <c r="C295" s="200" t="s">
        <v>443</v>
      </c>
      <c r="D295" s="201"/>
      <c r="E295" s="156">
        <v>24.8</v>
      </c>
      <c r="F295" s="157"/>
      <c r="G295" s="158"/>
      <c r="H295" s="159"/>
      <c r="I295" s="159"/>
      <c r="J295" s="159"/>
      <c r="K295" s="159"/>
      <c r="M295" s="121" t="s">
        <v>443</v>
      </c>
      <c r="O295" s="160"/>
      <c r="Q295" s="145"/>
    </row>
    <row r="296" spans="1:17" ht="12.75">
      <c r="A296" s="153"/>
      <c r="B296" s="154"/>
      <c r="C296" s="200" t="s">
        <v>444</v>
      </c>
      <c r="D296" s="201"/>
      <c r="E296" s="156">
        <v>8.4</v>
      </c>
      <c r="F296" s="157"/>
      <c r="G296" s="158"/>
      <c r="H296" s="159"/>
      <c r="I296" s="159"/>
      <c r="J296" s="159"/>
      <c r="K296" s="159"/>
      <c r="M296" s="121" t="s">
        <v>444</v>
      </c>
      <c r="O296" s="160"/>
      <c r="Q296" s="145"/>
    </row>
    <row r="297" spans="1:59" ht="25.5">
      <c r="A297" s="146">
        <v>99</v>
      </c>
      <c r="B297" s="147" t="s">
        <v>445</v>
      </c>
      <c r="C297" s="148" t="s">
        <v>446</v>
      </c>
      <c r="D297" s="149" t="s">
        <v>115</v>
      </c>
      <c r="E297" s="150">
        <v>4</v>
      </c>
      <c r="F297" s="150">
        <v>0</v>
      </c>
      <c r="G297" s="151">
        <f>E297*F297</f>
        <v>0</v>
      </c>
      <c r="H297" s="152">
        <v>0.034</v>
      </c>
      <c r="I297" s="152">
        <f>E297*H297</f>
        <v>0.136</v>
      </c>
      <c r="J297" s="152">
        <v>0</v>
      </c>
      <c r="K297" s="152">
        <f>E297*J297</f>
        <v>0</v>
      </c>
      <c r="Q297" s="145">
        <v>2</v>
      </c>
      <c r="AA297" s="121">
        <v>12</v>
      </c>
      <c r="AB297" s="121">
        <v>1</v>
      </c>
      <c r="AC297" s="121">
        <v>99</v>
      </c>
      <c r="BB297" s="121">
        <v>2</v>
      </c>
      <c r="BC297" s="121">
        <f>IF(BB297=1,G297,0)</f>
        <v>0</v>
      </c>
      <c r="BD297" s="121">
        <f>IF(BB297=2,G297,0)</f>
        <v>0</v>
      </c>
      <c r="BE297" s="121">
        <f>IF(BB297=3,G297,0)</f>
        <v>0</v>
      </c>
      <c r="BF297" s="121">
        <f>IF(BB297=4,G297,0)</f>
        <v>0</v>
      </c>
      <c r="BG297" s="121">
        <f>IF(BB297=5,G297,0)</f>
        <v>0</v>
      </c>
    </row>
    <row r="298" spans="1:59" ht="25.5">
      <c r="A298" s="146">
        <v>100</v>
      </c>
      <c r="B298" s="147" t="s">
        <v>447</v>
      </c>
      <c r="C298" s="148" t="s">
        <v>448</v>
      </c>
      <c r="D298" s="149" t="s">
        <v>115</v>
      </c>
      <c r="E298" s="150">
        <v>2</v>
      </c>
      <c r="F298" s="150">
        <v>0</v>
      </c>
      <c r="G298" s="151">
        <f>E298*F298</f>
        <v>0</v>
      </c>
      <c r="H298" s="152">
        <v>0.03</v>
      </c>
      <c r="I298" s="152">
        <f>E298*H298</f>
        <v>0.06</v>
      </c>
      <c r="J298" s="152">
        <v>0</v>
      </c>
      <c r="K298" s="152">
        <f>E298*J298</f>
        <v>0</v>
      </c>
      <c r="Q298" s="145">
        <v>2</v>
      </c>
      <c r="AA298" s="121">
        <v>12</v>
      </c>
      <c r="AB298" s="121">
        <v>1</v>
      </c>
      <c r="AC298" s="121">
        <v>100</v>
      </c>
      <c r="BB298" s="121">
        <v>2</v>
      </c>
      <c r="BC298" s="121">
        <f>IF(BB298=1,G298,0)</f>
        <v>0</v>
      </c>
      <c r="BD298" s="121">
        <f>IF(BB298=2,G298,0)</f>
        <v>0</v>
      </c>
      <c r="BE298" s="121">
        <f>IF(BB298=3,G298,0)</f>
        <v>0</v>
      </c>
      <c r="BF298" s="121">
        <f>IF(BB298=4,G298,0)</f>
        <v>0</v>
      </c>
      <c r="BG298" s="121">
        <f>IF(BB298=5,G298,0)</f>
        <v>0</v>
      </c>
    </row>
    <row r="299" spans="1:59" ht="25.5">
      <c r="A299" s="146">
        <v>101</v>
      </c>
      <c r="B299" s="147" t="s">
        <v>449</v>
      </c>
      <c r="C299" s="148" t="s">
        <v>450</v>
      </c>
      <c r="D299" s="149" t="s">
        <v>115</v>
      </c>
      <c r="E299" s="150">
        <v>2</v>
      </c>
      <c r="F299" s="150">
        <v>0</v>
      </c>
      <c r="G299" s="151">
        <f>E299*F299</f>
        <v>0</v>
      </c>
      <c r="H299" s="152">
        <v>0.00019</v>
      </c>
      <c r="I299" s="152">
        <f>E299*H299</f>
        <v>0.00038</v>
      </c>
      <c r="J299" s="152">
        <v>0</v>
      </c>
      <c r="K299" s="152">
        <f>E299*J299</f>
        <v>0</v>
      </c>
      <c r="Q299" s="145">
        <v>2</v>
      </c>
      <c r="AA299" s="121">
        <v>12</v>
      </c>
      <c r="AB299" s="121">
        <v>0</v>
      </c>
      <c r="AC299" s="121">
        <v>101</v>
      </c>
      <c r="BB299" s="121">
        <v>2</v>
      </c>
      <c r="BC299" s="121">
        <f>IF(BB299=1,G299,0)</f>
        <v>0</v>
      </c>
      <c r="BD299" s="121">
        <f>IF(BB299=2,G299,0)</f>
        <v>0</v>
      </c>
      <c r="BE299" s="121">
        <f>IF(BB299=3,G299,0)</f>
        <v>0</v>
      </c>
      <c r="BF299" s="121">
        <f>IF(BB299=4,G299,0)</f>
        <v>0</v>
      </c>
      <c r="BG299" s="121">
        <f>IF(BB299=5,G299,0)</f>
        <v>0</v>
      </c>
    </row>
    <row r="300" spans="1:17" ht="15" customHeight="1">
      <c r="A300" s="153"/>
      <c r="B300" s="154"/>
      <c r="C300" s="202" t="s">
        <v>451</v>
      </c>
      <c r="D300" s="203"/>
      <c r="E300" s="203"/>
      <c r="F300" s="203"/>
      <c r="G300" s="204"/>
      <c r="H300" s="155"/>
      <c r="I300" s="155"/>
      <c r="J300" s="155"/>
      <c r="K300" s="155"/>
      <c r="Q300" s="145">
        <v>3</v>
      </c>
    </row>
    <row r="301" spans="1:59" ht="12.75">
      <c r="A301" s="146">
        <v>102</v>
      </c>
      <c r="B301" s="147" t="s">
        <v>452</v>
      </c>
      <c r="C301" s="148" t="s">
        <v>453</v>
      </c>
      <c r="D301" s="149" t="s">
        <v>268</v>
      </c>
      <c r="E301" s="150">
        <v>0.199</v>
      </c>
      <c r="F301" s="150">
        <v>0</v>
      </c>
      <c r="G301" s="151">
        <f>E301*F301</f>
        <v>0</v>
      </c>
      <c r="H301" s="152">
        <v>0</v>
      </c>
      <c r="I301" s="152">
        <f>E301*H301</f>
        <v>0</v>
      </c>
      <c r="J301" s="152">
        <v>0</v>
      </c>
      <c r="K301" s="152">
        <f>E301*J301</f>
        <v>0</v>
      </c>
      <c r="Q301" s="145">
        <v>2</v>
      </c>
      <c r="AA301" s="121">
        <v>12</v>
      </c>
      <c r="AB301" s="121">
        <v>0</v>
      </c>
      <c r="AC301" s="121">
        <v>102</v>
      </c>
      <c r="BB301" s="121">
        <v>2</v>
      </c>
      <c r="BC301" s="121">
        <f>IF(BB301=1,G301,0)</f>
        <v>0</v>
      </c>
      <c r="BD301" s="121">
        <f>IF(BB301=2,G301,0)</f>
        <v>0</v>
      </c>
      <c r="BE301" s="121">
        <f>IF(BB301=3,G301,0)</f>
        <v>0</v>
      </c>
      <c r="BF301" s="121">
        <f>IF(BB301=4,G301,0)</f>
        <v>0</v>
      </c>
      <c r="BG301" s="121">
        <f>IF(BB301=5,G301,0)</f>
        <v>0</v>
      </c>
    </row>
    <row r="302" spans="1:59" ht="12.75">
      <c r="A302" s="161"/>
      <c r="B302" s="162" t="s">
        <v>66</v>
      </c>
      <c r="C302" s="163" t="str">
        <f>CONCATENATE(B293," ",C293)</f>
        <v>766 Konstrukce truhlářské</v>
      </c>
      <c r="D302" s="161"/>
      <c r="E302" s="164"/>
      <c r="F302" s="164"/>
      <c r="G302" s="165">
        <f>SUM(G293:G301)</f>
        <v>0</v>
      </c>
      <c r="H302" s="166"/>
      <c r="I302" s="167">
        <f>SUM(I293:I301)</f>
        <v>0.199036</v>
      </c>
      <c r="J302" s="166"/>
      <c r="K302" s="167">
        <f>SUM(K293:K301)</f>
        <v>0</v>
      </c>
      <c r="Q302" s="145">
        <v>4</v>
      </c>
      <c r="BC302" s="168">
        <f>SUM(BC293:BC301)</f>
        <v>0</v>
      </c>
      <c r="BD302" s="168">
        <f>SUM(BD293:BD301)</f>
        <v>0</v>
      </c>
      <c r="BE302" s="168">
        <f>SUM(BE293:BE301)</f>
        <v>0</v>
      </c>
      <c r="BF302" s="168">
        <f>SUM(BF293:BF301)</f>
        <v>0</v>
      </c>
      <c r="BG302" s="168">
        <f>SUM(BG293:BG301)</f>
        <v>0</v>
      </c>
    </row>
    <row r="303" spans="1:17" ht="12.75">
      <c r="A303" s="138" t="s">
        <v>62</v>
      </c>
      <c r="B303" s="139" t="s">
        <v>454</v>
      </c>
      <c r="C303" s="140" t="s">
        <v>455</v>
      </c>
      <c r="D303" s="141"/>
      <c r="E303" s="142"/>
      <c r="F303" s="142"/>
      <c r="G303" s="143"/>
      <c r="H303" s="144"/>
      <c r="I303" s="144"/>
      <c r="J303" s="144"/>
      <c r="K303" s="144"/>
      <c r="Q303" s="145">
        <v>1</v>
      </c>
    </row>
    <row r="304" spans="1:59" ht="12.75">
      <c r="A304" s="146">
        <v>103</v>
      </c>
      <c r="B304" s="147" t="s">
        <v>456</v>
      </c>
      <c r="C304" s="148" t="s">
        <v>457</v>
      </c>
      <c r="D304" s="149" t="s">
        <v>71</v>
      </c>
      <c r="E304" s="150">
        <v>2</v>
      </c>
      <c r="F304" s="150">
        <v>0</v>
      </c>
      <c r="G304" s="151">
        <f aca="true" t="shared" si="0" ref="G304:G309">E304*F304</f>
        <v>0</v>
      </c>
      <c r="H304" s="152">
        <v>0</v>
      </c>
      <c r="I304" s="152">
        <f aca="true" t="shared" si="1" ref="I304:I309">E304*H304</f>
        <v>0</v>
      </c>
      <c r="J304" s="152">
        <v>-0.00198</v>
      </c>
      <c r="K304" s="152">
        <f aca="true" t="shared" si="2" ref="K304:K309">E304*J304</f>
        <v>-0.00396</v>
      </c>
      <c r="Q304" s="145">
        <v>2</v>
      </c>
      <c r="AA304" s="121">
        <v>12</v>
      </c>
      <c r="AB304" s="121">
        <v>0</v>
      </c>
      <c r="AC304" s="121">
        <v>103</v>
      </c>
      <c r="BB304" s="121">
        <v>2</v>
      </c>
      <c r="BC304" s="121">
        <f aca="true" t="shared" si="3" ref="BC304:BC309">IF(BB304=1,G304,0)</f>
        <v>0</v>
      </c>
      <c r="BD304" s="121">
        <f aca="true" t="shared" si="4" ref="BD304:BD309">IF(BB304=2,G304,0)</f>
        <v>0</v>
      </c>
      <c r="BE304" s="121">
        <f aca="true" t="shared" si="5" ref="BE304:BE309">IF(BB304=3,G304,0)</f>
        <v>0</v>
      </c>
      <c r="BF304" s="121">
        <f aca="true" t="shared" si="6" ref="BF304:BF309">IF(BB304=4,G304,0)</f>
        <v>0</v>
      </c>
      <c r="BG304" s="121">
        <f aca="true" t="shared" si="7" ref="BG304:BG309">IF(BB304=5,G304,0)</f>
        <v>0</v>
      </c>
    </row>
    <row r="305" spans="1:59" ht="25.5">
      <c r="A305" s="146">
        <v>104</v>
      </c>
      <c r="B305" s="147" t="s">
        <v>458</v>
      </c>
      <c r="C305" s="148" t="s">
        <v>459</v>
      </c>
      <c r="D305" s="149" t="s">
        <v>115</v>
      </c>
      <c r="E305" s="150">
        <v>1</v>
      </c>
      <c r="F305" s="150">
        <v>0</v>
      </c>
      <c r="G305" s="151">
        <f t="shared" si="0"/>
        <v>0</v>
      </c>
      <c r="H305" s="152">
        <v>0</v>
      </c>
      <c r="I305" s="152">
        <f t="shared" si="1"/>
        <v>0</v>
      </c>
      <c r="J305" s="152">
        <v>-0.21</v>
      </c>
      <c r="K305" s="152">
        <f t="shared" si="2"/>
        <v>-0.21</v>
      </c>
      <c r="Q305" s="145">
        <v>2</v>
      </c>
      <c r="AA305" s="121">
        <v>12</v>
      </c>
      <c r="AB305" s="121">
        <v>0</v>
      </c>
      <c r="AC305" s="121">
        <v>104</v>
      </c>
      <c r="BB305" s="121">
        <v>2</v>
      </c>
      <c r="BC305" s="121">
        <f t="shared" si="3"/>
        <v>0</v>
      </c>
      <c r="BD305" s="121">
        <f t="shared" si="4"/>
        <v>0</v>
      </c>
      <c r="BE305" s="121">
        <f t="shared" si="5"/>
        <v>0</v>
      </c>
      <c r="BF305" s="121">
        <f t="shared" si="6"/>
        <v>0</v>
      </c>
      <c r="BG305" s="121">
        <f t="shared" si="7"/>
        <v>0</v>
      </c>
    </row>
    <row r="306" spans="1:59" ht="25.5">
      <c r="A306" s="146">
        <v>105</v>
      </c>
      <c r="B306" s="147" t="s">
        <v>460</v>
      </c>
      <c r="C306" s="148" t="s">
        <v>461</v>
      </c>
      <c r="D306" s="149" t="s">
        <v>71</v>
      </c>
      <c r="E306" s="150">
        <v>2</v>
      </c>
      <c r="F306" s="150">
        <v>0</v>
      </c>
      <c r="G306" s="151">
        <f t="shared" si="0"/>
        <v>0</v>
      </c>
      <c r="H306" s="152">
        <v>0</v>
      </c>
      <c r="I306" s="152">
        <f t="shared" si="1"/>
        <v>0</v>
      </c>
      <c r="J306" s="152">
        <v>0</v>
      </c>
      <c r="K306" s="152">
        <f t="shared" si="2"/>
        <v>0</v>
      </c>
      <c r="Q306" s="145">
        <v>2</v>
      </c>
      <c r="AA306" s="121">
        <v>12</v>
      </c>
      <c r="AB306" s="121">
        <v>0</v>
      </c>
      <c r="AC306" s="121">
        <v>105</v>
      </c>
      <c r="BB306" s="121">
        <v>2</v>
      </c>
      <c r="BC306" s="121">
        <f t="shared" si="3"/>
        <v>0</v>
      </c>
      <c r="BD306" s="121">
        <f t="shared" si="4"/>
        <v>0</v>
      </c>
      <c r="BE306" s="121">
        <f t="shared" si="5"/>
        <v>0</v>
      </c>
      <c r="BF306" s="121">
        <f t="shared" si="6"/>
        <v>0</v>
      </c>
      <c r="BG306" s="121">
        <f t="shared" si="7"/>
        <v>0</v>
      </c>
    </row>
    <row r="307" spans="1:59" ht="25.5">
      <c r="A307" s="146">
        <v>106</v>
      </c>
      <c r="B307" s="147" t="s">
        <v>462</v>
      </c>
      <c r="C307" s="148" t="s">
        <v>463</v>
      </c>
      <c r="D307" s="149" t="s">
        <v>115</v>
      </c>
      <c r="E307" s="150">
        <v>1</v>
      </c>
      <c r="F307" s="150">
        <v>0</v>
      </c>
      <c r="G307" s="151">
        <f t="shared" si="0"/>
        <v>0</v>
      </c>
      <c r="H307" s="152">
        <v>0</v>
      </c>
      <c r="I307" s="152">
        <f t="shared" si="1"/>
        <v>0</v>
      </c>
      <c r="J307" s="152">
        <v>0</v>
      </c>
      <c r="K307" s="152">
        <f t="shared" si="2"/>
        <v>0</v>
      </c>
      <c r="Q307" s="145">
        <v>2</v>
      </c>
      <c r="AA307" s="121">
        <v>12</v>
      </c>
      <c r="AB307" s="121">
        <v>0</v>
      </c>
      <c r="AC307" s="121">
        <v>106</v>
      </c>
      <c r="BB307" s="121">
        <v>2</v>
      </c>
      <c r="BC307" s="121">
        <f t="shared" si="3"/>
        <v>0</v>
      </c>
      <c r="BD307" s="121">
        <f t="shared" si="4"/>
        <v>0</v>
      </c>
      <c r="BE307" s="121">
        <f t="shared" si="5"/>
        <v>0</v>
      </c>
      <c r="BF307" s="121">
        <f t="shared" si="6"/>
        <v>0</v>
      </c>
      <c r="BG307" s="121">
        <f t="shared" si="7"/>
        <v>0</v>
      </c>
    </row>
    <row r="308" spans="1:59" ht="25.5">
      <c r="A308" s="146">
        <v>107</v>
      </c>
      <c r="B308" s="147" t="s">
        <v>464</v>
      </c>
      <c r="C308" s="148" t="s">
        <v>465</v>
      </c>
      <c r="D308" s="149" t="s">
        <v>65</v>
      </c>
      <c r="E308" s="150">
        <v>2</v>
      </c>
      <c r="F308" s="150">
        <v>0</v>
      </c>
      <c r="G308" s="151">
        <f t="shared" si="0"/>
        <v>0</v>
      </c>
      <c r="H308" s="152">
        <v>0.00106</v>
      </c>
      <c r="I308" s="152">
        <f t="shared" si="1"/>
        <v>0.00212</v>
      </c>
      <c r="J308" s="152">
        <v>0</v>
      </c>
      <c r="K308" s="152">
        <f t="shared" si="2"/>
        <v>0</v>
      </c>
      <c r="Q308" s="145">
        <v>2</v>
      </c>
      <c r="AA308" s="121">
        <v>12</v>
      </c>
      <c r="AB308" s="121">
        <v>0</v>
      </c>
      <c r="AC308" s="121">
        <v>107</v>
      </c>
      <c r="BB308" s="121">
        <v>2</v>
      </c>
      <c r="BC308" s="121">
        <f t="shared" si="3"/>
        <v>0</v>
      </c>
      <c r="BD308" s="121">
        <f t="shared" si="4"/>
        <v>0</v>
      </c>
      <c r="BE308" s="121">
        <f t="shared" si="5"/>
        <v>0</v>
      </c>
      <c r="BF308" s="121">
        <f t="shared" si="6"/>
        <v>0</v>
      </c>
      <c r="BG308" s="121">
        <f t="shared" si="7"/>
        <v>0</v>
      </c>
    </row>
    <row r="309" spans="1:59" ht="12.75">
      <c r="A309" s="146">
        <v>108</v>
      </c>
      <c r="B309" s="147" t="s">
        <v>466</v>
      </c>
      <c r="C309" s="148" t="s">
        <v>467</v>
      </c>
      <c r="D309" s="149" t="s">
        <v>268</v>
      </c>
      <c r="E309" s="150">
        <v>0.2161</v>
      </c>
      <c r="F309" s="150">
        <v>0</v>
      </c>
      <c r="G309" s="151">
        <f t="shared" si="0"/>
        <v>0</v>
      </c>
      <c r="H309" s="152">
        <v>0</v>
      </c>
      <c r="I309" s="152">
        <f t="shared" si="1"/>
        <v>0</v>
      </c>
      <c r="J309" s="152">
        <v>0</v>
      </c>
      <c r="K309" s="152">
        <f t="shared" si="2"/>
        <v>0</v>
      </c>
      <c r="Q309" s="145">
        <v>2</v>
      </c>
      <c r="AA309" s="121">
        <v>12</v>
      </c>
      <c r="AB309" s="121">
        <v>0</v>
      </c>
      <c r="AC309" s="121">
        <v>108</v>
      </c>
      <c r="BB309" s="121">
        <v>2</v>
      </c>
      <c r="BC309" s="121">
        <f t="shared" si="3"/>
        <v>0</v>
      </c>
      <c r="BD309" s="121">
        <f t="shared" si="4"/>
        <v>0</v>
      </c>
      <c r="BE309" s="121">
        <f t="shared" si="5"/>
        <v>0</v>
      </c>
      <c r="BF309" s="121">
        <f t="shared" si="6"/>
        <v>0</v>
      </c>
      <c r="BG309" s="121">
        <f t="shared" si="7"/>
        <v>0</v>
      </c>
    </row>
    <row r="310" spans="1:17" ht="12.75">
      <c r="A310" s="153"/>
      <c r="B310" s="154"/>
      <c r="C310" s="200" t="s">
        <v>468</v>
      </c>
      <c r="D310" s="201"/>
      <c r="E310" s="156">
        <v>0.2161</v>
      </c>
      <c r="F310" s="157"/>
      <c r="G310" s="158"/>
      <c r="H310" s="159"/>
      <c r="I310" s="159"/>
      <c r="J310" s="159"/>
      <c r="K310" s="159"/>
      <c r="M310" s="121" t="s">
        <v>468</v>
      </c>
      <c r="O310" s="160"/>
      <c r="Q310" s="145"/>
    </row>
    <row r="311" spans="1:59" ht="12.75">
      <c r="A311" s="161"/>
      <c r="B311" s="162" t="s">
        <v>66</v>
      </c>
      <c r="C311" s="163" t="str">
        <f>CONCATENATE(B303," ",C303)</f>
        <v>767 Konstrukce zámečnické</v>
      </c>
      <c r="D311" s="161"/>
      <c r="E311" s="164"/>
      <c r="F311" s="164"/>
      <c r="G311" s="165">
        <f>SUM(G303:G310)</f>
        <v>0</v>
      </c>
      <c r="H311" s="166"/>
      <c r="I311" s="167">
        <f>SUM(I303:I310)</f>
        <v>0.00212</v>
      </c>
      <c r="J311" s="166"/>
      <c r="K311" s="167">
        <f>SUM(K303:K310)</f>
        <v>-0.21395999999999998</v>
      </c>
      <c r="Q311" s="145">
        <v>4</v>
      </c>
      <c r="BC311" s="168">
        <f>SUM(BC303:BC310)</f>
        <v>0</v>
      </c>
      <c r="BD311" s="168">
        <f>SUM(BD303:BD310)</f>
        <v>0</v>
      </c>
      <c r="BE311" s="168">
        <f>SUM(BE303:BE310)</f>
        <v>0</v>
      </c>
      <c r="BF311" s="168">
        <f>SUM(BF303:BF310)</f>
        <v>0</v>
      </c>
      <c r="BG311" s="168">
        <f>SUM(BG303:BG310)</f>
        <v>0</v>
      </c>
    </row>
    <row r="312" spans="1:17" ht="12.75">
      <c r="A312" s="138" t="s">
        <v>62</v>
      </c>
      <c r="B312" s="139" t="s">
        <v>469</v>
      </c>
      <c r="C312" s="140" t="s">
        <v>470</v>
      </c>
      <c r="D312" s="141"/>
      <c r="E312" s="142"/>
      <c r="F312" s="142"/>
      <c r="G312" s="143"/>
      <c r="H312" s="144"/>
      <c r="I312" s="144"/>
      <c r="J312" s="144"/>
      <c r="K312" s="144"/>
      <c r="Q312" s="145">
        <v>1</v>
      </c>
    </row>
    <row r="313" spans="1:59" ht="25.5">
      <c r="A313" s="146">
        <v>109</v>
      </c>
      <c r="B313" s="147" t="s">
        <v>471</v>
      </c>
      <c r="C313" s="148" t="s">
        <v>472</v>
      </c>
      <c r="D313" s="149" t="s">
        <v>78</v>
      </c>
      <c r="E313" s="150">
        <v>1.86</v>
      </c>
      <c r="F313" s="150">
        <v>0</v>
      </c>
      <c r="G313" s="151">
        <f>E313*F313</f>
        <v>0</v>
      </c>
      <c r="H313" s="152">
        <v>0.00026</v>
      </c>
      <c r="I313" s="152">
        <f>E313*H313</f>
        <v>0.0004836</v>
      </c>
      <c r="J313" s="152">
        <v>0</v>
      </c>
      <c r="K313" s="152">
        <f>E313*J313</f>
        <v>0</v>
      </c>
      <c r="Q313" s="145">
        <v>2</v>
      </c>
      <c r="AA313" s="121">
        <v>12</v>
      </c>
      <c r="AB313" s="121">
        <v>0</v>
      </c>
      <c r="AC313" s="121">
        <v>109</v>
      </c>
      <c r="BB313" s="121">
        <v>2</v>
      </c>
      <c r="BC313" s="121">
        <f>IF(BB313=1,G313,0)</f>
        <v>0</v>
      </c>
      <c r="BD313" s="121">
        <f>IF(BB313=2,G313,0)</f>
        <v>0</v>
      </c>
      <c r="BE313" s="121">
        <f>IF(BB313=3,G313,0)</f>
        <v>0</v>
      </c>
      <c r="BF313" s="121">
        <f>IF(BB313=4,G313,0)</f>
        <v>0</v>
      </c>
      <c r="BG313" s="121">
        <f>IF(BB313=5,G313,0)</f>
        <v>0</v>
      </c>
    </row>
    <row r="314" spans="1:17" ht="12.75">
      <c r="A314" s="153"/>
      <c r="B314" s="154"/>
      <c r="C314" s="200" t="s">
        <v>473</v>
      </c>
      <c r="D314" s="201"/>
      <c r="E314" s="156">
        <v>1.86</v>
      </c>
      <c r="F314" s="157"/>
      <c r="G314" s="158"/>
      <c r="H314" s="159"/>
      <c r="I314" s="159"/>
      <c r="J314" s="159"/>
      <c r="K314" s="159"/>
      <c r="M314" s="121" t="s">
        <v>473</v>
      </c>
      <c r="O314" s="160"/>
      <c r="Q314" s="145"/>
    </row>
    <row r="315" spans="1:59" ht="12.75">
      <c r="A315" s="161"/>
      <c r="B315" s="162" t="s">
        <v>66</v>
      </c>
      <c r="C315" s="163" t="str">
        <f>CONCATENATE(B312," ",C312)</f>
        <v>784 Malby</v>
      </c>
      <c r="D315" s="161"/>
      <c r="E315" s="164"/>
      <c r="F315" s="164"/>
      <c r="G315" s="165">
        <f>SUM(G312:G314)</f>
        <v>0</v>
      </c>
      <c r="H315" s="166"/>
      <c r="I315" s="167">
        <f>SUM(I312:I314)</f>
        <v>0.0004836</v>
      </c>
      <c r="J315" s="166"/>
      <c r="K315" s="167">
        <f>SUM(K312:K314)</f>
        <v>0</v>
      </c>
      <c r="Q315" s="145">
        <v>4</v>
      </c>
      <c r="BC315" s="168">
        <f>SUM(BC312:BC314)</f>
        <v>0</v>
      </c>
      <c r="BD315" s="168">
        <f>SUM(BD312:BD314)</f>
        <v>0</v>
      </c>
      <c r="BE315" s="168">
        <f>SUM(BE312:BE314)</f>
        <v>0</v>
      </c>
      <c r="BF315" s="168">
        <f>SUM(BF312:BF314)</f>
        <v>0</v>
      </c>
      <c r="BG315" s="168">
        <f>SUM(BG312:BG314)</f>
        <v>0</v>
      </c>
    </row>
    <row r="316" spans="1:17" ht="12.75">
      <c r="A316" s="138" t="s">
        <v>62</v>
      </c>
      <c r="B316" s="139" t="s">
        <v>474</v>
      </c>
      <c r="C316" s="140" t="s">
        <v>475</v>
      </c>
      <c r="D316" s="141"/>
      <c r="E316" s="142"/>
      <c r="F316" s="142"/>
      <c r="G316" s="143"/>
      <c r="H316" s="144"/>
      <c r="I316" s="144"/>
      <c r="J316" s="144"/>
      <c r="K316" s="144"/>
      <c r="Q316" s="145">
        <v>1</v>
      </c>
    </row>
    <row r="317" spans="1:59" ht="25.5">
      <c r="A317" s="146">
        <v>110</v>
      </c>
      <c r="B317" s="147" t="s">
        <v>476</v>
      </c>
      <c r="C317" s="148" t="s">
        <v>477</v>
      </c>
      <c r="D317" s="149" t="s">
        <v>478</v>
      </c>
      <c r="E317" s="150">
        <v>1</v>
      </c>
      <c r="F317" s="150">
        <v>0</v>
      </c>
      <c r="G317" s="151">
        <f>E317*F317</f>
        <v>0</v>
      </c>
      <c r="H317" s="152">
        <v>0.29943</v>
      </c>
      <c r="I317" s="152">
        <f>E317*H317</f>
        <v>0.29943</v>
      </c>
      <c r="J317" s="152">
        <v>0</v>
      </c>
      <c r="K317" s="152">
        <f>E317*J317</f>
        <v>0</v>
      </c>
      <c r="Q317" s="145">
        <v>2</v>
      </c>
      <c r="AA317" s="121">
        <v>12</v>
      </c>
      <c r="AB317" s="121">
        <v>0</v>
      </c>
      <c r="AC317" s="121">
        <v>110</v>
      </c>
      <c r="BB317" s="121">
        <v>4</v>
      </c>
      <c r="BC317" s="121">
        <f>IF(BB317=1,G317,0)</f>
        <v>0</v>
      </c>
      <c r="BD317" s="121">
        <f>IF(BB317=2,G317,0)</f>
        <v>0</v>
      </c>
      <c r="BE317" s="121">
        <f>IF(BB317=3,G317,0)</f>
        <v>0</v>
      </c>
      <c r="BF317" s="121">
        <f>IF(BB317=4,G317,0)</f>
        <v>0</v>
      </c>
      <c r="BG317" s="121">
        <f>IF(BB317=5,G317,0)</f>
        <v>0</v>
      </c>
    </row>
    <row r="318" spans="1:59" ht="25.5">
      <c r="A318" s="146">
        <v>111</v>
      </c>
      <c r="B318" s="147" t="s">
        <v>479</v>
      </c>
      <c r="C318" s="148" t="s">
        <v>480</v>
      </c>
      <c r="D318" s="149" t="s">
        <v>115</v>
      </c>
      <c r="E318" s="150">
        <v>1</v>
      </c>
      <c r="F318" s="150">
        <v>0</v>
      </c>
      <c r="G318" s="151">
        <f>E318*F318</f>
        <v>0</v>
      </c>
      <c r="H318" s="152">
        <v>0.005</v>
      </c>
      <c r="I318" s="152">
        <f>E318*H318</f>
        <v>0.005</v>
      </c>
      <c r="J318" s="152">
        <v>0</v>
      </c>
      <c r="K318" s="152">
        <f>E318*J318</f>
        <v>0</v>
      </c>
      <c r="Q318" s="145">
        <v>2</v>
      </c>
      <c r="AA318" s="121">
        <v>12</v>
      </c>
      <c r="AB318" s="121">
        <v>0</v>
      </c>
      <c r="AC318" s="121">
        <v>111</v>
      </c>
      <c r="BB318" s="121">
        <v>4</v>
      </c>
      <c r="BC318" s="121">
        <f>IF(BB318=1,G318,0)</f>
        <v>0</v>
      </c>
      <c r="BD318" s="121">
        <f>IF(BB318=2,G318,0)</f>
        <v>0</v>
      </c>
      <c r="BE318" s="121">
        <f>IF(BB318=3,G318,0)</f>
        <v>0</v>
      </c>
      <c r="BF318" s="121">
        <f>IF(BB318=4,G318,0)</f>
        <v>0</v>
      </c>
      <c r="BG318" s="121">
        <f>IF(BB318=5,G318,0)</f>
        <v>0</v>
      </c>
    </row>
    <row r="319" spans="1:59" ht="25.5">
      <c r="A319" s="146">
        <v>112</v>
      </c>
      <c r="B319" s="147" t="s">
        <v>481</v>
      </c>
      <c r="C319" s="148" t="s">
        <v>482</v>
      </c>
      <c r="D319" s="149" t="s">
        <v>115</v>
      </c>
      <c r="E319" s="150">
        <v>4</v>
      </c>
      <c r="F319" s="150">
        <v>0</v>
      </c>
      <c r="G319" s="151">
        <f>E319*F319</f>
        <v>0</v>
      </c>
      <c r="H319" s="152">
        <v>0.005</v>
      </c>
      <c r="I319" s="152">
        <f>E319*H319</f>
        <v>0.02</v>
      </c>
      <c r="J319" s="152">
        <v>0</v>
      </c>
      <c r="K319" s="152">
        <f>E319*J319</f>
        <v>0</v>
      </c>
      <c r="Q319" s="145">
        <v>2</v>
      </c>
      <c r="AA319" s="121">
        <v>12</v>
      </c>
      <c r="AB319" s="121">
        <v>0</v>
      </c>
      <c r="AC319" s="121">
        <v>112</v>
      </c>
      <c r="BB319" s="121">
        <v>4</v>
      </c>
      <c r="BC319" s="121">
        <f>IF(BB319=1,G319,0)</f>
        <v>0</v>
      </c>
      <c r="BD319" s="121">
        <f>IF(BB319=2,G319,0)</f>
        <v>0</v>
      </c>
      <c r="BE319" s="121">
        <f>IF(BB319=3,G319,0)</f>
        <v>0</v>
      </c>
      <c r="BF319" s="121">
        <f>IF(BB319=4,G319,0)</f>
        <v>0</v>
      </c>
      <c r="BG319" s="121">
        <f>IF(BB319=5,G319,0)</f>
        <v>0</v>
      </c>
    </row>
    <row r="320" spans="1:59" ht="25.5">
      <c r="A320" s="146">
        <v>113</v>
      </c>
      <c r="B320" s="147" t="s">
        <v>483</v>
      </c>
      <c r="C320" s="148" t="s">
        <v>484</v>
      </c>
      <c r="D320" s="149" t="s">
        <v>115</v>
      </c>
      <c r="E320" s="150">
        <v>5</v>
      </c>
      <c r="F320" s="150">
        <v>0</v>
      </c>
      <c r="G320" s="151">
        <f>E320*F320</f>
        <v>0</v>
      </c>
      <c r="H320" s="152">
        <v>4E-05</v>
      </c>
      <c r="I320" s="152">
        <f>E320*H320</f>
        <v>0.0002</v>
      </c>
      <c r="J320" s="152">
        <v>0</v>
      </c>
      <c r="K320" s="152">
        <f>E320*J320</f>
        <v>0</v>
      </c>
      <c r="Q320" s="145">
        <v>2</v>
      </c>
      <c r="AA320" s="121">
        <v>12</v>
      </c>
      <c r="AB320" s="121">
        <v>0</v>
      </c>
      <c r="AC320" s="121">
        <v>113</v>
      </c>
      <c r="BB320" s="121">
        <v>4</v>
      </c>
      <c r="BC320" s="121">
        <f>IF(BB320=1,G320,0)</f>
        <v>0</v>
      </c>
      <c r="BD320" s="121">
        <f>IF(BB320=2,G320,0)</f>
        <v>0</v>
      </c>
      <c r="BE320" s="121">
        <f>IF(BB320=3,G320,0)</f>
        <v>0</v>
      </c>
      <c r="BF320" s="121">
        <f>IF(BB320=4,G320,0)</f>
        <v>0</v>
      </c>
      <c r="BG320" s="121">
        <f>IF(BB320=5,G320,0)</f>
        <v>0</v>
      </c>
    </row>
    <row r="321" spans="1:59" ht="25.5">
      <c r="A321" s="146">
        <v>114</v>
      </c>
      <c r="B321" s="147" t="s">
        <v>485</v>
      </c>
      <c r="C321" s="148" t="s">
        <v>486</v>
      </c>
      <c r="D321" s="149" t="s">
        <v>71</v>
      </c>
      <c r="E321" s="150">
        <v>6</v>
      </c>
      <c r="F321" s="150">
        <v>0</v>
      </c>
      <c r="G321" s="151">
        <f>E321*F321</f>
        <v>0</v>
      </c>
      <c r="H321" s="152">
        <v>4E-05</v>
      </c>
      <c r="I321" s="152">
        <f>E321*H321</f>
        <v>0.00024000000000000003</v>
      </c>
      <c r="J321" s="152">
        <v>0</v>
      </c>
      <c r="K321" s="152">
        <f>E321*J321</f>
        <v>0</v>
      </c>
      <c r="Q321" s="145">
        <v>2</v>
      </c>
      <c r="AA321" s="121">
        <v>12</v>
      </c>
      <c r="AB321" s="121">
        <v>0</v>
      </c>
      <c r="AC321" s="121">
        <v>114</v>
      </c>
      <c r="BB321" s="121">
        <v>4</v>
      </c>
      <c r="BC321" s="121">
        <f>IF(BB321=1,G321,0)</f>
        <v>0</v>
      </c>
      <c r="BD321" s="121">
        <f>IF(BB321=2,G321,0)</f>
        <v>0</v>
      </c>
      <c r="BE321" s="121">
        <f>IF(BB321=3,G321,0)</f>
        <v>0</v>
      </c>
      <c r="BF321" s="121">
        <f>IF(BB321=4,G321,0)</f>
        <v>0</v>
      </c>
      <c r="BG321" s="121">
        <f>IF(BB321=5,G321,0)</f>
        <v>0</v>
      </c>
    </row>
    <row r="322" spans="1:59" ht="12.75">
      <c r="A322" s="161"/>
      <c r="B322" s="162" t="s">
        <v>66</v>
      </c>
      <c r="C322" s="163" t="str">
        <f>CONCATENATE(B316," ",C316)</f>
        <v>M21 Elektromontáže</v>
      </c>
      <c r="D322" s="161"/>
      <c r="E322" s="164"/>
      <c r="F322" s="164"/>
      <c r="G322" s="165">
        <f>SUM(G316:G321)</f>
        <v>0</v>
      </c>
      <c r="H322" s="166"/>
      <c r="I322" s="167">
        <f>SUM(I316:I321)</f>
        <v>0.32487</v>
      </c>
      <c r="J322" s="166"/>
      <c r="K322" s="167">
        <f>SUM(K316:K321)</f>
        <v>0</v>
      </c>
      <c r="Q322" s="145">
        <v>4</v>
      </c>
      <c r="BC322" s="168">
        <f>SUM(BC316:BC321)</f>
        <v>0</v>
      </c>
      <c r="BD322" s="168">
        <f>SUM(BD316:BD321)</f>
        <v>0</v>
      </c>
      <c r="BE322" s="168">
        <f>SUM(BE316:BE321)</f>
        <v>0</v>
      </c>
      <c r="BF322" s="168">
        <f>SUM(BF316:BF321)</f>
        <v>0</v>
      </c>
      <c r="BG322" s="168">
        <f>SUM(BG316:BG321)</f>
        <v>0</v>
      </c>
    </row>
    <row r="323" spans="1:17" ht="12.75">
      <c r="A323" s="138" t="s">
        <v>62</v>
      </c>
      <c r="B323" s="139" t="s">
        <v>487</v>
      </c>
      <c r="C323" s="140" t="s">
        <v>488</v>
      </c>
      <c r="D323" s="141"/>
      <c r="E323" s="142"/>
      <c r="F323" s="142"/>
      <c r="G323" s="143"/>
      <c r="H323" s="144"/>
      <c r="I323" s="144"/>
      <c r="J323" s="144"/>
      <c r="K323" s="144"/>
      <c r="Q323" s="145">
        <v>1</v>
      </c>
    </row>
    <row r="324" spans="1:59" ht="12.75">
      <c r="A324" s="146">
        <v>115</v>
      </c>
      <c r="B324" s="147" t="s">
        <v>489</v>
      </c>
      <c r="C324" s="148" t="s">
        <v>490</v>
      </c>
      <c r="D324" s="149" t="s">
        <v>478</v>
      </c>
      <c r="E324" s="150">
        <v>1</v>
      </c>
      <c r="F324" s="150" t="s">
        <v>4</v>
      </c>
      <c r="G324" s="151" t="s">
        <v>4</v>
      </c>
      <c r="H324" s="152">
        <v>0</v>
      </c>
      <c r="I324" s="152">
        <f>E324*H324</f>
        <v>0</v>
      </c>
      <c r="J324" s="152">
        <v>0</v>
      </c>
      <c r="K324" s="152">
        <f>E324*J324</f>
        <v>0</v>
      </c>
      <c r="Q324" s="145">
        <v>2</v>
      </c>
      <c r="AA324" s="121">
        <v>12</v>
      </c>
      <c r="AB324" s="121">
        <v>0</v>
      </c>
      <c r="AC324" s="121">
        <v>115</v>
      </c>
      <c r="BB324" s="121">
        <v>1</v>
      </c>
      <c r="BC324" s="121" t="str">
        <f>IF(BB324=1,G324,0)</f>
        <v xml:space="preserve"> </v>
      </c>
      <c r="BD324" s="121">
        <f>IF(BB324=2,G324,0)</f>
        <v>0</v>
      </c>
      <c r="BE324" s="121">
        <f>IF(BB324=3,G324,0)</f>
        <v>0</v>
      </c>
      <c r="BF324" s="121">
        <f>IF(BB324=4,G324,0)</f>
        <v>0</v>
      </c>
      <c r="BG324" s="121">
        <f>IF(BB324=5,G324,0)</f>
        <v>0</v>
      </c>
    </row>
    <row r="325" spans="1:17" ht="57.75" customHeight="1">
      <c r="A325" s="153"/>
      <c r="B325" s="154"/>
      <c r="C325" s="202" t="s">
        <v>491</v>
      </c>
      <c r="D325" s="203"/>
      <c r="E325" s="203"/>
      <c r="F325" s="203"/>
      <c r="G325" s="204"/>
      <c r="H325" s="155"/>
      <c r="I325" s="155"/>
      <c r="J325" s="155"/>
      <c r="K325" s="155"/>
      <c r="Q325" s="145">
        <v>3</v>
      </c>
    </row>
    <row r="326" spans="1:17" ht="58.5" customHeight="1">
      <c r="A326" s="153"/>
      <c r="B326" s="154"/>
      <c r="C326" s="202" t="s">
        <v>492</v>
      </c>
      <c r="D326" s="203"/>
      <c r="E326" s="203"/>
      <c r="F326" s="203"/>
      <c r="G326" s="204"/>
      <c r="H326" s="155"/>
      <c r="I326" s="155"/>
      <c r="J326" s="155"/>
      <c r="K326" s="155"/>
      <c r="Q326" s="145">
        <v>3</v>
      </c>
    </row>
    <row r="327" spans="1:17" ht="25.5" customHeight="1">
      <c r="A327" s="153"/>
      <c r="B327" s="154"/>
      <c r="C327" s="202" t="s">
        <v>493</v>
      </c>
      <c r="D327" s="203"/>
      <c r="E327" s="203"/>
      <c r="F327" s="203"/>
      <c r="G327" s="204"/>
      <c r="H327" s="155"/>
      <c r="I327" s="155"/>
      <c r="J327" s="155"/>
      <c r="K327" s="155"/>
      <c r="Q327" s="145">
        <v>3</v>
      </c>
    </row>
    <row r="328" spans="1:17" ht="12.75">
      <c r="A328" s="153"/>
      <c r="B328" s="154"/>
      <c r="C328" s="202"/>
      <c r="D328" s="203"/>
      <c r="E328" s="203"/>
      <c r="F328" s="203"/>
      <c r="G328" s="204"/>
      <c r="H328" s="155"/>
      <c r="I328" s="155"/>
      <c r="J328" s="155"/>
      <c r="K328" s="155"/>
      <c r="Q328" s="145">
        <v>3</v>
      </c>
    </row>
    <row r="329" spans="1:59" ht="12.75">
      <c r="A329" s="146">
        <v>116</v>
      </c>
      <c r="B329" s="147" t="s">
        <v>489</v>
      </c>
      <c r="C329" s="148" t="s">
        <v>494</v>
      </c>
      <c r="D329" s="149" t="s">
        <v>478</v>
      </c>
      <c r="E329" s="150">
        <v>1</v>
      </c>
      <c r="F329" s="150">
        <v>0</v>
      </c>
      <c r="G329" s="151">
        <f>E329*F329</f>
        <v>0</v>
      </c>
      <c r="H329" s="152">
        <v>0</v>
      </c>
      <c r="I329" s="152">
        <f>E329*H329</f>
        <v>0</v>
      </c>
      <c r="J329" s="152">
        <v>0</v>
      </c>
      <c r="K329" s="152">
        <f>E329*J329</f>
        <v>0</v>
      </c>
      <c r="Q329" s="145">
        <v>2</v>
      </c>
      <c r="AA329" s="121">
        <v>12</v>
      </c>
      <c r="AB329" s="121">
        <v>0</v>
      </c>
      <c r="AC329" s="121">
        <v>116</v>
      </c>
      <c r="BB329" s="121">
        <v>1</v>
      </c>
      <c r="BC329" s="121">
        <f>IF(BB329=1,G329,0)</f>
        <v>0</v>
      </c>
      <c r="BD329" s="121">
        <f>IF(BB329=2,G329,0)</f>
        <v>0</v>
      </c>
      <c r="BE329" s="121">
        <f>IF(BB329=3,G329,0)</f>
        <v>0</v>
      </c>
      <c r="BF329" s="121">
        <f>IF(BB329=4,G329,0)</f>
        <v>0</v>
      </c>
      <c r="BG329" s="121">
        <f>IF(BB329=5,G329,0)</f>
        <v>0</v>
      </c>
    </row>
    <row r="330" spans="1:17" ht="47.25" customHeight="1">
      <c r="A330" s="153"/>
      <c r="B330" s="154"/>
      <c r="C330" s="202" t="s">
        <v>495</v>
      </c>
      <c r="D330" s="203"/>
      <c r="E330" s="203"/>
      <c r="F330" s="203"/>
      <c r="G330" s="204"/>
      <c r="H330" s="155"/>
      <c r="I330" s="155"/>
      <c r="J330" s="155"/>
      <c r="K330" s="155"/>
      <c r="Q330" s="145">
        <v>3</v>
      </c>
    </row>
    <row r="331" spans="1:17" ht="28.5" customHeight="1">
      <c r="A331" s="153"/>
      <c r="B331" s="154"/>
      <c r="C331" s="202" t="s">
        <v>496</v>
      </c>
      <c r="D331" s="203"/>
      <c r="E331" s="203"/>
      <c r="F331" s="203"/>
      <c r="G331" s="204"/>
      <c r="H331" s="155"/>
      <c r="I331" s="155"/>
      <c r="J331" s="155"/>
      <c r="K331" s="155"/>
      <c r="Q331" s="145">
        <v>3</v>
      </c>
    </row>
    <row r="332" spans="1:17" ht="12.75">
      <c r="A332" s="153"/>
      <c r="B332" s="154"/>
      <c r="C332" s="202"/>
      <c r="D332" s="203"/>
      <c r="E332" s="203"/>
      <c r="F332" s="203"/>
      <c r="G332" s="204"/>
      <c r="H332" s="155"/>
      <c r="I332" s="155"/>
      <c r="J332" s="155"/>
      <c r="K332" s="155"/>
      <c r="Q332" s="145">
        <v>3</v>
      </c>
    </row>
    <row r="333" spans="1:59" ht="12.75">
      <c r="A333" s="146">
        <v>117</v>
      </c>
      <c r="B333" s="147" t="s">
        <v>497</v>
      </c>
      <c r="C333" s="148" t="s">
        <v>498</v>
      </c>
      <c r="D333" s="149" t="s">
        <v>478</v>
      </c>
      <c r="E333" s="150">
        <v>1</v>
      </c>
      <c r="F333" s="150">
        <v>0</v>
      </c>
      <c r="G333" s="151">
        <f>E333*F333</f>
        <v>0</v>
      </c>
      <c r="H333" s="152">
        <v>0</v>
      </c>
      <c r="I333" s="152">
        <f>E333*H333</f>
        <v>0</v>
      </c>
      <c r="J333" s="152">
        <v>0</v>
      </c>
      <c r="K333" s="152">
        <f>E333*J333</f>
        <v>0</v>
      </c>
      <c r="Q333" s="145">
        <v>2</v>
      </c>
      <c r="AA333" s="121">
        <v>12</v>
      </c>
      <c r="AB333" s="121">
        <v>0</v>
      </c>
      <c r="AC333" s="121">
        <v>117</v>
      </c>
      <c r="BB333" s="121">
        <v>1</v>
      </c>
      <c r="BC333" s="121">
        <f>IF(BB333=1,G333,0)</f>
        <v>0</v>
      </c>
      <c r="BD333" s="121">
        <f>IF(BB333=2,G333,0)</f>
        <v>0</v>
      </c>
      <c r="BE333" s="121">
        <f>IF(BB333=3,G333,0)</f>
        <v>0</v>
      </c>
      <c r="BF333" s="121">
        <f>IF(BB333=4,G333,0)</f>
        <v>0</v>
      </c>
      <c r="BG333" s="121">
        <f>IF(BB333=5,G333,0)</f>
        <v>0</v>
      </c>
    </row>
    <row r="334" spans="1:17" ht="27.75" customHeight="1">
      <c r="A334" s="153"/>
      <c r="B334" s="154"/>
      <c r="C334" s="202" t="s">
        <v>499</v>
      </c>
      <c r="D334" s="203"/>
      <c r="E334" s="203"/>
      <c r="F334" s="203"/>
      <c r="G334" s="204"/>
      <c r="H334" s="155"/>
      <c r="I334" s="155"/>
      <c r="J334" s="155"/>
      <c r="K334" s="155"/>
      <c r="Q334" s="145">
        <v>3</v>
      </c>
    </row>
    <row r="335" spans="1:59" ht="12.75">
      <c r="A335" s="146">
        <v>118</v>
      </c>
      <c r="B335" s="147" t="s">
        <v>500</v>
      </c>
      <c r="C335" s="148" t="s">
        <v>501</v>
      </c>
      <c r="D335" s="149" t="s">
        <v>478</v>
      </c>
      <c r="E335" s="150">
        <v>1</v>
      </c>
      <c r="F335" s="150">
        <v>0</v>
      </c>
      <c r="G335" s="151">
        <f>E335*F335</f>
        <v>0</v>
      </c>
      <c r="H335" s="152">
        <v>0</v>
      </c>
      <c r="I335" s="152">
        <f>E335*H335</f>
        <v>0</v>
      </c>
      <c r="J335" s="152">
        <v>0</v>
      </c>
      <c r="K335" s="152">
        <f>E335*J335</f>
        <v>0</v>
      </c>
      <c r="Q335" s="145">
        <v>2</v>
      </c>
      <c r="AA335" s="121">
        <v>12</v>
      </c>
      <c r="AB335" s="121">
        <v>0</v>
      </c>
      <c r="AC335" s="121">
        <v>118</v>
      </c>
      <c r="BB335" s="121">
        <v>1</v>
      </c>
      <c r="BC335" s="121">
        <f>IF(BB335=1,G335,0)</f>
        <v>0</v>
      </c>
      <c r="BD335" s="121">
        <f>IF(BB335=2,G335,0)</f>
        <v>0</v>
      </c>
      <c r="BE335" s="121">
        <f>IF(BB335=3,G335,0)</f>
        <v>0</v>
      </c>
      <c r="BF335" s="121">
        <f>IF(BB335=4,G335,0)</f>
        <v>0</v>
      </c>
      <c r="BG335" s="121">
        <f>IF(BB335=5,G335,0)</f>
        <v>0</v>
      </c>
    </row>
    <row r="336" spans="1:17" ht="26.25" customHeight="1">
      <c r="A336" s="153"/>
      <c r="B336" s="154"/>
      <c r="C336" s="202" t="s">
        <v>502</v>
      </c>
      <c r="D336" s="203"/>
      <c r="E336" s="203"/>
      <c r="F336" s="203"/>
      <c r="G336" s="204"/>
      <c r="H336" s="155"/>
      <c r="I336" s="155"/>
      <c r="J336" s="155"/>
      <c r="K336" s="155"/>
      <c r="Q336" s="145">
        <v>3</v>
      </c>
    </row>
    <row r="337" spans="1:59" ht="12.75">
      <c r="A337" s="146">
        <v>119</v>
      </c>
      <c r="B337" s="147" t="s">
        <v>503</v>
      </c>
      <c r="C337" s="148" t="s">
        <v>504</v>
      </c>
      <c r="D337" s="149" t="s">
        <v>478</v>
      </c>
      <c r="E337" s="150">
        <v>1</v>
      </c>
      <c r="F337" s="150">
        <v>0</v>
      </c>
      <c r="G337" s="151">
        <f>E337*F337</f>
        <v>0</v>
      </c>
      <c r="H337" s="152">
        <v>0</v>
      </c>
      <c r="I337" s="152">
        <f>E337*H337</f>
        <v>0</v>
      </c>
      <c r="J337" s="152">
        <v>0</v>
      </c>
      <c r="K337" s="152">
        <f>E337*J337</f>
        <v>0</v>
      </c>
      <c r="Q337" s="145">
        <v>2</v>
      </c>
      <c r="AA337" s="121">
        <v>12</v>
      </c>
      <c r="AB337" s="121">
        <v>0</v>
      </c>
      <c r="AC337" s="121">
        <v>119</v>
      </c>
      <c r="BB337" s="121">
        <v>1</v>
      </c>
      <c r="BC337" s="121">
        <f>IF(BB337=1,G337,0)</f>
        <v>0</v>
      </c>
      <c r="BD337" s="121">
        <f>IF(BB337=2,G337,0)</f>
        <v>0</v>
      </c>
      <c r="BE337" s="121">
        <f>IF(BB337=3,G337,0)</f>
        <v>0</v>
      </c>
      <c r="BF337" s="121">
        <f>IF(BB337=4,G337,0)</f>
        <v>0</v>
      </c>
      <c r="BG337" s="121">
        <f>IF(BB337=5,G337,0)</f>
        <v>0</v>
      </c>
    </row>
    <row r="338" spans="1:17" ht="48" customHeight="1">
      <c r="A338" s="153"/>
      <c r="B338" s="154"/>
      <c r="C338" s="202" t="s">
        <v>505</v>
      </c>
      <c r="D338" s="203"/>
      <c r="E338" s="203"/>
      <c r="F338" s="203"/>
      <c r="G338" s="204"/>
      <c r="H338" s="155"/>
      <c r="I338" s="155"/>
      <c r="J338" s="155"/>
      <c r="K338" s="155"/>
      <c r="Q338" s="145">
        <v>3</v>
      </c>
    </row>
    <row r="339" spans="1:59" ht="12.75">
      <c r="A339" s="146">
        <v>120</v>
      </c>
      <c r="B339" s="147" t="s">
        <v>506</v>
      </c>
      <c r="C339" s="148" t="s">
        <v>507</v>
      </c>
      <c r="D339" s="149" t="s">
        <v>478</v>
      </c>
      <c r="E339" s="150">
        <v>1</v>
      </c>
      <c r="F339" s="150">
        <v>0</v>
      </c>
      <c r="G339" s="151">
        <f>E339*F339</f>
        <v>0</v>
      </c>
      <c r="H339" s="152">
        <v>0</v>
      </c>
      <c r="I339" s="152">
        <f>E339*H339</f>
        <v>0</v>
      </c>
      <c r="J339" s="152">
        <v>0</v>
      </c>
      <c r="K339" s="152">
        <f>E339*J339</f>
        <v>0</v>
      </c>
      <c r="Q339" s="145">
        <v>2</v>
      </c>
      <c r="AA339" s="121">
        <v>12</v>
      </c>
      <c r="AB339" s="121">
        <v>0</v>
      </c>
      <c r="AC339" s="121">
        <v>120</v>
      </c>
      <c r="BB339" s="121">
        <v>1</v>
      </c>
      <c r="BC339" s="121">
        <f>IF(BB339=1,G339,0)</f>
        <v>0</v>
      </c>
      <c r="BD339" s="121">
        <f>IF(BB339=2,G339,0)</f>
        <v>0</v>
      </c>
      <c r="BE339" s="121">
        <f>IF(BB339=3,G339,0)</f>
        <v>0</v>
      </c>
      <c r="BF339" s="121">
        <f>IF(BB339=4,G339,0)</f>
        <v>0</v>
      </c>
      <c r="BG339" s="121">
        <f>IF(BB339=5,G339,0)</f>
        <v>0</v>
      </c>
    </row>
    <row r="340" spans="1:17" ht="16.5" customHeight="1">
      <c r="A340" s="153"/>
      <c r="B340" s="154"/>
      <c r="C340" s="202" t="s">
        <v>508</v>
      </c>
      <c r="D340" s="203"/>
      <c r="E340" s="203"/>
      <c r="F340" s="203"/>
      <c r="G340" s="204"/>
      <c r="H340" s="155"/>
      <c r="I340" s="155"/>
      <c r="J340" s="155"/>
      <c r="K340" s="155"/>
      <c r="Q340" s="145">
        <v>3</v>
      </c>
    </row>
    <row r="341" spans="1:59" ht="12.75">
      <c r="A341" s="146">
        <v>121</v>
      </c>
      <c r="B341" s="147" t="s">
        <v>509</v>
      </c>
      <c r="C341" s="148" t="s">
        <v>510</v>
      </c>
      <c r="D341" s="149" t="s">
        <v>478</v>
      </c>
      <c r="E341" s="150">
        <v>1</v>
      </c>
      <c r="F341" s="150">
        <v>0</v>
      </c>
      <c r="G341" s="151">
        <f>E341*F341</f>
        <v>0</v>
      </c>
      <c r="H341" s="152">
        <v>0</v>
      </c>
      <c r="I341" s="152">
        <f>E341*H341</f>
        <v>0</v>
      </c>
      <c r="J341" s="152">
        <v>0</v>
      </c>
      <c r="K341" s="152">
        <f>E341*J341</f>
        <v>0</v>
      </c>
      <c r="Q341" s="145">
        <v>2</v>
      </c>
      <c r="AA341" s="121">
        <v>12</v>
      </c>
      <c r="AB341" s="121">
        <v>0</v>
      </c>
      <c r="AC341" s="121">
        <v>121</v>
      </c>
      <c r="BB341" s="121">
        <v>1</v>
      </c>
      <c r="BC341" s="121">
        <f>IF(BB341=1,G341,0)</f>
        <v>0</v>
      </c>
      <c r="BD341" s="121">
        <f>IF(BB341=2,G341,0)</f>
        <v>0</v>
      </c>
      <c r="BE341" s="121">
        <f>IF(BB341=3,G341,0)</f>
        <v>0</v>
      </c>
      <c r="BF341" s="121">
        <f>IF(BB341=4,G341,0)</f>
        <v>0</v>
      </c>
      <c r="BG341" s="121">
        <f>IF(BB341=5,G341,0)</f>
        <v>0</v>
      </c>
    </row>
    <row r="342" spans="1:17" ht="27.75" customHeight="1">
      <c r="A342" s="153"/>
      <c r="B342" s="154"/>
      <c r="C342" s="202" t="s">
        <v>511</v>
      </c>
      <c r="D342" s="203"/>
      <c r="E342" s="203"/>
      <c r="F342" s="203"/>
      <c r="G342" s="204"/>
      <c r="H342" s="155"/>
      <c r="I342" s="155"/>
      <c r="J342" s="155"/>
      <c r="K342" s="155"/>
      <c r="Q342" s="145">
        <v>3</v>
      </c>
    </row>
    <row r="343" spans="1:59" ht="12.75">
      <c r="A343" s="161"/>
      <c r="B343" s="162" t="s">
        <v>66</v>
      </c>
      <c r="C343" s="163" t="str">
        <f>CONCATENATE(B323," ",C323)</f>
        <v>800 Vedlejší a ostatní činnost</v>
      </c>
      <c r="D343" s="161"/>
      <c r="E343" s="164"/>
      <c r="F343" s="164"/>
      <c r="G343" s="165">
        <f>SUM(G323:G342)</f>
        <v>0</v>
      </c>
      <c r="H343" s="166"/>
      <c r="I343" s="167">
        <f>SUM(I323:I342)</f>
        <v>0</v>
      </c>
      <c r="J343" s="166"/>
      <c r="K343" s="167">
        <f>SUM(K323:K342)</f>
        <v>0</v>
      </c>
      <c r="Q343" s="145">
        <v>4</v>
      </c>
      <c r="BC343" s="168">
        <f>SUM(BC323:BC342)</f>
        <v>0</v>
      </c>
      <c r="BD343" s="168">
        <f>SUM(BD323:BD342)</f>
        <v>0</v>
      </c>
      <c r="BE343" s="168">
        <f>SUM(BE323:BE342)</f>
        <v>0</v>
      </c>
      <c r="BF343" s="168">
        <f>SUM(BF323:BF342)</f>
        <v>0</v>
      </c>
      <c r="BG343" s="168">
        <f>SUM(BG323:BG342)</f>
        <v>0</v>
      </c>
    </row>
    <row r="344" ht="12.75">
      <c r="E344" s="121"/>
    </row>
    <row r="345" ht="12.75">
      <c r="E345" s="121"/>
    </row>
    <row r="346" ht="12.75">
      <c r="E346" s="121"/>
    </row>
    <row r="347" ht="12.75">
      <c r="E347" s="121"/>
    </row>
    <row r="348" ht="12.75">
      <c r="E348" s="121"/>
    </row>
    <row r="349" ht="12.75">
      <c r="E349" s="121"/>
    </row>
    <row r="350" ht="12.75">
      <c r="E350" s="121"/>
    </row>
    <row r="351" ht="12.75">
      <c r="E351" s="121"/>
    </row>
    <row r="352" ht="12.75">
      <c r="E352" s="121"/>
    </row>
    <row r="353" ht="12.75">
      <c r="E353" s="121"/>
    </row>
    <row r="354" ht="12.75">
      <c r="E354" s="121"/>
    </row>
    <row r="355" ht="12.75">
      <c r="E355" s="121"/>
    </row>
    <row r="356" ht="12.75">
      <c r="E356" s="121"/>
    </row>
    <row r="357" ht="12.75">
      <c r="E357" s="121"/>
    </row>
    <row r="358" ht="12.75">
      <c r="E358" s="121"/>
    </row>
    <row r="359" ht="12.75">
      <c r="E359" s="121"/>
    </row>
    <row r="360" ht="12.75">
      <c r="E360" s="121"/>
    </row>
    <row r="361" ht="12.75">
      <c r="E361" s="121"/>
    </row>
    <row r="362" ht="12.75">
      <c r="E362" s="121"/>
    </row>
    <row r="363" ht="12.75">
      <c r="E363" s="121"/>
    </row>
    <row r="364" ht="12.75">
      <c r="E364" s="121"/>
    </row>
    <row r="365" ht="12.75">
      <c r="E365" s="121"/>
    </row>
    <row r="366" ht="12.75">
      <c r="E366" s="121"/>
    </row>
    <row r="367" spans="1:7" ht="12.75">
      <c r="A367" s="169"/>
      <c r="B367" s="169"/>
      <c r="C367" s="169"/>
      <c r="D367" s="169"/>
      <c r="E367" s="169"/>
      <c r="F367" s="169"/>
      <c r="G367" s="169"/>
    </row>
    <row r="368" spans="1:7" ht="12.75">
      <c r="A368" s="169"/>
      <c r="B368" s="169"/>
      <c r="C368" s="169"/>
      <c r="D368" s="169"/>
      <c r="E368" s="169"/>
      <c r="F368" s="169"/>
      <c r="G368" s="169"/>
    </row>
    <row r="369" spans="1:7" ht="12.75">
      <c r="A369" s="169"/>
      <c r="B369" s="169"/>
      <c r="C369" s="169"/>
      <c r="D369" s="169"/>
      <c r="E369" s="169"/>
      <c r="F369" s="169"/>
      <c r="G369" s="169"/>
    </row>
    <row r="370" spans="1:7" ht="12.75">
      <c r="A370" s="169"/>
      <c r="B370" s="169"/>
      <c r="C370" s="169"/>
      <c r="D370" s="169"/>
      <c r="E370" s="169"/>
      <c r="F370" s="169"/>
      <c r="G370" s="169"/>
    </row>
    <row r="371" ht="12.75">
      <c r="E371" s="121"/>
    </row>
    <row r="372" ht="12.75">
      <c r="E372" s="121"/>
    </row>
    <row r="373" ht="12.75">
      <c r="E373" s="121"/>
    </row>
    <row r="374" ht="12.75">
      <c r="E374" s="121"/>
    </row>
    <row r="375" ht="12.75">
      <c r="E375" s="121"/>
    </row>
    <row r="376" ht="12.75">
      <c r="E376" s="121"/>
    </row>
    <row r="377" ht="12.75">
      <c r="E377" s="121"/>
    </row>
    <row r="378" ht="12.75">
      <c r="E378" s="121"/>
    </row>
    <row r="379" ht="12.75">
      <c r="E379" s="121"/>
    </row>
    <row r="380" ht="12.75">
      <c r="E380" s="121"/>
    </row>
    <row r="381" ht="12.75">
      <c r="E381" s="121"/>
    </row>
    <row r="382" ht="12.75">
      <c r="E382" s="121"/>
    </row>
    <row r="383" ht="12.75">
      <c r="E383" s="121"/>
    </row>
    <row r="384" ht="12.75">
      <c r="E384" s="121"/>
    </row>
    <row r="385" ht="12.75">
      <c r="E385" s="121"/>
    </row>
    <row r="386" ht="12.75">
      <c r="E386" s="121"/>
    </row>
    <row r="387" ht="12.75">
      <c r="E387" s="121"/>
    </row>
    <row r="388" ht="12.75">
      <c r="E388" s="121"/>
    </row>
    <row r="389" ht="12.75">
      <c r="E389" s="121"/>
    </row>
    <row r="390" ht="12.75">
      <c r="E390" s="121"/>
    </row>
    <row r="391" ht="12.75">
      <c r="E391" s="121"/>
    </row>
    <row r="392" ht="12.75">
      <c r="E392" s="121"/>
    </row>
    <row r="393" ht="12.75">
      <c r="E393" s="121"/>
    </row>
    <row r="394" ht="12.75">
      <c r="E394" s="121"/>
    </row>
    <row r="395" ht="12.75">
      <c r="E395" s="121"/>
    </row>
    <row r="396" spans="1:2" ht="12.75">
      <c r="A396" s="170"/>
      <c r="B396" s="170"/>
    </row>
    <row r="397" spans="1:7" ht="12.75">
      <c r="A397" s="169"/>
      <c r="B397" s="169"/>
      <c r="C397" s="172"/>
      <c r="D397" s="172"/>
      <c r="E397" s="173"/>
      <c r="F397" s="172"/>
      <c r="G397" s="174"/>
    </row>
    <row r="398" spans="1:7" ht="12.75">
      <c r="A398" s="175"/>
      <c r="B398" s="175"/>
      <c r="C398" s="169"/>
      <c r="D398" s="169"/>
      <c r="E398" s="176"/>
      <c r="F398" s="169"/>
      <c r="G398" s="169"/>
    </row>
    <row r="399" spans="1:7" ht="12.75">
      <c r="A399" s="169"/>
      <c r="B399" s="169"/>
      <c r="C399" s="169"/>
      <c r="D399" s="169"/>
      <c r="E399" s="176"/>
      <c r="F399" s="169"/>
      <c r="G399" s="169"/>
    </row>
    <row r="400" spans="1:7" ht="12.75">
      <c r="A400" s="169"/>
      <c r="B400" s="169"/>
      <c r="C400" s="169"/>
      <c r="D400" s="169"/>
      <c r="E400" s="176"/>
      <c r="F400" s="169"/>
      <c r="G400" s="169"/>
    </row>
    <row r="401" spans="1:7" ht="12.75">
      <c r="A401" s="169"/>
      <c r="B401" s="169"/>
      <c r="C401" s="169"/>
      <c r="D401" s="169"/>
      <c r="E401" s="176"/>
      <c r="F401" s="169"/>
      <c r="G401" s="169"/>
    </row>
    <row r="402" spans="1:7" ht="12.75">
      <c r="A402" s="169"/>
      <c r="B402" s="169"/>
      <c r="C402" s="169"/>
      <c r="D402" s="169"/>
      <c r="E402" s="176"/>
      <c r="F402" s="169"/>
      <c r="G402" s="169"/>
    </row>
    <row r="403" spans="1:7" ht="12.75">
      <c r="A403" s="169"/>
      <c r="B403" s="169"/>
      <c r="C403" s="169"/>
      <c r="D403" s="169"/>
      <c r="E403" s="176"/>
      <c r="F403" s="169"/>
      <c r="G403" s="169"/>
    </row>
    <row r="404" spans="1:7" ht="12.75">
      <c r="A404" s="169"/>
      <c r="B404" s="169"/>
      <c r="C404" s="169"/>
      <c r="D404" s="169"/>
      <c r="E404" s="176"/>
      <c r="F404" s="169"/>
      <c r="G404" s="169"/>
    </row>
    <row r="405" spans="1:7" ht="12.75">
      <c r="A405" s="169"/>
      <c r="B405" s="169"/>
      <c r="C405" s="169"/>
      <c r="D405" s="169"/>
      <c r="E405" s="176"/>
      <c r="F405" s="169"/>
      <c r="G405" s="169"/>
    </row>
    <row r="406" spans="1:7" ht="12.75">
      <c r="A406" s="169"/>
      <c r="B406" s="169"/>
      <c r="C406" s="169"/>
      <c r="D406" s="169"/>
      <c r="E406" s="176"/>
      <c r="F406" s="169"/>
      <c r="G406" s="169"/>
    </row>
    <row r="407" spans="1:7" ht="12.75">
      <c r="A407" s="169"/>
      <c r="B407" s="169"/>
      <c r="C407" s="169"/>
      <c r="D407" s="169"/>
      <c r="E407" s="176"/>
      <c r="F407" s="169"/>
      <c r="G407" s="169"/>
    </row>
    <row r="408" spans="1:7" ht="12.75">
      <c r="A408" s="169"/>
      <c r="B408" s="169"/>
      <c r="C408" s="169"/>
      <c r="D408" s="169"/>
      <c r="E408" s="176"/>
      <c r="F408" s="169"/>
      <c r="G408" s="169"/>
    </row>
    <row r="409" spans="1:7" ht="12.75">
      <c r="A409" s="169"/>
      <c r="B409" s="169"/>
      <c r="C409" s="169"/>
      <c r="D409" s="169"/>
      <c r="E409" s="176"/>
      <c r="F409" s="169"/>
      <c r="G409" s="169"/>
    </row>
    <row r="410" spans="1:7" ht="12.75">
      <c r="A410" s="169"/>
      <c r="B410" s="169"/>
      <c r="C410" s="169"/>
      <c r="D410" s="169"/>
      <c r="E410" s="176"/>
      <c r="F410" s="169"/>
      <c r="G410" s="169"/>
    </row>
  </sheetData>
  <mergeCells count="170">
    <mergeCell ref="C332:G332"/>
    <mergeCell ref="C334:G334"/>
    <mergeCell ref="C336:G336"/>
    <mergeCell ref="C338:G338"/>
    <mergeCell ref="C340:G340"/>
    <mergeCell ref="C342:G342"/>
    <mergeCell ref="C325:G325"/>
    <mergeCell ref="C326:G326"/>
    <mergeCell ref="C327:G327"/>
    <mergeCell ref="C328:G328"/>
    <mergeCell ref="C330:G330"/>
    <mergeCell ref="C331:G331"/>
    <mergeCell ref="C310:D310"/>
    <mergeCell ref="C314:D314"/>
    <mergeCell ref="C289:D289"/>
    <mergeCell ref="C291:D291"/>
    <mergeCell ref="C295:D295"/>
    <mergeCell ref="C296:D296"/>
    <mergeCell ref="C300:G300"/>
    <mergeCell ref="C273:D273"/>
    <mergeCell ref="C276:D276"/>
    <mergeCell ref="C278:D278"/>
    <mergeCell ref="C282:G282"/>
    <mergeCell ref="C283:D283"/>
    <mergeCell ref="C284:D284"/>
    <mergeCell ref="C285:D285"/>
    <mergeCell ref="C287:D287"/>
    <mergeCell ref="C258:D258"/>
    <mergeCell ref="C259:D259"/>
    <mergeCell ref="C262:D262"/>
    <mergeCell ref="C263:D263"/>
    <mergeCell ref="C264:D264"/>
    <mergeCell ref="C267:D267"/>
    <mergeCell ref="C246:D246"/>
    <mergeCell ref="C250:D250"/>
    <mergeCell ref="C253:D253"/>
    <mergeCell ref="C255:G255"/>
    <mergeCell ref="C256:D256"/>
    <mergeCell ref="C257:D257"/>
    <mergeCell ref="C237:D237"/>
    <mergeCell ref="C239:G239"/>
    <mergeCell ref="C240:D240"/>
    <mergeCell ref="C241:D241"/>
    <mergeCell ref="C243:D243"/>
    <mergeCell ref="C244:D244"/>
    <mergeCell ref="C226:G226"/>
    <mergeCell ref="C227:D227"/>
    <mergeCell ref="C228:D228"/>
    <mergeCell ref="C229:D229"/>
    <mergeCell ref="C231:G231"/>
    <mergeCell ref="C232:D232"/>
    <mergeCell ref="C233:D233"/>
    <mergeCell ref="C235:D235"/>
    <mergeCell ref="C215:D215"/>
    <mergeCell ref="C216:D216"/>
    <mergeCell ref="C218:G218"/>
    <mergeCell ref="C219:G219"/>
    <mergeCell ref="C221:D221"/>
    <mergeCell ref="C203:D203"/>
    <mergeCell ref="C206:D206"/>
    <mergeCell ref="C210:D210"/>
    <mergeCell ref="C190:G190"/>
    <mergeCell ref="C191:D191"/>
    <mergeCell ref="C192:D192"/>
    <mergeCell ref="C193:D193"/>
    <mergeCell ref="C195:D195"/>
    <mergeCell ref="C177:D177"/>
    <mergeCell ref="C178:D178"/>
    <mergeCell ref="C180:D180"/>
    <mergeCell ref="C184:D184"/>
    <mergeCell ref="C186:D186"/>
    <mergeCell ref="C168:D168"/>
    <mergeCell ref="C170:D170"/>
    <mergeCell ref="C173:D173"/>
    <mergeCell ref="C155:D155"/>
    <mergeCell ref="C157:D157"/>
    <mergeCell ref="C160:D160"/>
    <mergeCell ref="C162:D162"/>
    <mergeCell ref="C141:D141"/>
    <mergeCell ref="C142:D142"/>
    <mergeCell ref="C143:D143"/>
    <mergeCell ref="C145:D145"/>
    <mergeCell ref="C133:D133"/>
    <mergeCell ref="C137:D137"/>
    <mergeCell ref="C122:D122"/>
    <mergeCell ref="C124:D124"/>
    <mergeCell ref="C126:D126"/>
    <mergeCell ref="C127:D127"/>
    <mergeCell ref="C129:D129"/>
    <mergeCell ref="C115:D115"/>
    <mergeCell ref="C117:D117"/>
    <mergeCell ref="C118:D118"/>
    <mergeCell ref="C119:D119"/>
    <mergeCell ref="C120:D120"/>
    <mergeCell ref="C121:D121"/>
    <mergeCell ref="C108:D108"/>
    <mergeCell ref="C109:D109"/>
    <mergeCell ref="C111:D111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95:D95"/>
    <mergeCell ref="C96:D96"/>
    <mergeCell ref="C97:D97"/>
    <mergeCell ref="C98:D98"/>
    <mergeCell ref="C99:D99"/>
    <mergeCell ref="C100:D100"/>
    <mergeCell ref="C87:D87"/>
    <mergeCell ref="C88:D88"/>
    <mergeCell ref="C89:D89"/>
    <mergeCell ref="C91:D91"/>
    <mergeCell ref="C93:D93"/>
    <mergeCell ref="C94:D94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8:D68"/>
    <mergeCell ref="C69:D69"/>
    <mergeCell ref="C70:D70"/>
    <mergeCell ref="C71:D71"/>
    <mergeCell ref="C73:G73"/>
    <mergeCell ref="C74:D74"/>
    <mergeCell ref="C56:D56"/>
    <mergeCell ref="C58:D58"/>
    <mergeCell ref="C62:D62"/>
    <mergeCell ref="C63:D63"/>
    <mergeCell ref="C64:D64"/>
    <mergeCell ref="C67:D67"/>
    <mergeCell ref="C46:D46"/>
    <mergeCell ref="C47:D47"/>
    <mergeCell ref="C49:D49"/>
    <mergeCell ref="C51:D51"/>
    <mergeCell ref="C52:D52"/>
    <mergeCell ref="C37:D37"/>
    <mergeCell ref="C42:D42"/>
    <mergeCell ref="C26:D26"/>
    <mergeCell ref="C27:D27"/>
    <mergeCell ref="C28:D28"/>
    <mergeCell ref="C30:D30"/>
    <mergeCell ref="C32:D32"/>
    <mergeCell ref="C17:D17"/>
    <mergeCell ref="C18:D18"/>
    <mergeCell ref="C20:D20"/>
    <mergeCell ref="C22:D22"/>
    <mergeCell ref="C23:D23"/>
    <mergeCell ref="C25:D25"/>
    <mergeCell ref="A1:I1"/>
    <mergeCell ref="A3:B3"/>
    <mergeCell ref="A4:B4"/>
    <mergeCell ref="G4:I4"/>
    <mergeCell ref="C10:D10"/>
    <mergeCell ref="C12:D12"/>
    <mergeCell ref="C14:D14"/>
    <mergeCell ref="C16:D16"/>
    <mergeCell ref="C36:D36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</dc:creator>
  <cp:keywords/>
  <dc:description/>
  <cp:lastModifiedBy>Chocholouš Lukáš Ing.</cp:lastModifiedBy>
  <dcterms:created xsi:type="dcterms:W3CDTF">2014-11-24T07:38:22Z</dcterms:created>
  <dcterms:modified xsi:type="dcterms:W3CDTF">2015-05-04T14:39:17Z</dcterms:modified>
  <cp:category/>
  <cp:version/>
  <cp:contentType/>
  <cp:contentStatus/>
</cp:coreProperties>
</file>