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36616" yWindow="65416" windowWidth="29040" windowHeight="15720" activeTab="0"/>
  </bookViews>
  <sheets>
    <sheet name="Rekapitulace stavby" sheetId="1" r:id="rId1"/>
    <sheet name="SO 00 - VEDLEJŠÍ ROZPOČTO..." sheetId="2" r:id="rId2"/>
    <sheet name="SO 02 - CHODNÍK PO PRAVÉ ..." sheetId="4" r:id="rId3"/>
    <sheet name="Pokyny pro vyplnění" sheetId="5" r:id="rId4"/>
  </sheets>
  <definedNames>
    <definedName name="_xlnm._FilterDatabase" localSheetId="1" hidden="1">'SO 00 - VEDLEJŠÍ ROZPOČTO...'!$C$84:$K$128</definedName>
    <definedName name="_xlnm._FilterDatabase" localSheetId="2" hidden="1">'SO 02 - CHODNÍK PO PRAVÉ ...'!$C$87:$K$175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00 - VEDLEJŠÍ ROZPOČTO...'!$C$4:$J$39,'SO 00 - VEDLEJŠÍ ROZPOČTO...'!$C$45:$J$66,'SO 00 - VEDLEJŠÍ ROZPOČTO...'!$C$72:$K$128</definedName>
    <definedName name="_xlnm.Print_Area" localSheetId="2">'SO 02 - CHODNÍK PO PRAVÉ ...'!$C$4:$J$39,'SO 02 - CHODNÍK PO PRAVÉ ...'!$C$45:$J$69,'SO 02 - CHODNÍK PO PRAVÉ ...'!$C$75:$K$175</definedName>
    <definedName name="_xlnm.Print_Titles" localSheetId="0">'Rekapitulace stavby'!$52:$52</definedName>
    <definedName name="_xlnm.Print_Titles" localSheetId="1">'SO 00 - VEDLEJŠÍ ROZPOČTO...'!$84:$84</definedName>
    <definedName name="_xlnm.Print_Titles" localSheetId="2">'SO 02 - CHODNÍK PO PRAVÉ ...'!$87:$87</definedName>
  </definedNames>
  <calcPr calcId="191029"/>
  <extLst/>
</workbook>
</file>

<file path=xl/sharedStrings.xml><?xml version="1.0" encoding="utf-8"?>
<sst xmlns="http://schemas.openxmlformats.org/spreadsheetml/2006/main" count="2008" uniqueCount="588">
  <si>
    <t>Export Komplet</t>
  </si>
  <si>
    <t>VZ</t>
  </si>
  <si>
    <t>2.0</t>
  </si>
  <si>
    <t/>
  </si>
  <si>
    <t>False</t>
  </si>
  <si>
    <t>{5e296360-e3d7-4982-a08b-44f5ca206bae}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</si>
  <si>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</si>
  <si>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</si>
  <si>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</si>
  <si>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</si>
  <si>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</si>
  <si>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</si>
  <si>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</si>
  <si>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</si>
  <si>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</si>
  <si>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2021-000064</t>
  </si>
  <si>
    <t>Stavba:</t>
  </si>
  <si>
    <t>OPRAVA CHODNÍKU V UL. BEZRUČOVA, DAČICE</t>
  </si>
  <si>
    <t>KSO:</t>
  </si>
  <si>
    <t>CC-CZ:</t>
  </si>
  <si>
    <t>Místo:</t>
  </si>
  <si>
    <t xml:space="preserve"> </t>
  </si>
  <si>
    <t>Datum:</t>
  </si>
  <si>
    <t>Zadavatel:</t>
  </si>
  <si>
    <t>IČ:</t>
  </si>
  <si>
    <t>00246476</t>
  </si>
  <si>
    <t>Město Dačice</t>
  </si>
  <si>
    <t>DIČ: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</si>
  <si>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</si>
  <si>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</si>
  <si>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</si>
  <si>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</si>
  <si>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</si>
  <si>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</si>
  <si>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</si>
  <si>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</si>
  <si>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Zbytovská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</si>
  <si>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</si>
  <si>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</si>
  <si>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</si>
  <si>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</si>
  <si>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</si>
  <si>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</si>
  <si>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</si>
  <si>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</si>
  <si>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</si>
  <si>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</si>
  <si>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</si>
  <si>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</si>
  <si>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</si>
  <si>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</si>
  <si>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</si>
  <si>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</si>
  <si>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</si>
  <si>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</si>
  <si>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</si>
  <si>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</si>
  <si>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</si>
  <si>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</si>
  <si>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</si>
  <si>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</si>
  <si>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</si>
  <si>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</si>
  <si>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</si>
  <si>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</si>
  <si>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</si>
  <si>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</si>
  <si>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</si>
  <si>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</si>
  <si>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</si>
  <si>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</si>
  <si>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</si>
  <si>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</si>
  <si>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</si>
  <si>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</si>
  <si>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</si>
  <si>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</si>
  <si>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</si>
  <si>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</si>
  <si>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</si>
  <si>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</si>
  <si>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</si>
  <si>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{28c98a04-9509-43b7-bb35-2d8e42e72e4c}</t>
  </si>
  <si>
    <t>2</t>
  </si>
  <si>
    <t>SO 02</t>
  </si>
  <si>
    <t>CHODNÍK PO PRAVÉ STRANĚ</t>
  </si>
  <si>
    <t>{863f4a04-ab82-4eb6-8dd8-028da8efac18}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</si>
  <si>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</si>
  <si>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</si>
  <si>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</si>
  <si>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</si>
  <si>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</si>
  <si>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</si>
  <si>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</si>
  <si>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</si>
  <si>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</si>
  <si>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</si>
  <si>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</si>
  <si>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</si>
  <si>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</si>
  <si>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</si>
  <si>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</si>
  <si>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</si>
  <si>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</si>
  <si>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</si>
  <si>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</si>
  <si>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</si>
  <si>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</si>
  <si>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</si>
  <si>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</si>
  <si>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</si>
  <si>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</si>
  <si>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</si>
  <si>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</si>
  <si>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</si>
  <si>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</si>
  <si>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</si>
  <si>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</si>
  <si>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</si>
  <si>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</si>
  <si>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</si>
  <si>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</si>
  <si>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kpl</t>
  </si>
  <si>
    <t>CS ÚRS 2022 01</t>
  </si>
  <si>
    <t>1024</t>
  </si>
  <si>
    <t>-1853998035</t>
  </si>
  <si>
    <t>Online PSC</t>
  </si>
  <si>
    <t>https://podminky.urs.cz/item/CS_URS_2022_01/012103000</t>
  </si>
  <si>
    <t>P</t>
  </si>
  <si>
    <t>Poznámka k položce:
Zajištění vytýčení veškerých stávajících inženýrských sítí (včetně úhrady za vytýčení), odpovědnost za jejich neporušení během výstavby a zpětné předání jejich srávcům.</t>
  </si>
  <si>
    <t>012203000</t>
  </si>
  <si>
    <t>Průzkumné, geodetické a projektové práce geodetické práce při provádění stavby</t>
  </si>
  <si>
    <t>-2067260658</t>
  </si>
  <si>
    <t>https://podminky.urs.cz/item/CS_URS_2022_01/012203000</t>
  </si>
  <si>
    <t>Poznámka k položce:
Průzkumné, geodetické a projektové práce, geodetické práce při provádění stavby. Geodetické měření v průběhu stavby, vytyčení stavby</t>
  </si>
  <si>
    <t>3</t>
  </si>
  <si>
    <t>012303000</t>
  </si>
  <si>
    <t>Průzkumné, geodetické a projektové práce geodetické práce po výstavbě</t>
  </si>
  <si>
    <t>1920733869</t>
  </si>
  <si>
    <t>https://podminky.urs.cz/item/CS_URS_2022_01/012303000</t>
  </si>
  <si>
    <t>Poznámka k položce:
Náklady na geodetické zaměření provedeného díla v systému Micro Station.</t>
  </si>
  <si>
    <t>4</t>
  </si>
  <si>
    <t>013254000</t>
  </si>
  <si>
    <t>Průzkumné, geodetické a projektové práce projektové práce dokumentace stavby (výkresová a textová) skutečného provedení stavby</t>
  </si>
  <si>
    <t>-2087941144</t>
  </si>
  <si>
    <t>https://podminky.urs.cz/item/CS_URS_2022_01/013254000</t>
  </si>
  <si>
    <t xml:space="preserve">Poznámka k položce:
Dokumentace skutečného provedení stavby (dále jen „DSPS“) bude vypracována v souladu a náležitostech dle Vyhlášky č. 499/2006 Sb. o dokumentaci staveb, dle zadávacích podmínek a dle platných TKP a ČSN. Podkladem pro vypracování DSPS bude RDS a DSP, geodetické zaměření provedených prací, případně další požadavky objednatele. DSPS bude předána objednateli  v tištěné podobě a v elektronické podobě (na CD). Při vypracování projektové dokumentace DSPS musí zhotovitel respektovat parametry vymezené předchozím stupněm projektové dokumentace. </t>
  </si>
  <si>
    <t>VRN3</t>
  </si>
  <si>
    <t>Zařízení staveniště</t>
  </si>
  <si>
    <t>032002000</t>
  </si>
  <si>
    <t>Hlavní tituly průvodních činností a nákladů zařízení staveniště vybavení staveniště</t>
  </si>
  <si>
    <t>-1818668807</t>
  </si>
  <si>
    <t>https://podminky.urs.cz/item/CS_URS_2022_01/032002000</t>
  </si>
  <si>
    <t>Poznámka k položce: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</t>
  </si>
  <si>
    <t>6</t>
  </si>
  <si>
    <t>034002000</t>
  </si>
  <si>
    <t>Hlavní tituly průvodních činností a nákladů zařízení staveniště zabezpečení staveniště</t>
  </si>
  <si>
    <t>1071917364</t>
  </si>
  <si>
    <t>https://podminky.urs.cz/item/CS_URS_2022_01/034002000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</si>
  <si>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</si>
  <si>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</si>
  <si>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039002000</t>
  </si>
  <si>
    <t>Hlavní tituly průvodních činností a nákladů zařízení staveniště zrušení zařízení staveniště</t>
  </si>
  <si>
    <t>742054075</t>
  </si>
  <si>
    <t>https://podminky.urs.cz/item/CS_URS_2022_01/039002000</t>
  </si>
  <si>
    <t>Poznámka k položce:
Náklady na odstranění objektů zařízení staveniště vč. přípojek a jejich odvoz. Náklady na úpravu povrchů po odstranění zařízení staveniště a úklid ploch, na kterých bylo zařízení staveniště provozováno.</t>
  </si>
  <si>
    <t>VRN4</t>
  </si>
  <si>
    <t>Inženýrská činnost</t>
  </si>
  <si>
    <t>8</t>
  </si>
  <si>
    <t>042503000</t>
  </si>
  <si>
    <t>Inženýrská činnost posudky plán BOZP na staveništi</t>
  </si>
  <si>
    <t>2143020047</t>
  </si>
  <si>
    <t>https://podminky.urs.cz/item/CS_URS_2022_01/042503000</t>
  </si>
  <si>
    <t xml:space="preserve">Poznámka k položce:
Prvky BOZP (mobilní oplocení, osvětlení, výstražné značení, přechody a přejezdy výkopů vč. oplocení, zábradlí, atd) vč. jejich dodávky, montáže, údržby a demontáže, resp. likvidace. </t>
  </si>
  <si>
    <t>9</t>
  </si>
  <si>
    <t>043103000</t>
  </si>
  <si>
    <t>Inženýrská činnost zkoušky a ostatní měření zkoušky bez rozlišení</t>
  </si>
  <si>
    <t>404419670</t>
  </si>
  <si>
    <t>https://podminky.urs.cz/item/CS_URS_2022_01/043103000</t>
  </si>
  <si>
    <t xml:space="preserve">Poznámka k položce:
náklady na revize, měření a předepsané zkoušky vč. zpracování KZP
</t>
  </si>
  <si>
    <t>VRN7</t>
  </si>
  <si>
    <t>Provozní vlivy</t>
  </si>
  <si>
    <t>10</t>
  </si>
  <si>
    <t>072002001</t>
  </si>
  <si>
    <t>Hlavní tituly průvodních činností a nákladů provozní vlivy silniční provoz</t>
  </si>
  <si>
    <t>-193908271</t>
  </si>
  <si>
    <t>https://podminky.urs.cz/item/CS_URS_2022_01/072002001</t>
  </si>
  <si>
    <t xml:space="preserve">Poznámka k položce:
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</si>
  <si>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VRN9</t>
  </si>
  <si>
    <t>Ostatní náklady</t>
  </si>
  <si>
    <t>11</t>
  </si>
  <si>
    <t>091002000</t>
  </si>
  <si>
    <t>Hlavní tituly průvodních činností a nákladů ostatní náklady související s objektem</t>
  </si>
  <si>
    <t>2107882090</t>
  </si>
  <si>
    <t>https://podminky.urs.cz/item/CS_URS_2022_01/091002000</t>
  </si>
  <si>
    <t>Poznámka k položce:
Odvodnění staveniště po dobu stavby.</t>
  </si>
  <si>
    <t>VV</t>
  </si>
  <si>
    <t xml:space="preserve">"Odvodnění staveniště po dobu stavby" </t>
  </si>
  <si>
    <t>"SO 01" 1</t>
  </si>
  <si>
    <t xml:space="preserve">"SO 02" 1 </t>
  </si>
  <si>
    <t>Součet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</si>
  <si>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</si>
  <si>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</si>
  <si>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</si>
  <si>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</si>
  <si>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</si>
  <si>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</si>
  <si>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</si>
  <si>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</si>
  <si>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</si>
  <si>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</si>
  <si>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</si>
  <si>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</si>
  <si>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</si>
  <si>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</si>
  <si>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</si>
  <si>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https://podminky.urs.cz/item/CS_URS_2022_01/113106121</t>
  </si>
  <si>
    <t>113106162</t>
  </si>
  <si>
    <t>Rozebrání dlažeb a dílců vozovek a ploch s přemístěním hmot na skládku na vzdálenost do 3 m nebo s naložením na dopravní prostředek, s jakoukoliv výplní spár ručně z drobných kostek nebo odseků s ložem ze živice</t>
  </si>
  <si>
    <t>https://podminky.urs.cz/item/CS_URS_2022_01/113106162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</si>
  <si>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</si>
  <si>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</si>
  <si>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</si>
  <si>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https://podminky.urs.cz/item/CS_URS_2022_01/113202111</t>
  </si>
  <si>
    <t>122351104</t>
  </si>
  <si>
    <t>Odkopávky a prokopávky nezapažené strojně v hornině třídy těžitelnosti II skupiny 4 přes 100 do 500 m3</t>
  </si>
  <si>
    <t>m3</t>
  </si>
  <si>
    <t>https://podminky.urs.cz/item/CS_URS_2022_01/122351104</t>
  </si>
  <si>
    <t>16275113R</t>
  </si>
  <si>
    <t>Vodorovné přemístění výkopku nebo sypaniny po suchu na obvyklém dopravním prostředku, bez naložení výkopku, avšak se složením bez rozhrnutí z horniny třídy těžitelnosti II skupiny 4 a 5 na skládku zhotovitele</t>
  </si>
  <si>
    <t>171251201</t>
  </si>
  <si>
    <t>Uložení sypaniny na skládky nebo meziskládky bez hutnění s upravením uložené sypaniny do předepsaného tvaru</t>
  </si>
  <si>
    <t>https://podminky.urs.cz/item/CS_URS_2022_01/171251201</t>
  </si>
  <si>
    <t>171201221</t>
  </si>
  <si>
    <t>Poplatek za uložení stavebního odpadu na skládce (skládkovné) zeminy a kamení zatříděného do Katalogu odpadů pod kódem 17 05 04</t>
  </si>
  <si>
    <t>t</t>
  </si>
  <si>
    <t>https://podminky.urs.cz/item/CS_URS_2022_01/171201221</t>
  </si>
  <si>
    <t>132312131</t>
  </si>
  <si>
    <t>Hloubení nezapažených rýh šířky do 800 mm ručně s urovnáním dna do předepsaného profilu a spádu v hornině třídy těžitelnosti II skupiny 4 soudržných</t>
  </si>
  <si>
    <t>https://podminky.urs.cz/item/CS_URS_2022_01/132312131</t>
  </si>
  <si>
    <t>174111101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</si>
  <si>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</si>
  <si>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</si>
  <si>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141720015</t>
  </si>
  <si>
    <t>Neřízený zemní protlak v hornině třídy těžitelnosti I a II, skupiny 3 a 4 vnějšího průměru protlaku přes 90 do 110 mm</t>
  </si>
  <si>
    <t>https://podminky.urs.cz/item/CS_URS_2022_01/141720015</t>
  </si>
  <si>
    <t>181152302</t>
  </si>
  <si>
    <t>Úprava pláně na stavbách silnic a dálnic strojně v zářezech mimo skalních se zhutněním</t>
  </si>
  <si>
    <t>https://podminky.urs.cz/item/CS_URS_2022_01/181152302</t>
  </si>
  <si>
    <t>Komunikace pozemní</t>
  </si>
  <si>
    <t>12</t>
  </si>
  <si>
    <t>564861111</t>
  </si>
  <si>
    <t>Podklad ze štěrkodrti ŠD s rozprostřením a zhutněním plochy přes 100 m2, po zhutnění tl. 200 mm</t>
  </si>
  <si>
    <t>https://podminky.urs.cz/item/CS_URS_2022_01/564861111</t>
  </si>
  <si>
    <t>13</t>
  </si>
  <si>
    <t>564871111</t>
  </si>
  <si>
    <t>Podklad ze štěrkodrti ŠD s rozprostřením a zhutněním plochy přes 100 m2, po zhutnění tl. 250 mm</t>
  </si>
  <si>
    <t>https://podminky.urs.cz/item/CS_URS_2022_01/564871111</t>
  </si>
  <si>
    <t>14</t>
  </si>
  <si>
    <t>596211213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</si>
  <si>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300 m2</t>
  </si>
  <si>
    <t>https://podminky.urs.cz/item/CS_URS_2022_01/596211213</t>
  </si>
  <si>
    <t>M</t>
  </si>
  <si>
    <t>59245020</t>
  </si>
  <si>
    <t>dlažba tvar obdélník betonová 200x100x80mm přírodní</t>
  </si>
  <si>
    <t>16</t>
  </si>
  <si>
    <t>59245226</t>
  </si>
  <si>
    <t>dlažba tvar obdélník betonová pro nevidomé 200x100x80mm barevná</t>
  </si>
  <si>
    <t>17</t>
  </si>
  <si>
    <t>5924503R</t>
  </si>
  <si>
    <t xml:space="preserve">dlažba reliéfní (drážky) betonová 200x200x80mm přírodní </t>
  </si>
  <si>
    <t>Trubní vedení</t>
  </si>
  <si>
    <t>18</t>
  </si>
  <si>
    <t>871254301</t>
  </si>
  <si>
    <t>Montáž kanalizačního potrubí z plastů z polyetylenu PE 100 svařovaných na tupo v otevřeném výkopu ve sklonu do 20 % SDR 17/PN 10 D 90 x 5,4 mm</t>
  </si>
  <si>
    <t>https://podminky.urs.cz/item/CS_URS_2022_01/871254301</t>
  </si>
  <si>
    <t>19</t>
  </si>
  <si>
    <t>28613415</t>
  </si>
  <si>
    <t>potrubí kanalizační tlakové PE100 SDR17 návin se signalizační vrstvou 90x5,4mm</t>
  </si>
  <si>
    <t>20</t>
  </si>
  <si>
    <t>899231111</t>
  </si>
  <si>
    <t>Výšková úprava uličního vstupu nebo vpusti do 200 mm zvýšením mříže</t>
  </si>
  <si>
    <t>kus</t>
  </si>
  <si>
    <t>https://podminky.urs.cz/item/CS_URS_2022_01/899231111</t>
  </si>
  <si>
    <t>Ostatní konstrukce a práce, bourání</t>
  </si>
  <si>
    <t>91611112R</t>
  </si>
  <si>
    <t>Osazení silniční obruby z dlažebních kostek ve dvou řadách s ložem tl. přes 50 do 100 mm, s vyplněním a zatřením spár cementovou maltou z drobných kostek s boční opěrou z betonu prostého, do lože z betonu prostého téže značky</t>
  </si>
  <si>
    <t>Poznámka k položce:
použití stávajících kostek</t>
  </si>
  <si>
    <t>22</t>
  </si>
  <si>
    <t>58381007</t>
  </si>
  <si>
    <t>kostka štípaná dlažební žula drobná 8/10</t>
  </si>
  <si>
    <t>Poznámka k položce:
doplnění kostek - ztratné 5%</t>
  </si>
  <si>
    <t>23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</si>
  <si>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</si>
  <si>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</si>
  <si>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</si>
  <si>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24</t>
  </si>
  <si>
    <t>59217031</t>
  </si>
  <si>
    <t>obrubník betonový silniční 1000x150x250mm</t>
  </si>
  <si>
    <t>25</t>
  </si>
  <si>
    <t>59217030</t>
  </si>
  <si>
    <t>obrubník betonový silniční přechodový 1000x150x150-250mm</t>
  </si>
  <si>
    <t>26</t>
  </si>
  <si>
    <t>59217029</t>
  </si>
  <si>
    <t>obrubník betonový silniční nájezdový 1000x150x150mm</t>
  </si>
  <si>
    <t>27</t>
  </si>
  <si>
    <t>28</t>
  </si>
  <si>
    <t>29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</si>
  <si>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</si>
  <si>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</si>
  <si>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https://podminky.urs.cz/item/CS_URS_2022_01/919122132</t>
  </si>
  <si>
    <t>30</t>
  </si>
  <si>
    <t>919735111</t>
  </si>
  <si>
    <t>Řezání stávajícího živičného krytu nebo podkladu hloubky do 50 mm</t>
  </si>
  <si>
    <t>https://podminky.urs.cz/item/CS_URS_2022_01/919735111</t>
  </si>
  <si>
    <t>31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</si>
  <si>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</si>
  <si>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</si>
  <si>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https://podminky.urs.cz/item/CS_URS_2022_01/979071122</t>
  </si>
  <si>
    <t>997</t>
  </si>
  <si>
    <t>Přesun sutě</t>
  </si>
  <si>
    <t>32</t>
  </si>
  <si>
    <t>99722157R</t>
  </si>
  <si>
    <t>Vodorovná doprava vybouraných hmot bez naložení, ale se složením a s hrubým urovnáním na skládku zhotovitele</t>
  </si>
  <si>
    <t>33</t>
  </si>
  <si>
    <t>99722157R.1</t>
  </si>
  <si>
    <t>Vodorovná doprava vybouraných hmot bez naložení, ale se složením a s hrubým urovnáním na skládku investora</t>
  </si>
  <si>
    <t>34</t>
  </si>
  <si>
    <t>997221615</t>
  </si>
  <si>
    <t>Poplatek za uložení stavebního odpadu na skládce (skládkovné) z prostého betonu zatříděného do Katalogu odpadů pod kódem 17 01 01</t>
  </si>
  <si>
    <t>https://podminky.urs.cz/item/CS_URS_2022_01/997221615</t>
  </si>
  <si>
    <t>998</t>
  </si>
  <si>
    <t>Přesun hmot</t>
  </si>
  <si>
    <t>35</t>
  </si>
  <si>
    <t>998223011</t>
  </si>
  <si>
    <t>Přesun hmot pro pozemní komunikace s krytem dlážděným dopravní vzdálenost do 200 m jakékoliv délky objektu</t>
  </si>
  <si>
    <t>https://podminky.urs.cz/item/CS_URS_2022_01/998223011</t>
  </si>
  <si>
    <t>Práce a dodávky M</t>
  </si>
  <si>
    <t>46-M</t>
  </si>
  <si>
    <t>Zemní práce při extr.mont.pracích</t>
  </si>
  <si>
    <t>460791112</t>
  </si>
  <si>
    <t>Montáž trubek ochranných uložených volně do rýhy plastových tuhých, vnitřního průměru přes 32 do 50 mm</t>
  </si>
  <si>
    <t>64</t>
  </si>
  <si>
    <t>https://podminky.urs.cz/item/CS_URS_2022_01/460791112</t>
  </si>
  <si>
    <t>34571361</t>
  </si>
  <si>
    <t>trubka elektroinstalační HDPE tuhá dvouplášťová korugovaná D 41/50mm</t>
  </si>
  <si>
    <t>128</t>
  </si>
  <si>
    <t>SO 02 - CHODNÍK PO PRAVÉ STRANĚ</t>
  </si>
  <si>
    <t>93087913</t>
  </si>
  <si>
    <t>-1881228008</t>
  </si>
  <si>
    <t>"dvojřádek z žul. kostek" 95</t>
  </si>
  <si>
    <t>669739610</t>
  </si>
  <si>
    <t>1188427526</t>
  </si>
  <si>
    <t>(625*0,32)+((208+60+15)*0,37)+(314+48+133)*0,3*0,3</t>
  </si>
  <si>
    <t>1257639766</t>
  </si>
  <si>
    <t>263183707</t>
  </si>
  <si>
    <t>302005713</t>
  </si>
  <si>
    <t>349,26*1,7 'Přepočtené koeficientem množství</t>
  </si>
  <si>
    <t>-257540244</t>
  </si>
  <si>
    <t>0,4*0,4*451</t>
  </si>
  <si>
    <t>2028082844</t>
  </si>
  <si>
    <t>-1283281007</t>
  </si>
  <si>
    <t>12+17</t>
  </si>
  <si>
    <t>-756509983</t>
  </si>
  <si>
    <t>-2027605925</t>
  </si>
  <si>
    <t>-284951913</t>
  </si>
  <si>
    <t>1378594271</t>
  </si>
  <si>
    <t>625+208+15+60</t>
  </si>
  <si>
    <t>-1751843137</t>
  </si>
  <si>
    <t>625+208</t>
  </si>
  <si>
    <t>833*1,01 'Přepočtené koeficientem množství</t>
  </si>
  <si>
    <t>451726857</t>
  </si>
  <si>
    <t>60*1,03 'Přepočtené koeficientem množství</t>
  </si>
  <si>
    <t>1848874767</t>
  </si>
  <si>
    <t>15*1,03 'Přepočtené koeficientem množství</t>
  </si>
  <si>
    <t>-1587350743</t>
  </si>
  <si>
    <t>"chránička pro zemní protlak" 14+19</t>
  </si>
  <si>
    <t>-1303074530</t>
  </si>
  <si>
    <t>-1377148062</t>
  </si>
  <si>
    <t>1663077397</t>
  </si>
  <si>
    <t>1522458953</t>
  </si>
  <si>
    <t>95*0,05 'Přepočtené koeficientem množství</t>
  </si>
  <si>
    <t>-999215588</t>
  </si>
  <si>
    <t>314+48+133</t>
  </si>
  <si>
    <t>1968992144</t>
  </si>
  <si>
    <t>314*1,02 'Přepočtené koeficientem množství</t>
  </si>
  <si>
    <t>-1482809777</t>
  </si>
  <si>
    <t>48*1,02 'Přepočtené koeficientem množství</t>
  </si>
  <si>
    <t>-243802940</t>
  </si>
  <si>
    <t>133*1,02 'Přepočtené koeficientem množství</t>
  </si>
  <si>
    <t>-2139957559</t>
  </si>
  <si>
    <t>1997248555</t>
  </si>
  <si>
    <t>-1917188243</t>
  </si>
  <si>
    <t>1046262080</t>
  </si>
  <si>
    <t>"bet. obrubníky" 101,475</t>
  </si>
  <si>
    <t>1440795235</t>
  </si>
  <si>
    <t>743950297</t>
  </si>
  <si>
    <t>"bet. dlažba" 231,540</t>
  </si>
  <si>
    <t>-1210538023</t>
  </si>
  <si>
    <t>154777709</t>
  </si>
  <si>
    <t>-1800070184</t>
  </si>
  <si>
    <t>480*1,05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</si>
  <si>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</si>
  <si>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</si>
  <si>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</si>
  <si>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</si>
  <si>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</si>
  <si>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</si>
  <si>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</si>
  <si>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</si>
  <si>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</si>
  <si>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</si>
  <si>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</si>
  <si>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</si>
  <si>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</si>
  <si>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</si>
  <si>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</si>
  <si>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</si>
  <si>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</si>
  <si>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</si>
  <si>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</si>
  <si>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</si>
  <si>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</si>
  <si>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</si>
  <si>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</si>
  <si>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</si>
  <si>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</si>
  <si>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</si>
  <si>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</si>
  <si>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</si>
  <si>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</si>
  <si>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</si>
  <si>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</si>
  <si>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</si>
  <si>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</si>
  <si>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</si>
  <si>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</si>
  <si>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</si>
  <si>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</si>
  <si>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</si>
  <si>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</si>
  <si>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</si>
  <si>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</si>
  <si>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</si>
  <si>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</si>
  <si>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</si>
  <si>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</si>
  <si>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</si>
  <si>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</si>
  <si>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</si>
  <si>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</si>
  <si>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</si>
  <si>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</si>
  <si>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</si>
  <si>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</si>
  <si>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</si>
  <si>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</si>
  <si>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</si>
  <si>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</si>
  <si>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</si>
  <si>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</si>
  <si>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</si>
  <si>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</si>
  <si>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</si>
  <si>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</si>
  <si>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</si>
  <si>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</si>
  <si>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</si>
  <si>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</si>
  <si>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</si>
  <si>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</si>
  <si>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</si>
  <si>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</si>
  <si>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</si>
  <si>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</si>
  <si>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</si>
  <si>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</si>
  <si>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</si>
  <si>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</si>
  <si>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</si>
  <si>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</si>
  <si>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</si>
  <si>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</si>
  <si>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</si>
  <si>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</si>
  <si>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</si>
  <si>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</si>
  <si>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</si>
  <si>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</si>
  <si>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</si>
  <si>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</si>
  <si>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</si>
  <si>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</si>
  <si>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</si>
  <si>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</si>
  <si>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</si>
  <si>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</si>
  <si>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</si>
  <si>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</si>
  <si>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</si>
  <si>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</si>
  <si>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</si>
  <si>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</si>
  <si>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</si>
  <si>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</si>
  <si>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</si>
  <si>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</si>
  <si>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</si>
  <si>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</si>
  <si>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</si>
  <si>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</si>
  <si>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</si>
  <si>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</si>
  <si>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</si>
  <si>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</si>
  <si>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</si>
  <si>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</si>
  <si>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</si>
  <si>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</si>
  <si>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</si>
  <si>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</si>
  <si>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</si>
  <si>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</si>
  <si>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</si>
  <si>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</si>
  <si>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</si>
  <si>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</si>
  <si>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</si>
  <si>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</si>
  <si>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</si>
  <si>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</si>
  <si>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</si>
  <si>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</si>
  <si>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</si>
  <si>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</si>
  <si>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</si>
  <si>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</si>
  <si>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</si>
  <si>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</si>
  <si>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</si>
  <si>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</si>
  <si>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</si>
  <si>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</si>
  <si>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</si>
  <si>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</si>
  <si>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</si>
  <si>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</si>
  <si>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</si>
  <si>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</si>
  <si>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</si>
  <si>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</si>
  <si>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</si>
  <si>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</si>
  <si>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</si>
  <si>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</si>
  <si>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</si>
  <si>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</si>
  <si>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</si>
  <si>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</si>
  <si>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</si>
  <si>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</si>
  <si>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</si>
  <si>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</si>
  <si>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</si>
  <si>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</si>
  <si>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</si>
  <si>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</si>
  <si>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</si>
  <si>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</si>
  <si>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</si>
  <si>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</si>
  <si>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</si>
  <si>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</si>
  <si>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</si>
  <si>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</si>
  <si>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</si>
  <si>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</si>
  <si>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</si>
  <si>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</si>
  <si>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</si>
  <si>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</si>
  <si>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</si>
  <si>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</si>
  <si>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</si>
  <si>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</si>
  <si>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</si>
  <si>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</si>
  <si>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Měnit lze pouze buňky se žlutým podbarvením!
1) v Rekapitulaci stavby vyplňte údaje o Uchazeči (přenesou se do ostatních sestav i v jiných listech)
2) na vybraných listech vyplňte v sestavě Soupis prací ceny u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</si>
</sst>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3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2" fillId="2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4" fontId="38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7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42" fillId="0" borderId="8" xfId="0" applyFont="1" applyBorder="1" applyAlignment="1">
      <alignment horizontal="left"/>
    </xf>
    <xf numFmtId="0" fontId="45" fillId="0" borderId="8" xfId="0" applyFont="1" applyBorder="1"/>
    <xf numFmtId="0" fontId="40" fillId="0" borderId="5" xfId="0" applyFont="1" applyBorder="1" applyAlignment="1">
      <alignment vertical="top"/>
    </xf>
    <xf numFmtId="0" fontId="40" fillId="0" borderId="6" xfId="0" applyFont="1" applyBorder="1" applyAlignment="1">
      <alignment vertical="top"/>
    </xf>
    <xf numFmtId="0" fontId="40" fillId="0" borderId="7" xfId="0" applyFont="1" applyBorder="1" applyAlignment="1">
      <alignment vertical="top"/>
    </xf>
    <xf numFmtId="0" fontId="40" fillId="0" borderId="8" xfId="0" applyFont="1" applyBorder="1" applyAlignment="1">
      <alignment vertical="top"/>
    </xf>
    <xf numFmtId="0" fontId="40" fillId="0" borderId="9" xfId="0" applyFont="1" applyBorder="1" applyAlignment="1">
      <alignment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/>
    </xf>
    <xf numFmtId="0" fontId="0" fillId="0" borderId="0" xfId="0" applyProtection="1"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right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4" fontId="5" fillId="4" borderId="15" xfId="0" applyNumberFormat="1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2" fillId="4" borderId="20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0" fontId="22" fillId="4" borderId="2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Protection="1">
      <protection/>
    </xf>
    <xf numFmtId="0" fontId="0" fillId="0" borderId="23" xfId="0" applyBorder="1" applyAlignment="1" applyProtection="1">
      <alignment vertical="center"/>
      <protection/>
    </xf>
    <xf numFmtId="166" fontId="32" fillId="0" borderId="13" xfId="0" applyNumberFormat="1" applyFont="1" applyBorder="1" applyProtection="1">
      <protection/>
    </xf>
    <xf numFmtId="166" fontId="32" fillId="0" borderId="24" xfId="0" applyNumberFormat="1" applyFont="1" applyBorder="1" applyProtection="1">
      <protection/>
    </xf>
    <xf numFmtId="0" fontId="9" fillId="0" borderId="0" xfId="0" applyFont="1" applyProtection="1">
      <protection/>
    </xf>
    <xf numFmtId="0" fontId="9" fillId="0" borderId="12" xfId="0" applyFont="1" applyBorder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9" fillId="0" borderId="25" xfId="0" applyFont="1" applyBorder="1" applyProtection="1">
      <protection/>
    </xf>
    <xf numFmtId="166" fontId="9" fillId="0" borderId="0" xfId="0" applyNumberFormat="1" applyFont="1" applyProtection="1">
      <protection/>
    </xf>
    <xf numFmtId="166" fontId="9" fillId="0" borderId="26" xfId="0" applyNumberFormat="1" applyFont="1" applyBorder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2" fillId="0" borderId="1" xfId="0" applyFont="1" applyBorder="1" applyAlignment="1" applyProtection="1">
      <alignment horizontal="center" vertical="center"/>
      <protection/>
    </xf>
    <xf numFmtId="49" fontId="22" fillId="0" borderId="1" xfId="0" applyNumberFormat="1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vertical="center"/>
      <protection/>
    </xf>
    <xf numFmtId="4" fontId="22" fillId="0" borderId="1" xfId="0" applyNumberFormat="1" applyFont="1" applyBorder="1" applyAlignment="1" applyProtection="1">
      <alignment vertical="center"/>
      <protection/>
    </xf>
    <xf numFmtId="0" fontId="23" fillId="2" borderId="25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166" fontId="23" fillId="0" borderId="0" xfId="0" applyNumberFormat="1" applyFont="1" applyAlignment="1" applyProtection="1">
      <alignment vertical="center"/>
      <protection/>
    </xf>
    <xf numFmtId="166" fontId="23" fillId="0" borderId="26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38" fillId="0" borderId="1" xfId="0" applyFont="1" applyBorder="1" applyAlignment="1" applyProtection="1">
      <alignment horizontal="center" vertical="center"/>
      <protection/>
    </xf>
    <xf numFmtId="49" fontId="38" fillId="0" borderId="1" xfId="0" applyNumberFormat="1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167" fontId="38" fillId="0" borderId="1" xfId="0" applyNumberFormat="1" applyFont="1" applyBorder="1" applyAlignment="1" applyProtection="1">
      <alignment vertical="center"/>
      <protection/>
    </xf>
    <xf numFmtId="4" fontId="38" fillId="0" borderId="1" xfId="0" applyNumberFormat="1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8" fillId="2" borderId="25" xfId="0" applyFont="1" applyFill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4" fontId="18" fillId="0" borderId="30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5" borderId="0" xfId="0" applyFill="1" applyAlignment="1" applyProtection="1">
      <alignment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0" fillId="5" borderId="15" xfId="0" applyFill="1" applyBorder="1" applyAlignment="1" applyProtection="1">
      <alignment vertical="center"/>
      <protection/>
    </xf>
    <xf numFmtId="4" fontId="5" fillId="5" borderId="15" xfId="0" applyNumberFormat="1" applyFont="1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14" xfId="0" applyFont="1" applyFill="1" applyBorder="1" applyAlignment="1" applyProtection="1">
      <alignment horizontal="center" vertical="center"/>
      <protection/>
    </xf>
    <xf numFmtId="0" fontId="22" fillId="4" borderId="15" xfId="0" applyFont="1" applyFill="1" applyBorder="1" applyAlignment="1" applyProtection="1">
      <alignment horizontal="left" vertical="center"/>
      <protection/>
    </xf>
    <xf numFmtId="0" fontId="22" fillId="4" borderId="15" xfId="0" applyFont="1" applyFill="1" applyBorder="1" applyAlignment="1" applyProtection="1">
      <alignment horizontal="center" vertical="center"/>
      <protection/>
    </xf>
    <xf numFmtId="0" fontId="22" fillId="4" borderId="15" xfId="0" applyFont="1" applyFill="1" applyBorder="1" applyAlignment="1" applyProtection="1">
      <alignment horizontal="right" vertical="center"/>
      <protection/>
    </xf>
    <xf numFmtId="0" fontId="22" fillId="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166" fontId="20" fillId="0" borderId="0" xfId="0" applyNumberFormat="1" applyFont="1" applyAlignment="1" applyProtection="1">
      <alignment vertical="center"/>
      <protection/>
    </xf>
    <xf numFmtId="4" fontId="20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25" xfId="0" applyNumberFormat="1" applyFont="1" applyBorder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166" fontId="29" fillId="0" borderId="0" xfId="0" applyNumberFormat="1" applyFont="1" applyAlignment="1" applyProtection="1">
      <alignment vertical="center"/>
      <protection/>
    </xf>
    <xf numFmtId="4" fontId="29" fillId="0" borderId="2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9" fillId="0" borderId="27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8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54000" TargetMode="External" /><Relationship Id="rId5" Type="http://schemas.openxmlformats.org/officeDocument/2006/relationships/hyperlink" Target="https://podminky.urs.cz/item/CS_URS_2022_01/032002000" TargetMode="External" /><Relationship Id="rId6" Type="http://schemas.openxmlformats.org/officeDocument/2006/relationships/hyperlink" Target="https://podminky.urs.cz/item/CS_URS_2022_01/034002000" TargetMode="External" /><Relationship Id="rId7" Type="http://schemas.openxmlformats.org/officeDocument/2006/relationships/hyperlink" Target="https://podminky.urs.cz/item/CS_URS_2022_01/039002000" TargetMode="External" /><Relationship Id="rId8" Type="http://schemas.openxmlformats.org/officeDocument/2006/relationships/hyperlink" Target="https://podminky.urs.cz/item/CS_URS_2022_01/042503000" TargetMode="External" /><Relationship Id="rId9" Type="http://schemas.openxmlformats.org/officeDocument/2006/relationships/hyperlink" Target="https://podminky.urs.cz/item/CS_URS_2022_01/043103000" TargetMode="External" /><Relationship Id="rId10" Type="http://schemas.openxmlformats.org/officeDocument/2006/relationships/hyperlink" Target="https://podminky.urs.cz/item/CS_URS_2022_01/072002001" TargetMode="External" /><Relationship Id="rId11" Type="http://schemas.openxmlformats.org/officeDocument/2006/relationships/hyperlink" Target="https://podminky.urs.cz/item/CS_URS_2022_01/091002000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6162" TargetMode="External" /><Relationship Id="rId3" Type="http://schemas.openxmlformats.org/officeDocument/2006/relationships/hyperlink" Target="https://podminky.urs.cz/item/CS_URS_2022_01/113202111" TargetMode="External" /><Relationship Id="rId4" Type="http://schemas.openxmlformats.org/officeDocument/2006/relationships/hyperlink" Target="https://podminky.urs.cz/item/CS_URS_2022_01/122351104" TargetMode="External" /><Relationship Id="rId5" Type="http://schemas.openxmlformats.org/officeDocument/2006/relationships/hyperlink" Target="https://podminky.urs.cz/item/CS_URS_2022_01/1712512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32312131" TargetMode="External" /><Relationship Id="rId8" Type="http://schemas.openxmlformats.org/officeDocument/2006/relationships/hyperlink" Target="https://podminky.urs.cz/item/CS_URS_2022_01/174111101" TargetMode="External" /><Relationship Id="rId9" Type="http://schemas.openxmlformats.org/officeDocument/2006/relationships/hyperlink" Target="https://podminky.urs.cz/item/CS_URS_2022_01/141720015" TargetMode="External" /><Relationship Id="rId10" Type="http://schemas.openxmlformats.org/officeDocument/2006/relationships/hyperlink" Target="https://podminky.urs.cz/item/CS_URS_2022_01/181152302" TargetMode="External" /><Relationship Id="rId11" Type="http://schemas.openxmlformats.org/officeDocument/2006/relationships/hyperlink" Target="https://podminky.urs.cz/item/CS_URS_2022_01/564861111" TargetMode="External" /><Relationship Id="rId12" Type="http://schemas.openxmlformats.org/officeDocument/2006/relationships/hyperlink" Target="https://podminky.urs.cz/item/CS_URS_2022_01/564871111" TargetMode="External" /><Relationship Id="rId13" Type="http://schemas.openxmlformats.org/officeDocument/2006/relationships/hyperlink" Target="https://podminky.urs.cz/item/CS_URS_2022_01/596211213" TargetMode="External" /><Relationship Id="rId14" Type="http://schemas.openxmlformats.org/officeDocument/2006/relationships/hyperlink" Target="https://podminky.urs.cz/item/CS_URS_2022_01/871254301" TargetMode="External" /><Relationship Id="rId15" Type="http://schemas.openxmlformats.org/officeDocument/2006/relationships/hyperlink" Target="https://podminky.urs.cz/item/CS_URS_2022_01/899231111" TargetMode="External" /><Relationship Id="rId16" Type="http://schemas.openxmlformats.org/officeDocument/2006/relationships/hyperlink" Target="https://podminky.urs.cz/item/CS_URS_2022_01/916131213" TargetMode="External" /><Relationship Id="rId17" Type="http://schemas.openxmlformats.org/officeDocument/2006/relationships/hyperlink" Target="https://podminky.urs.cz/item/CS_URS_2022_01/919122132" TargetMode="External" /><Relationship Id="rId18" Type="http://schemas.openxmlformats.org/officeDocument/2006/relationships/hyperlink" Target="https://podminky.urs.cz/item/CS_URS_2022_01/919735111" TargetMode="External" /><Relationship Id="rId19" Type="http://schemas.openxmlformats.org/officeDocument/2006/relationships/hyperlink" Target="https://podminky.urs.cz/item/CS_URS_2022_01/979071122" TargetMode="External" /><Relationship Id="rId20" Type="http://schemas.openxmlformats.org/officeDocument/2006/relationships/hyperlink" Target="https://podminky.urs.cz/item/CS_URS_2022_01/997221615" TargetMode="External" /><Relationship Id="rId21" Type="http://schemas.openxmlformats.org/officeDocument/2006/relationships/hyperlink" Target="https://podminky.urs.cz/item/CS_URS_2022_01/998223011" TargetMode="External" /><Relationship Id="rId22" Type="http://schemas.openxmlformats.org/officeDocument/2006/relationships/hyperlink" Target="https://podminky.urs.cz/item/CS_URS_2022_01/460791112" TargetMode="External" /><Relationship Id="rId23" Type="http://schemas.openxmlformats.org/officeDocument/2006/relationships/drawing" Target="../drawings/drawing3.xml" /><Relationship Id="rId2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I9" sqref="AI9"/>
    </sheetView>
  </sheetViews>
  <sheetFormatPr defaultColWidth="9.140625" defaultRowHeight="12"/>
  <cols>
    <col min="1" max="1" width="8.28125" style="109" customWidth="1"/>
    <col min="2" max="2" width="1.7109375" style="109" customWidth="1"/>
    <col min="3" max="3" width="4.140625" style="109" customWidth="1"/>
    <col min="4" max="33" width="2.7109375" style="109" customWidth="1"/>
    <col min="34" max="34" width="3.28125" style="109" customWidth="1"/>
    <col min="35" max="35" width="31.7109375" style="109" customWidth="1"/>
    <col min="36" max="37" width="2.421875" style="109" customWidth="1"/>
    <col min="38" max="38" width="8.28125" style="109" customWidth="1"/>
    <col min="39" max="39" width="3.28125" style="109" customWidth="1"/>
    <col min="40" max="40" width="13.28125" style="109" customWidth="1"/>
    <col min="41" max="41" width="7.421875" style="109" customWidth="1"/>
    <col min="42" max="42" width="4.140625" style="109" customWidth="1"/>
    <col min="43" max="43" width="15.7109375" style="109" customWidth="1"/>
    <col min="44" max="44" width="13.7109375" style="109" customWidth="1"/>
    <col min="45" max="47" width="25.8515625" style="109" hidden="1" customWidth="1"/>
    <col min="48" max="49" width="21.7109375" style="109" hidden="1" customWidth="1"/>
    <col min="50" max="51" width="25.00390625" style="109" hidden="1" customWidth="1"/>
    <col min="52" max="52" width="21.7109375" style="109" hidden="1" customWidth="1"/>
    <col min="53" max="53" width="19.140625" style="109" hidden="1" customWidth="1"/>
    <col min="54" max="54" width="25.00390625" style="109" hidden="1" customWidth="1"/>
    <col min="55" max="55" width="21.7109375" style="109" hidden="1" customWidth="1"/>
    <col min="56" max="56" width="19.140625" style="109" hidden="1" customWidth="1"/>
    <col min="57" max="57" width="66.421875" style="109" customWidth="1"/>
    <col min="58" max="70" width="9.140625" style="109" customWidth="1"/>
    <col min="71" max="91" width="9.28125" style="109" hidden="1" customWidth="1"/>
    <col min="92" max="16384" width="9.140625" style="109" customWidth="1"/>
  </cols>
  <sheetData>
    <row r="1" spans="1:74" ht="12">
      <c r="A1" s="242" t="s">
        <v>0</v>
      </c>
      <c r="AZ1" s="242" t="s">
        <v>1</v>
      </c>
      <c r="BA1" s="242" t="s">
        <v>2</v>
      </c>
      <c r="BB1" s="242" t="s">
        <v>3</v>
      </c>
      <c r="BT1" s="242" t="s">
        <v>4</v>
      </c>
      <c r="BU1" s="242" t="s">
        <v>4</v>
      </c>
      <c r="BV1" s="242" t="s">
        <v>5</v>
      </c>
    </row>
    <row r="2" spans="44:72" ht="36.9" customHeight="1">
      <c r="AR2" s="110" t="s">
        <v>6</v>
      </c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S2" s="220" t="s">
        <v>7</v>
      </c>
      <c r="BT2" s="220" t="s">
        <v>8</v>
      </c>
    </row>
    <row r="3" spans="2:72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4"/>
      <c r="BS3" s="220" t="s">
        <v>7</v>
      </c>
      <c r="BT3" s="220" t="s">
        <v>9</v>
      </c>
    </row>
    <row r="4" spans="2:71" ht="24.9" customHeight="1">
      <c r="B4" s="114"/>
      <c r="D4" s="115" t="s">
        <v>10</v>
      </c>
      <c r="AR4" s="114"/>
      <c r="AS4" s="243" t="s">
        <v>11</v>
      </c>
      <c r="BE4" s="244" t="s">
        <v>12</v>
      </c>
      <c r="BS4" s="220" t="s">
        <v>13</v>
      </c>
    </row>
    <row r="5" spans="2:71" ht="12" customHeight="1">
      <c r="B5" s="114"/>
      <c r="D5" s="245" t="s">
        <v>14</v>
      </c>
      <c r="K5" s="126" t="s">
        <v>15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R5" s="114"/>
      <c r="BE5" s="246" t="s">
        <v>587</v>
      </c>
      <c r="BS5" s="220" t="s">
        <v>7</v>
      </c>
    </row>
    <row r="6" spans="2:71" ht="36.9" customHeight="1">
      <c r="B6" s="114"/>
      <c r="D6" s="247" t="s">
        <v>16</v>
      </c>
      <c r="K6" s="248" t="s">
        <v>17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R6" s="114"/>
      <c r="BE6" s="249"/>
      <c r="BS6" s="220" t="s">
        <v>7</v>
      </c>
    </row>
    <row r="7" spans="2:71" ht="12" customHeight="1">
      <c r="B7" s="114"/>
      <c r="D7" s="117" t="s">
        <v>18</v>
      </c>
      <c r="K7" s="124" t="s">
        <v>3</v>
      </c>
      <c r="AK7" s="117" t="s">
        <v>19</v>
      </c>
      <c r="AN7" s="124" t="s">
        <v>3</v>
      </c>
      <c r="AR7" s="114"/>
      <c r="BE7" s="249"/>
      <c r="BS7" s="220" t="s">
        <v>7</v>
      </c>
    </row>
    <row r="8" spans="2:71" ht="12" customHeight="1">
      <c r="B8" s="114"/>
      <c r="D8" s="117" t="s">
        <v>20</v>
      </c>
      <c r="K8" s="124" t="s">
        <v>21</v>
      </c>
      <c r="AK8" s="117" t="s">
        <v>22</v>
      </c>
      <c r="AN8" s="320">
        <v>44580</v>
      </c>
      <c r="AR8" s="114"/>
      <c r="BE8" s="249"/>
      <c r="BS8" s="220" t="s">
        <v>7</v>
      </c>
    </row>
    <row r="9" spans="2:71" ht="14.4" customHeight="1">
      <c r="B9" s="114"/>
      <c r="AR9" s="114"/>
      <c r="BE9" s="249"/>
      <c r="BS9" s="220" t="s">
        <v>7</v>
      </c>
    </row>
    <row r="10" spans="2:71" ht="12" customHeight="1">
      <c r="B10" s="114"/>
      <c r="D10" s="117" t="s">
        <v>23</v>
      </c>
      <c r="AK10" s="117" t="s">
        <v>24</v>
      </c>
      <c r="AN10" s="124" t="s">
        <v>25</v>
      </c>
      <c r="AR10" s="114"/>
      <c r="BE10" s="249"/>
      <c r="BS10" s="220" t="s">
        <v>7</v>
      </c>
    </row>
    <row r="11" spans="2:71" ht="18.45" customHeight="1">
      <c r="B11" s="114"/>
      <c r="E11" s="124" t="s">
        <v>26</v>
      </c>
      <c r="AK11" s="117" t="s">
        <v>27</v>
      </c>
      <c r="AN11" s="124" t="s">
        <v>3</v>
      </c>
      <c r="AR11" s="114"/>
      <c r="BE11" s="249"/>
      <c r="BS11" s="220" t="s">
        <v>7</v>
      </c>
    </row>
    <row r="12" spans="2:71" ht="6.9" customHeight="1">
      <c r="B12" s="114"/>
      <c r="AR12" s="114"/>
      <c r="BE12" s="249"/>
      <c r="BS12" s="220" t="s">
        <v>7</v>
      </c>
    </row>
    <row r="13" spans="2:71" ht="12" customHeight="1">
      <c r="B13" s="114"/>
      <c r="D13" s="117" t="s">
        <v>28</v>
      </c>
      <c r="AK13" s="117" t="s">
        <v>24</v>
      </c>
      <c r="AN13" s="11" t="s">
        <v>29</v>
      </c>
      <c r="AR13" s="114"/>
      <c r="BE13" s="249"/>
      <c r="BS13" s="220" t="s">
        <v>7</v>
      </c>
    </row>
    <row r="14" spans="2:71" ht="13.2">
      <c r="B14" s="114"/>
      <c r="E14" s="100" t="s">
        <v>29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117" t="s">
        <v>27</v>
      </c>
      <c r="AN14" s="11" t="s">
        <v>29</v>
      </c>
      <c r="AR14" s="114"/>
      <c r="BE14" s="249"/>
      <c r="BS14" s="220" t="s">
        <v>7</v>
      </c>
    </row>
    <row r="15" spans="2:71" ht="6.9" customHeight="1">
      <c r="B15" s="114"/>
      <c r="AR15" s="114"/>
      <c r="BE15" s="249"/>
      <c r="BS15" s="220" t="s">
        <v>4</v>
      </c>
    </row>
    <row r="16" spans="2:71" ht="12" customHeight="1">
      <c r="B16" s="114"/>
      <c r="D16" s="117" t="s">
        <v>30</v>
      </c>
      <c r="AK16" s="117" t="s">
        <v>24</v>
      </c>
      <c r="AN16" s="124" t="s">
        <v>31</v>
      </c>
      <c r="AR16" s="114"/>
      <c r="BE16" s="249"/>
      <c r="BS16" s="220" t="s">
        <v>4</v>
      </c>
    </row>
    <row r="17" spans="2:71" ht="18.45" customHeight="1">
      <c r="B17" s="114"/>
      <c r="E17" s="124" t="s">
        <v>32</v>
      </c>
      <c r="AK17" s="117" t="s">
        <v>27</v>
      </c>
      <c r="AN17" s="124" t="s">
        <v>33</v>
      </c>
      <c r="AR17" s="114"/>
      <c r="BE17" s="249"/>
      <c r="BS17" s="220" t="s">
        <v>34</v>
      </c>
    </row>
    <row r="18" spans="2:71" ht="6.9" customHeight="1">
      <c r="B18" s="114"/>
      <c r="AR18" s="114"/>
      <c r="BE18" s="249"/>
      <c r="BS18" s="220" t="s">
        <v>7</v>
      </c>
    </row>
    <row r="19" spans="2:71" ht="12" customHeight="1">
      <c r="B19" s="114"/>
      <c r="D19" s="117" t="s">
        <v>35</v>
      </c>
      <c r="AK19" s="117" t="s">
        <v>24</v>
      </c>
      <c r="AN19" s="124" t="s">
        <v>3</v>
      </c>
      <c r="AR19" s="114"/>
      <c r="BE19" s="249"/>
      <c r="BS19" s="220" t="s">
        <v>7</v>
      </c>
    </row>
    <row r="20" spans="2:71" ht="18.45" customHeight="1">
      <c r="B20" s="114"/>
      <c r="E20" s="124" t="s">
        <v>36</v>
      </c>
      <c r="AK20" s="117" t="s">
        <v>27</v>
      </c>
      <c r="AN20" s="124" t="s">
        <v>3</v>
      </c>
      <c r="AR20" s="114"/>
      <c r="BE20" s="249"/>
      <c r="BS20" s="220" t="s">
        <v>4</v>
      </c>
    </row>
    <row r="21" spans="2:57" ht="6.9" customHeight="1">
      <c r="B21" s="114"/>
      <c r="AR21" s="114"/>
      <c r="BE21" s="249"/>
    </row>
    <row r="22" spans="2:57" ht="12" customHeight="1">
      <c r="B22" s="114"/>
      <c r="D22" s="117" t="s">
        <v>37</v>
      </c>
      <c r="AR22" s="114"/>
      <c r="BE22" s="249"/>
    </row>
    <row r="23" spans="2:57" ht="47.25" customHeight="1">
      <c r="B23" s="114"/>
      <c r="E23" s="129" t="s">
        <v>38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R23" s="114"/>
      <c r="BE23" s="249"/>
    </row>
    <row r="24" spans="2:57" ht="6.9" customHeight="1">
      <c r="B24" s="114"/>
      <c r="AR24" s="114"/>
      <c r="BE24" s="249"/>
    </row>
    <row r="25" spans="2:57" ht="6.9" customHeight="1">
      <c r="B25" s="114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R25" s="114"/>
      <c r="BE25" s="249"/>
    </row>
    <row r="26" spans="2:57" s="120" customFormat="1" ht="25.95" customHeight="1">
      <c r="B26" s="121"/>
      <c r="D26" s="251" t="s">
        <v>39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3">
        <f>ROUND(AG54,2)</f>
        <v>0</v>
      </c>
      <c r="AL26" s="254"/>
      <c r="AM26" s="254"/>
      <c r="AN26" s="254"/>
      <c r="AO26" s="254"/>
      <c r="AR26" s="121"/>
      <c r="BE26" s="249"/>
    </row>
    <row r="27" spans="2:57" s="120" customFormat="1" ht="6.9" customHeight="1">
      <c r="B27" s="121"/>
      <c r="AR27" s="121"/>
      <c r="BE27" s="249"/>
    </row>
    <row r="28" spans="2:57" s="120" customFormat="1" ht="13.2">
      <c r="B28" s="121"/>
      <c r="L28" s="255" t="s">
        <v>40</v>
      </c>
      <c r="M28" s="255"/>
      <c r="N28" s="255"/>
      <c r="O28" s="255"/>
      <c r="P28" s="255"/>
      <c r="W28" s="255" t="s">
        <v>41</v>
      </c>
      <c r="X28" s="255"/>
      <c r="Y28" s="255"/>
      <c r="Z28" s="255"/>
      <c r="AA28" s="255"/>
      <c r="AB28" s="255"/>
      <c r="AC28" s="255"/>
      <c r="AD28" s="255"/>
      <c r="AE28" s="255"/>
      <c r="AK28" s="255" t="s">
        <v>42</v>
      </c>
      <c r="AL28" s="255"/>
      <c r="AM28" s="255"/>
      <c r="AN28" s="255"/>
      <c r="AO28" s="255"/>
      <c r="AR28" s="121"/>
      <c r="BE28" s="249"/>
    </row>
    <row r="29" spans="2:57" s="257" customFormat="1" ht="14.4" customHeight="1">
      <c r="B29" s="256"/>
      <c r="D29" s="117" t="s">
        <v>43</v>
      </c>
      <c r="F29" s="117" t="s">
        <v>44</v>
      </c>
      <c r="L29" s="258">
        <v>0.21</v>
      </c>
      <c r="M29" s="259"/>
      <c r="N29" s="259"/>
      <c r="O29" s="259"/>
      <c r="P29" s="259"/>
      <c r="W29" s="260">
        <f>ROUND(AZ54,2)</f>
        <v>0</v>
      </c>
      <c r="X29" s="259"/>
      <c r="Y29" s="259"/>
      <c r="Z29" s="259"/>
      <c r="AA29" s="259"/>
      <c r="AB29" s="259"/>
      <c r="AC29" s="259"/>
      <c r="AD29" s="259"/>
      <c r="AE29" s="259"/>
      <c r="AK29" s="260">
        <f>ROUND(AV54,2)</f>
        <v>0</v>
      </c>
      <c r="AL29" s="259"/>
      <c r="AM29" s="259"/>
      <c r="AN29" s="259"/>
      <c r="AO29" s="259"/>
      <c r="AR29" s="256"/>
      <c r="BE29" s="261"/>
    </row>
    <row r="30" spans="2:57" s="257" customFormat="1" ht="14.4" customHeight="1">
      <c r="B30" s="256"/>
      <c r="F30" s="117" t="s">
        <v>45</v>
      </c>
      <c r="L30" s="258">
        <v>0.15</v>
      </c>
      <c r="M30" s="259"/>
      <c r="N30" s="259"/>
      <c r="O30" s="259"/>
      <c r="P30" s="259"/>
      <c r="W30" s="260">
        <f>ROUND(BA54,2)</f>
        <v>0</v>
      </c>
      <c r="X30" s="259"/>
      <c r="Y30" s="259"/>
      <c r="Z30" s="259"/>
      <c r="AA30" s="259"/>
      <c r="AB30" s="259"/>
      <c r="AC30" s="259"/>
      <c r="AD30" s="259"/>
      <c r="AE30" s="259"/>
      <c r="AK30" s="260">
        <f>ROUND(AW54,2)</f>
        <v>0</v>
      </c>
      <c r="AL30" s="259"/>
      <c r="AM30" s="259"/>
      <c r="AN30" s="259"/>
      <c r="AO30" s="259"/>
      <c r="AR30" s="256"/>
      <c r="BE30" s="261"/>
    </row>
    <row r="31" spans="2:57" s="257" customFormat="1" ht="14.4" customHeight="1" hidden="1">
      <c r="B31" s="256"/>
      <c r="F31" s="117" t="s">
        <v>46</v>
      </c>
      <c r="L31" s="258">
        <v>0.21</v>
      </c>
      <c r="M31" s="259"/>
      <c r="N31" s="259"/>
      <c r="O31" s="259"/>
      <c r="P31" s="259"/>
      <c r="W31" s="260">
        <f>ROUND(BB54,2)</f>
        <v>0</v>
      </c>
      <c r="X31" s="259"/>
      <c r="Y31" s="259"/>
      <c r="Z31" s="259"/>
      <c r="AA31" s="259"/>
      <c r="AB31" s="259"/>
      <c r="AC31" s="259"/>
      <c r="AD31" s="259"/>
      <c r="AE31" s="259"/>
      <c r="AK31" s="260">
        <v>0</v>
      </c>
      <c r="AL31" s="259"/>
      <c r="AM31" s="259"/>
      <c r="AN31" s="259"/>
      <c r="AO31" s="259"/>
      <c r="AR31" s="256"/>
      <c r="BE31" s="261"/>
    </row>
    <row r="32" spans="2:57" s="257" customFormat="1" ht="14.4" customHeight="1" hidden="1">
      <c r="B32" s="256"/>
      <c r="F32" s="117" t="s">
        <v>47</v>
      </c>
      <c r="L32" s="258">
        <v>0.15</v>
      </c>
      <c r="M32" s="259"/>
      <c r="N32" s="259"/>
      <c r="O32" s="259"/>
      <c r="P32" s="259"/>
      <c r="W32" s="260">
        <f>ROUND(BC54,2)</f>
        <v>0</v>
      </c>
      <c r="X32" s="259"/>
      <c r="Y32" s="259"/>
      <c r="Z32" s="259"/>
      <c r="AA32" s="259"/>
      <c r="AB32" s="259"/>
      <c r="AC32" s="259"/>
      <c r="AD32" s="259"/>
      <c r="AE32" s="259"/>
      <c r="AK32" s="260">
        <v>0</v>
      </c>
      <c r="AL32" s="259"/>
      <c r="AM32" s="259"/>
      <c r="AN32" s="259"/>
      <c r="AO32" s="259"/>
      <c r="AR32" s="256"/>
      <c r="BE32" s="261"/>
    </row>
    <row r="33" spans="2:44" s="257" customFormat="1" ht="14.4" customHeight="1" hidden="1">
      <c r="B33" s="256"/>
      <c r="F33" s="117" t="s">
        <v>48</v>
      </c>
      <c r="L33" s="258">
        <v>0</v>
      </c>
      <c r="M33" s="259"/>
      <c r="N33" s="259"/>
      <c r="O33" s="259"/>
      <c r="P33" s="259"/>
      <c r="W33" s="260">
        <f>ROUND(BD54,2)</f>
        <v>0</v>
      </c>
      <c r="X33" s="259"/>
      <c r="Y33" s="259"/>
      <c r="Z33" s="259"/>
      <c r="AA33" s="259"/>
      <c r="AB33" s="259"/>
      <c r="AC33" s="259"/>
      <c r="AD33" s="259"/>
      <c r="AE33" s="259"/>
      <c r="AK33" s="260">
        <v>0</v>
      </c>
      <c r="AL33" s="259"/>
      <c r="AM33" s="259"/>
      <c r="AN33" s="259"/>
      <c r="AO33" s="259"/>
      <c r="AR33" s="256"/>
    </row>
    <row r="34" spans="2:44" s="120" customFormat="1" ht="6.9" customHeight="1">
      <c r="B34" s="121"/>
      <c r="AR34" s="121"/>
    </row>
    <row r="35" spans="2:44" s="120" customFormat="1" ht="25.95" customHeight="1">
      <c r="B35" s="121"/>
      <c r="C35" s="262"/>
      <c r="D35" s="263" t="s">
        <v>49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5" t="s">
        <v>50</v>
      </c>
      <c r="U35" s="264"/>
      <c r="V35" s="264"/>
      <c r="W35" s="264"/>
      <c r="X35" s="266" t="s">
        <v>51</v>
      </c>
      <c r="Y35" s="267"/>
      <c r="Z35" s="267"/>
      <c r="AA35" s="267"/>
      <c r="AB35" s="267"/>
      <c r="AC35" s="264"/>
      <c r="AD35" s="264"/>
      <c r="AE35" s="264"/>
      <c r="AF35" s="264"/>
      <c r="AG35" s="264"/>
      <c r="AH35" s="264"/>
      <c r="AI35" s="264"/>
      <c r="AJ35" s="264"/>
      <c r="AK35" s="268">
        <f>SUM(AK26:AK33)</f>
        <v>0</v>
      </c>
      <c r="AL35" s="267"/>
      <c r="AM35" s="267"/>
      <c r="AN35" s="267"/>
      <c r="AO35" s="269"/>
      <c r="AP35" s="262"/>
      <c r="AQ35" s="262"/>
      <c r="AR35" s="121"/>
    </row>
    <row r="36" spans="2:44" s="120" customFormat="1" ht="6.9" customHeight="1">
      <c r="B36" s="121"/>
      <c r="AR36" s="121"/>
    </row>
    <row r="37" spans="2:44" s="120" customFormat="1" ht="6.9" customHeight="1"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21"/>
    </row>
    <row r="41" spans="2:44" s="120" customFormat="1" ht="6.9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21"/>
    </row>
    <row r="42" spans="2:44" s="120" customFormat="1" ht="24.9" customHeight="1">
      <c r="B42" s="121"/>
      <c r="C42" s="115" t="s">
        <v>52</v>
      </c>
      <c r="AR42" s="121"/>
    </row>
    <row r="43" spans="2:44" s="120" customFormat="1" ht="6.9" customHeight="1">
      <c r="B43" s="121"/>
      <c r="AR43" s="121"/>
    </row>
    <row r="44" spans="2:44" s="271" customFormat="1" ht="12" customHeight="1">
      <c r="B44" s="270"/>
      <c r="C44" s="117" t="s">
        <v>14</v>
      </c>
      <c r="L44" s="271" t="str">
        <f>K5</f>
        <v>2021-000064</v>
      </c>
      <c r="AR44" s="270"/>
    </row>
    <row r="45" spans="2:44" s="274" customFormat="1" ht="36.9" customHeight="1">
      <c r="B45" s="272"/>
      <c r="C45" s="273" t="s">
        <v>16</v>
      </c>
      <c r="L45" s="122" t="str">
        <f>K6</f>
        <v>OPRAVA CHODNÍKU V UL. BEZRUČOVA, DAČICE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272"/>
    </row>
    <row r="46" spans="2:44" s="120" customFormat="1" ht="6.9" customHeight="1">
      <c r="B46" s="121"/>
      <c r="AR46" s="121"/>
    </row>
    <row r="47" spans="2:44" s="120" customFormat="1" ht="12" customHeight="1">
      <c r="B47" s="121"/>
      <c r="C47" s="117" t="s">
        <v>20</v>
      </c>
      <c r="L47" s="276" t="str">
        <f>IF(K8="","",K8)</f>
        <v xml:space="preserve"> </v>
      </c>
      <c r="AI47" s="117" t="s">
        <v>22</v>
      </c>
      <c r="AM47" s="277">
        <f>IF(AN8="","",AN8)</f>
        <v>44580</v>
      </c>
      <c r="AN47" s="277"/>
      <c r="AR47" s="121"/>
    </row>
    <row r="48" spans="2:44" s="120" customFormat="1" ht="6.9" customHeight="1">
      <c r="B48" s="121"/>
      <c r="AR48" s="121"/>
    </row>
    <row r="49" spans="2:56" s="120" customFormat="1" ht="15.15" customHeight="1">
      <c r="B49" s="121"/>
      <c r="C49" s="117" t="s">
        <v>23</v>
      </c>
      <c r="L49" s="271" t="str">
        <f>IF(E11="","",E11)</f>
        <v>Město Dačice</v>
      </c>
      <c r="AI49" s="117" t="s">
        <v>30</v>
      </c>
      <c r="AM49" s="278" t="str">
        <f>IF(E17="","",E17)</f>
        <v>PROfi Jihlava spol. s r.o.</v>
      </c>
      <c r="AN49" s="279"/>
      <c r="AO49" s="279"/>
      <c r="AP49" s="279"/>
      <c r="AR49" s="121"/>
      <c r="AS49" s="280" t="s">
        <v>53</v>
      </c>
      <c r="AT49" s="281"/>
      <c r="AU49" s="130"/>
      <c r="AV49" s="130"/>
      <c r="AW49" s="130"/>
      <c r="AX49" s="130"/>
      <c r="AY49" s="130"/>
      <c r="AZ49" s="130"/>
      <c r="BA49" s="130"/>
      <c r="BB49" s="130"/>
      <c r="BC49" s="130"/>
      <c r="BD49" s="282"/>
    </row>
    <row r="50" spans="2:56" s="120" customFormat="1" ht="15.15" customHeight="1">
      <c r="B50" s="121"/>
      <c r="C50" s="117" t="s">
        <v>28</v>
      </c>
      <c r="L50" s="271" t="str">
        <f>IF(E14="Vyplň údaj","",E14)</f>
        <v/>
      </c>
      <c r="AI50" s="117" t="s">
        <v>35</v>
      </c>
      <c r="AM50" s="278" t="str">
        <f>IF(E20="","",E20)</f>
        <v>Zbytovská</v>
      </c>
      <c r="AN50" s="279"/>
      <c r="AO50" s="279"/>
      <c r="AP50" s="279"/>
      <c r="AR50" s="121"/>
      <c r="AS50" s="283"/>
      <c r="AT50" s="284"/>
      <c r="BD50" s="198"/>
    </row>
    <row r="51" spans="2:56" s="120" customFormat="1" ht="10.8" customHeight="1">
      <c r="B51" s="121"/>
      <c r="AR51" s="121"/>
      <c r="AS51" s="283"/>
      <c r="AT51" s="284"/>
      <c r="BD51" s="198"/>
    </row>
    <row r="52" spans="2:56" s="120" customFormat="1" ht="29.25" customHeight="1">
      <c r="B52" s="121"/>
      <c r="C52" s="285" t="s">
        <v>54</v>
      </c>
      <c r="D52" s="286"/>
      <c r="E52" s="286"/>
      <c r="F52" s="286"/>
      <c r="G52" s="286"/>
      <c r="H52" s="139"/>
      <c r="I52" s="287" t="s">
        <v>55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56</v>
      </c>
      <c r="AH52" s="286"/>
      <c r="AI52" s="286"/>
      <c r="AJ52" s="286"/>
      <c r="AK52" s="286"/>
      <c r="AL52" s="286"/>
      <c r="AM52" s="286"/>
      <c r="AN52" s="287" t="s">
        <v>57</v>
      </c>
      <c r="AO52" s="286"/>
      <c r="AP52" s="286"/>
      <c r="AQ52" s="289" t="s">
        <v>58</v>
      </c>
      <c r="AR52" s="121"/>
      <c r="AS52" s="167" t="s">
        <v>59</v>
      </c>
      <c r="AT52" s="168" t="s">
        <v>60</v>
      </c>
      <c r="AU52" s="168" t="s">
        <v>61</v>
      </c>
      <c r="AV52" s="168" t="s">
        <v>62</v>
      </c>
      <c r="AW52" s="168" t="s">
        <v>63</v>
      </c>
      <c r="AX52" s="168" t="s">
        <v>64</v>
      </c>
      <c r="AY52" s="168" t="s">
        <v>65</v>
      </c>
      <c r="AZ52" s="168" t="s">
        <v>66</v>
      </c>
      <c r="BA52" s="168" t="s">
        <v>67</v>
      </c>
      <c r="BB52" s="168" t="s">
        <v>68</v>
      </c>
      <c r="BC52" s="168" t="s">
        <v>69</v>
      </c>
      <c r="BD52" s="169" t="s">
        <v>70</v>
      </c>
    </row>
    <row r="53" spans="2:56" s="120" customFormat="1" ht="10.8" customHeight="1">
      <c r="B53" s="121"/>
      <c r="AR53" s="121"/>
      <c r="AS53" s="172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282"/>
    </row>
    <row r="54" spans="2:90" s="290" customFormat="1" ht="32.4" customHeight="1">
      <c r="B54" s="291"/>
      <c r="C54" s="170" t="s">
        <v>71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3">
        <f>ROUND(SUM(AG55:AG56),2)</f>
        <v>0</v>
      </c>
      <c r="AH54" s="293"/>
      <c r="AI54" s="293"/>
      <c r="AJ54" s="293"/>
      <c r="AK54" s="293"/>
      <c r="AL54" s="293"/>
      <c r="AM54" s="293"/>
      <c r="AN54" s="294">
        <f>SUM(AG54,AT54)</f>
        <v>0</v>
      </c>
      <c r="AO54" s="294"/>
      <c r="AP54" s="294"/>
      <c r="AQ54" s="295" t="s">
        <v>3</v>
      </c>
      <c r="AR54" s="291"/>
      <c r="AS54" s="296">
        <f>ROUND(SUM(AS55:AS56),2)</f>
        <v>0</v>
      </c>
      <c r="AT54" s="297">
        <f>ROUND(SUM(AV54:AW54),2)</f>
        <v>0</v>
      </c>
      <c r="AU54" s="298">
        <f>ROUND(SUM(AU55:AU56),5)</f>
        <v>0</v>
      </c>
      <c r="AV54" s="297">
        <f>ROUND(AZ54*L29,2)</f>
        <v>0</v>
      </c>
      <c r="AW54" s="297">
        <f>ROUND(BA54*L30,2)</f>
        <v>0</v>
      </c>
      <c r="AX54" s="297">
        <f>ROUND(BB54*L29,2)</f>
        <v>0</v>
      </c>
      <c r="AY54" s="297">
        <f>ROUND(BC54*L30,2)</f>
        <v>0</v>
      </c>
      <c r="AZ54" s="297">
        <f>ROUND(SUM(AZ55:AZ56),2)</f>
        <v>0</v>
      </c>
      <c r="BA54" s="297">
        <f>ROUND(SUM(BA55:BA56),2)</f>
        <v>0</v>
      </c>
      <c r="BB54" s="297">
        <f>ROUND(SUM(BB55:BB56),2)</f>
        <v>0</v>
      </c>
      <c r="BC54" s="297">
        <f>ROUND(SUM(BC55:BC56),2)</f>
        <v>0</v>
      </c>
      <c r="BD54" s="299">
        <f>ROUND(SUM(BD55:BD56),2)</f>
        <v>0</v>
      </c>
      <c r="BS54" s="300" t="s">
        <v>72</v>
      </c>
      <c r="BT54" s="300" t="s">
        <v>73</v>
      </c>
      <c r="BU54" s="301" t="s">
        <v>74</v>
      </c>
      <c r="BV54" s="300" t="s">
        <v>75</v>
      </c>
      <c r="BW54" s="300" t="s">
        <v>5</v>
      </c>
      <c r="BX54" s="300" t="s">
        <v>76</v>
      </c>
      <c r="CL54" s="300" t="s">
        <v>3</v>
      </c>
    </row>
    <row r="55" spans="1:91" s="314" customFormat="1" ht="16.5" customHeight="1">
      <c r="A55" s="302" t="s">
        <v>77</v>
      </c>
      <c r="B55" s="303"/>
      <c r="C55" s="304"/>
      <c r="D55" s="305" t="s">
        <v>78</v>
      </c>
      <c r="E55" s="305"/>
      <c r="F55" s="305"/>
      <c r="G55" s="305"/>
      <c r="H55" s="305"/>
      <c r="I55" s="306"/>
      <c r="J55" s="305" t="s">
        <v>79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7">
        <f>'SO 00 - VEDLEJŠÍ ROZPOČTO...'!J30</f>
        <v>0</v>
      </c>
      <c r="AH55" s="308"/>
      <c r="AI55" s="308"/>
      <c r="AJ55" s="308"/>
      <c r="AK55" s="308"/>
      <c r="AL55" s="308"/>
      <c r="AM55" s="308"/>
      <c r="AN55" s="307">
        <f>SUM(AG55,AT55)</f>
        <v>0</v>
      </c>
      <c r="AO55" s="308"/>
      <c r="AP55" s="308"/>
      <c r="AQ55" s="309" t="s">
        <v>80</v>
      </c>
      <c r="AR55" s="303"/>
      <c r="AS55" s="310">
        <v>0</v>
      </c>
      <c r="AT55" s="311">
        <f>ROUND(SUM(AV55:AW55),2)</f>
        <v>0</v>
      </c>
      <c r="AU55" s="312">
        <f>'SO 00 - VEDLEJŠÍ ROZPOČTO...'!P85</f>
        <v>0</v>
      </c>
      <c r="AV55" s="311">
        <f>'SO 00 - VEDLEJŠÍ ROZPOČTO...'!J33</f>
        <v>0</v>
      </c>
      <c r="AW55" s="311">
        <f>'SO 00 - VEDLEJŠÍ ROZPOČTO...'!J34</f>
        <v>0</v>
      </c>
      <c r="AX55" s="311">
        <f>'SO 00 - VEDLEJŠÍ ROZPOČTO...'!J35</f>
        <v>0</v>
      </c>
      <c r="AY55" s="311">
        <f>'SO 00 - VEDLEJŠÍ ROZPOČTO...'!J36</f>
        <v>0</v>
      </c>
      <c r="AZ55" s="311">
        <f>'SO 00 - VEDLEJŠÍ ROZPOČTO...'!F33</f>
        <v>0</v>
      </c>
      <c r="BA55" s="311">
        <f>'SO 00 - VEDLEJŠÍ ROZPOČTO...'!F34</f>
        <v>0</v>
      </c>
      <c r="BB55" s="311">
        <f>'SO 00 - VEDLEJŠÍ ROZPOČTO...'!F35</f>
        <v>0</v>
      </c>
      <c r="BC55" s="311">
        <f>'SO 00 - VEDLEJŠÍ ROZPOČTO...'!F36</f>
        <v>0</v>
      </c>
      <c r="BD55" s="313">
        <f>'SO 00 - VEDLEJŠÍ ROZPOČTO...'!F37</f>
        <v>0</v>
      </c>
      <c r="BT55" s="315" t="s">
        <v>81</v>
      </c>
      <c r="BV55" s="315" t="s">
        <v>75</v>
      </c>
      <c r="BW55" s="315" t="s">
        <v>82</v>
      </c>
      <c r="BX55" s="315" t="s">
        <v>5</v>
      </c>
      <c r="CL55" s="315" t="s">
        <v>3</v>
      </c>
      <c r="CM55" s="315" t="s">
        <v>83</v>
      </c>
    </row>
    <row r="56" spans="1:91" s="314" customFormat="1" ht="16.5" customHeight="1">
      <c r="A56" s="302" t="s">
        <v>77</v>
      </c>
      <c r="B56" s="303"/>
      <c r="C56" s="304"/>
      <c r="D56" s="305" t="s">
        <v>84</v>
      </c>
      <c r="E56" s="305"/>
      <c r="F56" s="305"/>
      <c r="G56" s="305"/>
      <c r="H56" s="305"/>
      <c r="I56" s="306"/>
      <c r="J56" s="305" t="s">
        <v>85</v>
      </c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7">
        <f>'SO 02 - CHODNÍK PO PRAVÉ ...'!J30</f>
        <v>0</v>
      </c>
      <c r="AH56" s="308"/>
      <c r="AI56" s="308"/>
      <c r="AJ56" s="308"/>
      <c r="AK56" s="308"/>
      <c r="AL56" s="308"/>
      <c r="AM56" s="308"/>
      <c r="AN56" s="307">
        <f>SUM(AG56,AT56)</f>
        <v>0</v>
      </c>
      <c r="AO56" s="308"/>
      <c r="AP56" s="308"/>
      <c r="AQ56" s="309" t="s">
        <v>80</v>
      </c>
      <c r="AR56" s="303"/>
      <c r="AS56" s="316">
        <v>0</v>
      </c>
      <c r="AT56" s="317">
        <f>ROUND(SUM(AV56:AW56),2)</f>
        <v>0</v>
      </c>
      <c r="AU56" s="318">
        <f>'SO 02 - CHODNÍK PO PRAVÉ ...'!P88</f>
        <v>0</v>
      </c>
      <c r="AV56" s="317">
        <f>'SO 02 - CHODNÍK PO PRAVÉ ...'!J33</f>
        <v>0</v>
      </c>
      <c r="AW56" s="317">
        <f>'SO 02 - CHODNÍK PO PRAVÉ ...'!J34</f>
        <v>0</v>
      </c>
      <c r="AX56" s="317">
        <f>'SO 02 - CHODNÍK PO PRAVÉ ...'!J35</f>
        <v>0</v>
      </c>
      <c r="AY56" s="317">
        <f>'SO 02 - CHODNÍK PO PRAVÉ ...'!J36</f>
        <v>0</v>
      </c>
      <c r="AZ56" s="317">
        <f>'SO 02 - CHODNÍK PO PRAVÉ ...'!F33</f>
        <v>0</v>
      </c>
      <c r="BA56" s="317">
        <f>'SO 02 - CHODNÍK PO PRAVÉ ...'!F34</f>
        <v>0</v>
      </c>
      <c r="BB56" s="317">
        <f>'SO 02 - CHODNÍK PO PRAVÉ ...'!F35</f>
        <v>0</v>
      </c>
      <c r="BC56" s="317">
        <f>'SO 02 - CHODNÍK PO PRAVÉ ...'!F36</f>
        <v>0</v>
      </c>
      <c r="BD56" s="319">
        <f>'SO 02 - CHODNÍK PO PRAVÉ ...'!F37</f>
        <v>0</v>
      </c>
      <c r="BT56" s="315" t="s">
        <v>81</v>
      </c>
      <c r="BV56" s="315" t="s">
        <v>75</v>
      </c>
      <c r="BW56" s="315" t="s">
        <v>86</v>
      </c>
      <c r="BX56" s="315" t="s">
        <v>5</v>
      </c>
      <c r="CL56" s="315" t="s">
        <v>3</v>
      </c>
      <c r="CM56" s="315" t="s">
        <v>83</v>
      </c>
    </row>
    <row r="57" spans="2:44" s="120" customFormat="1" ht="30" customHeight="1">
      <c r="B57" s="121"/>
      <c r="AR57" s="121"/>
    </row>
    <row r="58" spans="2:44" s="120" customFormat="1" ht="6.9" customHeight="1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21"/>
    </row>
  </sheetData>
  <sheetProtection algorithmName="SHA-512" hashValue="q6CG9wENbBk5aE/Q7/8IcX9rKK5iSOgl/z5v3TBVABRri3n4IDdvLRUvsvUy0zF+GxhM6uYnov46yHAn/g+n6w==" saltValue="yZFTDh9XPRFT1M1pk2kWWQ==" spinCount="100000" sheet="1" objects="1" scenarios="1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</mergeCells>
  <hyperlinks>
    <hyperlink ref="A55" location="'SO 00 - VEDLEJŠÍ ROZPOČTO...'!C2" display="/"/>
    <hyperlink ref="A56" location="'SO 02 - CHODNÍK PO PRA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9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09" customWidth="1"/>
    <col min="2" max="2" width="1.1484375" style="109" customWidth="1"/>
    <col min="3" max="3" width="4.140625" style="109" customWidth="1"/>
    <col min="4" max="4" width="4.28125" style="109" customWidth="1"/>
    <col min="5" max="5" width="17.140625" style="109" customWidth="1"/>
    <col min="6" max="6" width="100.8515625" style="109" customWidth="1"/>
    <col min="7" max="7" width="7.421875" style="109" customWidth="1"/>
    <col min="8" max="8" width="14.00390625" style="109" customWidth="1"/>
    <col min="9" max="9" width="15.8515625" style="109" customWidth="1"/>
    <col min="10" max="11" width="22.28125" style="109" customWidth="1"/>
    <col min="12" max="12" width="9.28125" style="109" customWidth="1"/>
    <col min="13" max="13" width="10.8515625" style="109" hidden="1" customWidth="1"/>
    <col min="14" max="14" width="9.28125" style="109" hidden="1" customWidth="1"/>
    <col min="15" max="20" width="14.140625" style="109" hidden="1" customWidth="1"/>
    <col min="21" max="21" width="16.28125" style="109" hidden="1" customWidth="1"/>
    <col min="22" max="22" width="12.28125" style="109" customWidth="1"/>
    <col min="23" max="23" width="16.28125" style="109" customWidth="1"/>
    <col min="24" max="24" width="12.28125" style="109" customWidth="1"/>
    <col min="25" max="25" width="15.00390625" style="109" customWidth="1"/>
    <col min="26" max="26" width="11.00390625" style="109" customWidth="1"/>
    <col min="27" max="27" width="15.00390625" style="109" customWidth="1"/>
    <col min="28" max="28" width="16.28125" style="109" customWidth="1"/>
    <col min="29" max="29" width="11.00390625" style="109" customWidth="1"/>
    <col min="30" max="30" width="15.00390625" style="109" customWidth="1"/>
    <col min="31" max="31" width="16.28125" style="109" customWidth="1"/>
    <col min="32" max="43" width="9.140625" style="109" customWidth="1"/>
    <col min="44" max="65" width="9.28125" style="109" hidden="1" customWidth="1"/>
    <col min="66" max="16384" width="9.140625" style="109" customWidth="1"/>
  </cols>
  <sheetData>
    <row r="1" ht="12"/>
    <row r="2" spans="12:46" ht="36.9" customHeight="1">
      <c r="L2" s="110" t="s">
        <v>6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220" t="s">
        <v>82</v>
      </c>
    </row>
    <row r="3" spans="2:46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AT3" s="220" t="s">
        <v>83</v>
      </c>
    </row>
    <row r="4" spans="2:46" ht="24.9" customHeight="1">
      <c r="B4" s="114"/>
      <c r="D4" s="115" t="s">
        <v>87</v>
      </c>
      <c r="L4" s="114"/>
      <c r="M4" s="116" t="s">
        <v>11</v>
      </c>
      <c r="AT4" s="220" t="s">
        <v>4</v>
      </c>
    </row>
    <row r="5" spans="2:12" ht="6.9" customHeight="1">
      <c r="B5" s="114"/>
      <c r="L5" s="114"/>
    </row>
    <row r="6" spans="2:12" ht="12" customHeight="1">
      <c r="B6" s="114"/>
      <c r="D6" s="117" t="s">
        <v>16</v>
      </c>
      <c r="L6" s="114"/>
    </row>
    <row r="7" spans="2:12" ht="16.5" customHeight="1">
      <c r="B7" s="114"/>
      <c r="E7" s="118" t="str">
        <f>'Rekapitulace stavby'!K6</f>
        <v>OPRAVA CHODNÍKU V UL. BEZRUČOVA, DAČICE</v>
      </c>
      <c r="F7" s="119"/>
      <c r="G7" s="119"/>
      <c r="H7" s="119"/>
      <c r="L7" s="114"/>
    </row>
    <row r="8" spans="2:12" s="120" customFormat="1" ht="12" customHeight="1">
      <c r="B8" s="121"/>
      <c r="D8" s="117" t="s">
        <v>88</v>
      </c>
      <c r="L8" s="121"/>
    </row>
    <row r="9" spans="2:12" s="120" customFormat="1" ht="16.5" customHeight="1">
      <c r="B9" s="121"/>
      <c r="E9" s="122" t="s">
        <v>89</v>
      </c>
      <c r="F9" s="123"/>
      <c r="G9" s="123"/>
      <c r="H9" s="123"/>
      <c r="L9" s="121"/>
    </row>
    <row r="10" spans="2:12" s="120" customFormat="1" ht="12">
      <c r="B10" s="121"/>
      <c r="L10" s="121"/>
    </row>
    <row r="11" spans="2:12" s="120" customFormat="1" ht="12" customHeight="1">
      <c r="B11" s="121"/>
      <c r="D11" s="117" t="s">
        <v>18</v>
      </c>
      <c r="F11" s="124" t="s">
        <v>3</v>
      </c>
      <c r="I11" s="117" t="s">
        <v>19</v>
      </c>
      <c r="J11" s="124" t="s">
        <v>3</v>
      </c>
      <c r="L11" s="121"/>
    </row>
    <row r="12" spans="2:12" s="120" customFormat="1" ht="12" customHeight="1">
      <c r="B12" s="121"/>
      <c r="D12" s="117" t="s">
        <v>20</v>
      </c>
      <c r="F12" s="124" t="s">
        <v>21</v>
      </c>
      <c r="I12" s="117" t="s">
        <v>22</v>
      </c>
      <c r="J12" s="321">
        <f>'Rekapitulace stavby'!AN8</f>
        <v>44580</v>
      </c>
      <c r="L12" s="121"/>
    </row>
    <row r="13" spans="2:12" s="120" customFormat="1" ht="10.8" customHeight="1">
      <c r="B13" s="121"/>
      <c r="L13" s="121"/>
    </row>
    <row r="14" spans="2:12" s="120" customFormat="1" ht="12" customHeight="1">
      <c r="B14" s="121"/>
      <c r="D14" s="117" t="s">
        <v>23</v>
      </c>
      <c r="I14" s="117" t="s">
        <v>24</v>
      </c>
      <c r="J14" s="124" t="s">
        <v>25</v>
      </c>
      <c r="L14" s="121"/>
    </row>
    <row r="15" spans="2:12" s="120" customFormat="1" ht="18" customHeight="1">
      <c r="B15" s="121"/>
      <c r="E15" s="124" t="s">
        <v>26</v>
      </c>
      <c r="I15" s="117" t="s">
        <v>27</v>
      </c>
      <c r="J15" s="124" t="s">
        <v>3</v>
      </c>
      <c r="L15" s="121"/>
    </row>
    <row r="16" spans="2:12" s="120" customFormat="1" ht="6.9" customHeight="1">
      <c r="B16" s="121"/>
      <c r="L16" s="121"/>
    </row>
    <row r="17" spans="2:12" s="120" customFormat="1" ht="12" customHeight="1">
      <c r="B17" s="121"/>
      <c r="D17" s="117" t="s">
        <v>28</v>
      </c>
      <c r="I17" s="117" t="s">
        <v>24</v>
      </c>
      <c r="J17" s="10" t="str">
        <f>'Rekapitulace stavby'!AN13</f>
        <v>Vyplň údaj</v>
      </c>
      <c r="L17" s="121"/>
    </row>
    <row r="18" spans="2:12" s="120" customFormat="1" ht="18" customHeight="1">
      <c r="B18" s="121"/>
      <c r="E18" s="100" t="str">
        <f>'Rekapitulace stavby'!E14</f>
        <v>Vyplň údaj</v>
      </c>
      <c r="F18" s="240"/>
      <c r="G18" s="240"/>
      <c r="H18" s="240"/>
      <c r="I18" s="117" t="s">
        <v>27</v>
      </c>
      <c r="J18" s="10" t="str">
        <f>'Rekapitulace stavby'!AN14</f>
        <v>Vyplň údaj</v>
      </c>
      <c r="L18" s="121"/>
    </row>
    <row r="19" spans="2:12" s="120" customFormat="1" ht="6.9" customHeight="1">
      <c r="B19" s="121"/>
      <c r="L19" s="121"/>
    </row>
    <row r="20" spans="2:12" s="120" customFormat="1" ht="12" customHeight="1">
      <c r="B20" s="121"/>
      <c r="D20" s="117" t="s">
        <v>30</v>
      </c>
      <c r="I20" s="117" t="s">
        <v>24</v>
      </c>
      <c r="J20" s="124" t="s">
        <v>31</v>
      </c>
      <c r="L20" s="121"/>
    </row>
    <row r="21" spans="2:12" s="120" customFormat="1" ht="18" customHeight="1">
      <c r="B21" s="121"/>
      <c r="E21" s="124" t="s">
        <v>32</v>
      </c>
      <c r="I21" s="117" t="s">
        <v>27</v>
      </c>
      <c r="J21" s="124" t="s">
        <v>33</v>
      </c>
      <c r="L21" s="121"/>
    </row>
    <row r="22" spans="2:12" s="120" customFormat="1" ht="6.9" customHeight="1">
      <c r="B22" s="121"/>
      <c r="L22" s="121"/>
    </row>
    <row r="23" spans="2:12" s="120" customFormat="1" ht="12" customHeight="1">
      <c r="B23" s="121"/>
      <c r="D23" s="117" t="s">
        <v>35</v>
      </c>
      <c r="I23" s="117" t="s">
        <v>24</v>
      </c>
      <c r="J23" s="124" t="s">
        <v>3</v>
      </c>
      <c r="L23" s="121"/>
    </row>
    <row r="24" spans="2:12" s="120" customFormat="1" ht="18" customHeight="1">
      <c r="B24" s="121"/>
      <c r="E24" s="124" t="s">
        <v>36</v>
      </c>
      <c r="I24" s="117" t="s">
        <v>27</v>
      </c>
      <c r="J24" s="124" t="s">
        <v>3</v>
      </c>
      <c r="L24" s="121"/>
    </row>
    <row r="25" spans="2:12" s="120" customFormat="1" ht="6.9" customHeight="1">
      <c r="B25" s="121"/>
      <c r="L25" s="121"/>
    </row>
    <row r="26" spans="2:12" s="120" customFormat="1" ht="12" customHeight="1">
      <c r="B26" s="121"/>
      <c r="D26" s="117" t="s">
        <v>37</v>
      </c>
      <c r="L26" s="121"/>
    </row>
    <row r="27" spans="2:12" s="127" customFormat="1" ht="16.5" customHeight="1">
      <c r="B27" s="128"/>
      <c r="E27" s="129" t="s">
        <v>3</v>
      </c>
      <c r="F27" s="129"/>
      <c r="G27" s="129"/>
      <c r="H27" s="129"/>
      <c r="L27" s="128"/>
    </row>
    <row r="28" spans="2:12" s="120" customFormat="1" ht="6.9" customHeight="1">
      <c r="B28" s="121"/>
      <c r="L28" s="121"/>
    </row>
    <row r="29" spans="2:12" s="120" customFormat="1" ht="6.9" customHeight="1">
      <c r="B29" s="121"/>
      <c r="D29" s="130"/>
      <c r="E29" s="130"/>
      <c r="F29" s="130"/>
      <c r="G29" s="130"/>
      <c r="H29" s="130"/>
      <c r="I29" s="130"/>
      <c r="J29" s="130"/>
      <c r="K29" s="130"/>
      <c r="L29" s="121"/>
    </row>
    <row r="30" spans="2:12" s="120" customFormat="1" ht="25.35" customHeight="1">
      <c r="B30" s="121"/>
      <c r="D30" s="131" t="s">
        <v>39</v>
      </c>
      <c r="J30" s="132">
        <f>ROUND(J85,2)</f>
        <v>0</v>
      </c>
      <c r="L30" s="121"/>
    </row>
    <row r="31" spans="2:12" s="120" customFormat="1" ht="6.9" customHeight="1">
      <c r="B31" s="121"/>
      <c r="D31" s="130"/>
      <c r="E31" s="130"/>
      <c r="F31" s="130"/>
      <c r="G31" s="130"/>
      <c r="H31" s="130"/>
      <c r="I31" s="130"/>
      <c r="J31" s="130"/>
      <c r="K31" s="130"/>
      <c r="L31" s="121"/>
    </row>
    <row r="32" spans="2:12" s="120" customFormat="1" ht="14.4" customHeight="1">
      <c r="B32" s="121"/>
      <c r="F32" s="133" t="s">
        <v>41</v>
      </c>
      <c r="I32" s="133" t="s">
        <v>40</v>
      </c>
      <c r="J32" s="133" t="s">
        <v>42</v>
      </c>
      <c r="L32" s="121"/>
    </row>
    <row r="33" spans="2:12" s="120" customFormat="1" ht="14.4" customHeight="1">
      <c r="B33" s="121"/>
      <c r="D33" s="134" t="s">
        <v>43</v>
      </c>
      <c r="E33" s="117" t="s">
        <v>44</v>
      </c>
      <c r="F33" s="135">
        <f>ROUND((SUM(BE85:BE128)),2)</f>
        <v>0</v>
      </c>
      <c r="I33" s="136">
        <v>0.21</v>
      </c>
      <c r="J33" s="135">
        <f>ROUND(((SUM(BE85:BE128))*I33),2)</f>
        <v>0</v>
      </c>
      <c r="L33" s="121"/>
    </row>
    <row r="34" spans="2:12" s="120" customFormat="1" ht="14.4" customHeight="1">
      <c r="B34" s="121"/>
      <c r="E34" s="117" t="s">
        <v>45</v>
      </c>
      <c r="F34" s="135">
        <f>ROUND((SUM(BF85:BF128)),2)</f>
        <v>0</v>
      </c>
      <c r="I34" s="136">
        <v>0.15</v>
      </c>
      <c r="J34" s="135">
        <f>ROUND(((SUM(BF85:BF128))*I34),2)</f>
        <v>0</v>
      </c>
      <c r="L34" s="121"/>
    </row>
    <row r="35" spans="2:12" s="120" customFormat="1" ht="14.4" customHeight="1" hidden="1">
      <c r="B35" s="121"/>
      <c r="E35" s="117" t="s">
        <v>46</v>
      </c>
      <c r="F35" s="135">
        <f>ROUND((SUM(BG85:BG128)),2)</f>
        <v>0</v>
      </c>
      <c r="I35" s="136">
        <v>0.21</v>
      </c>
      <c r="J35" s="135">
        <f>0</f>
        <v>0</v>
      </c>
      <c r="L35" s="121"/>
    </row>
    <row r="36" spans="2:12" s="120" customFormat="1" ht="14.4" customHeight="1" hidden="1">
      <c r="B36" s="121"/>
      <c r="E36" s="117" t="s">
        <v>47</v>
      </c>
      <c r="F36" s="135">
        <f>ROUND((SUM(BH85:BH128)),2)</f>
        <v>0</v>
      </c>
      <c r="I36" s="136">
        <v>0.15</v>
      </c>
      <c r="J36" s="135">
        <f>0</f>
        <v>0</v>
      </c>
      <c r="L36" s="121"/>
    </row>
    <row r="37" spans="2:12" s="120" customFormat="1" ht="14.4" customHeight="1" hidden="1">
      <c r="B37" s="121"/>
      <c r="E37" s="117" t="s">
        <v>48</v>
      </c>
      <c r="F37" s="135">
        <f>ROUND((SUM(BI85:BI128)),2)</f>
        <v>0</v>
      </c>
      <c r="I37" s="136">
        <v>0</v>
      </c>
      <c r="J37" s="135">
        <f>0</f>
        <v>0</v>
      </c>
      <c r="L37" s="121"/>
    </row>
    <row r="38" spans="2:12" s="120" customFormat="1" ht="6.9" customHeight="1">
      <c r="B38" s="121"/>
      <c r="L38" s="121"/>
    </row>
    <row r="39" spans="2:12" s="120" customFormat="1" ht="25.35" customHeight="1">
      <c r="B39" s="121"/>
      <c r="C39" s="137"/>
      <c r="D39" s="138" t="s">
        <v>49</v>
      </c>
      <c r="E39" s="139"/>
      <c r="F39" s="139"/>
      <c r="G39" s="140" t="s">
        <v>50</v>
      </c>
      <c r="H39" s="141" t="s">
        <v>51</v>
      </c>
      <c r="I39" s="139"/>
      <c r="J39" s="142">
        <f>SUM(J30:J37)</f>
        <v>0</v>
      </c>
      <c r="K39" s="143"/>
      <c r="L39" s="121"/>
    </row>
    <row r="40" spans="2:12" s="120" customFormat="1" ht="14.4" customHeight="1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21"/>
    </row>
    <row r="44" spans="2:12" s="120" customFormat="1" ht="6.9" customHeight="1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21"/>
    </row>
    <row r="45" spans="2:12" s="120" customFormat="1" ht="24.9" customHeight="1">
      <c r="B45" s="121"/>
      <c r="C45" s="115" t="s">
        <v>90</v>
      </c>
      <c r="L45" s="121"/>
    </row>
    <row r="46" spans="2:12" s="120" customFormat="1" ht="6.9" customHeight="1">
      <c r="B46" s="121"/>
      <c r="L46" s="121"/>
    </row>
    <row r="47" spans="2:12" s="120" customFormat="1" ht="12" customHeight="1">
      <c r="B47" s="121"/>
      <c r="C47" s="117" t="s">
        <v>16</v>
      </c>
      <c r="L47" s="121"/>
    </row>
    <row r="48" spans="2:12" s="120" customFormat="1" ht="16.5" customHeight="1">
      <c r="B48" s="121"/>
      <c r="E48" s="118" t="str">
        <f>E7</f>
        <v>OPRAVA CHODNÍKU V UL. BEZRUČOVA, DAČICE</v>
      </c>
      <c r="F48" s="119"/>
      <c r="G48" s="119"/>
      <c r="H48" s="119"/>
      <c r="L48" s="121"/>
    </row>
    <row r="49" spans="2:12" s="120" customFormat="1" ht="12" customHeight="1">
      <c r="B49" s="121"/>
      <c r="C49" s="117" t="s">
        <v>88</v>
      </c>
      <c r="L49" s="121"/>
    </row>
    <row r="50" spans="2:12" s="120" customFormat="1" ht="16.5" customHeight="1">
      <c r="B50" s="121"/>
      <c r="E50" s="122" t="str">
        <f>E9</f>
        <v>SO 00 - VEDLEJŠÍ ROZPOČTOVÉ NÁKLADY</v>
      </c>
      <c r="F50" s="123"/>
      <c r="G50" s="123"/>
      <c r="H50" s="123"/>
      <c r="L50" s="121"/>
    </row>
    <row r="51" spans="2:12" s="120" customFormat="1" ht="6.9" customHeight="1">
      <c r="B51" s="121"/>
      <c r="L51" s="121"/>
    </row>
    <row r="52" spans="2:12" s="120" customFormat="1" ht="12" customHeight="1">
      <c r="B52" s="121"/>
      <c r="C52" s="117" t="s">
        <v>20</v>
      </c>
      <c r="F52" s="124" t="str">
        <f>F12</f>
        <v xml:space="preserve"> </v>
      </c>
      <c r="I52" s="117" t="s">
        <v>22</v>
      </c>
      <c r="J52" s="125">
        <f>IF(J12="","",J12)</f>
        <v>44580</v>
      </c>
      <c r="L52" s="121"/>
    </row>
    <row r="53" spans="2:12" s="120" customFormat="1" ht="6.9" customHeight="1">
      <c r="B53" s="121"/>
      <c r="L53" s="121"/>
    </row>
    <row r="54" spans="2:12" s="120" customFormat="1" ht="25.65" customHeight="1">
      <c r="B54" s="121"/>
      <c r="C54" s="117" t="s">
        <v>23</v>
      </c>
      <c r="F54" s="124" t="str">
        <f>E15</f>
        <v>Město Dačice</v>
      </c>
      <c r="I54" s="117" t="s">
        <v>30</v>
      </c>
      <c r="J54" s="148" t="str">
        <f>E21</f>
        <v>PROfi Jihlava spol. s r.o.</v>
      </c>
      <c r="L54" s="121"/>
    </row>
    <row r="55" spans="2:12" s="120" customFormat="1" ht="15.15" customHeight="1">
      <c r="B55" s="121"/>
      <c r="C55" s="117" t="s">
        <v>28</v>
      </c>
      <c r="F55" s="124" t="str">
        <f>IF(E18="","",E18)</f>
        <v>Vyplň údaj</v>
      </c>
      <c r="I55" s="117" t="s">
        <v>35</v>
      </c>
      <c r="J55" s="148" t="str">
        <f>E24</f>
        <v>Zbytovská</v>
      </c>
      <c r="L55" s="121"/>
    </row>
    <row r="56" spans="2:12" s="120" customFormat="1" ht="10.35" customHeight="1">
      <c r="B56" s="121"/>
      <c r="L56" s="121"/>
    </row>
    <row r="57" spans="2:12" s="120" customFormat="1" ht="29.25" customHeight="1">
      <c r="B57" s="121"/>
      <c r="C57" s="149" t="s">
        <v>91</v>
      </c>
      <c r="D57" s="137"/>
      <c r="E57" s="137"/>
      <c r="F57" s="137"/>
      <c r="G57" s="137"/>
      <c r="H57" s="137"/>
      <c r="I57" s="137"/>
      <c r="J57" s="150" t="s">
        <v>92</v>
      </c>
      <c r="K57" s="137"/>
      <c r="L57" s="121"/>
    </row>
    <row r="58" spans="2:12" s="120" customFormat="1" ht="10.35" customHeight="1">
      <c r="B58" s="121"/>
      <c r="L58" s="121"/>
    </row>
    <row r="59" spans="2:47" s="120" customFormat="1" ht="22.8" customHeight="1">
      <c r="B59" s="121"/>
      <c r="C59" s="151" t="s">
        <v>71</v>
      </c>
      <c r="J59" s="132">
        <f>J85</f>
        <v>0</v>
      </c>
      <c r="L59" s="121"/>
      <c r="AU59" s="220" t="s">
        <v>93</v>
      </c>
    </row>
    <row r="60" spans="2:12" s="152" customFormat="1" ht="24.9" customHeight="1">
      <c r="B60" s="153"/>
      <c r="D60" s="154" t="s">
        <v>94</v>
      </c>
      <c r="E60" s="155"/>
      <c r="F60" s="155"/>
      <c r="G60" s="155"/>
      <c r="H60" s="155"/>
      <c r="I60" s="155"/>
      <c r="J60" s="156">
        <f>J86</f>
        <v>0</v>
      </c>
      <c r="L60" s="153"/>
    </row>
    <row r="61" spans="2:12" s="157" customFormat="1" ht="19.95" customHeight="1">
      <c r="B61" s="158"/>
      <c r="D61" s="159" t="s">
        <v>95</v>
      </c>
      <c r="E61" s="160"/>
      <c r="F61" s="160"/>
      <c r="G61" s="160"/>
      <c r="H61" s="160"/>
      <c r="I61" s="160"/>
      <c r="J61" s="161">
        <f>J87</f>
        <v>0</v>
      </c>
      <c r="L61" s="158"/>
    </row>
    <row r="62" spans="2:12" s="157" customFormat="1" ht="19.95" customHeight="1">
      <c r="B62" s="158"/>
      <c r="D62" s="159" t="s">
        <v>96</v>
      </c>
      <c r="E62" s="160"/>
      <c r="F62" s="160"/>
      <c r="G62" s="160"/>
      <c r="H62" s="160"/>
      <c r="I62" s="160"/>
      <c r="J62" s="161">
        <f>J100</f>
        <v>0</v>
      </c>
      <c r="L62" s="158"/>
    </row>
    <row r="63" spans="2:12" s="157" customFormat="1" ht="19.95" customHeight="1">
      <c r="B63" s="158"/>
      <c r="D63" s="159" t="s">
        <v>97</v>
      </c>
      <c r="E63" s="160"/>
      <c r="F63" s="160"/>
      <c r="G63" s="160"/>
      <c r="H63" s="160"/>
      <c r="I63" s="160"/>
      <c r="J63" s="161">
        <f>J110</f>
        <v>0</v>
      </c>
      <c r="L63" s="158"/>
    </row>
    <row r="64" spans="2:12" s="157" customFormat="1" ht="19.95" customHeight="1">
      <c r="B64" s="158"/>
      <c r="D64" s="159" t="s">
        <v>98</v>
      </c>
      <c r="E64" s="160"/>
      <c r="F64" s="160"/>
      <c r="G64" s="160"/>
      <c r="H64" s="160"/>
      <c r="I64" s="160"/>
      <c r="J64" s="161">
        <f>J117</f>
        <v>0</v>
      </c>
      <c r="L64" s="158"/>
    </row>
    <row r="65" spans="2:12" s="157" customFormat="1" ht="19.95" customHeight="1">
      <c r="B65" s="158"/>
      <c r="D65" s="159" t="s">
        <v>99</v>
      </c>
      <c r="E65" s="160"/>
      <c r="F65" s="160"/>
      <c r="G65" s="160"/>
      <c r="H65" s="160"/>
      <c r="I65" s="160"/>
      <c r="J65" s="161">
        <f>J121</f>
        <v>0</v>
      </c>
      <c r="L65" s="158"/>
    </row>
    <row r="66" spans="2:12" s="120" customFormat="1" ht="21.75" customHeight="1">
      <c r="B66" s="121"/>
      <c r="L66" s="121"/>
    </row>
    <row r="67" spans="2:12" s="120" customFormat="1" ht="6.9" customHeight="1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21"/>
    </row>
    <row r="71" spans="2:12" s="120" customFormat="1" ht="6.9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21"/>
    </row>
    <row r="72" spans="2:12" s="120" customFormat="1" ht="24.9" customHeight="1">
      <c r="B72" s="121"/>
      <c r="C72" s="115" t="s">
        <v>100</v>
      </c>
      <c r="L72" s="121"/>
    </row>
    <row r="73" spans="2:12" s="120" customFormat="1" ht="6.9" customHeight="1">
      <c r="B73" s="121"/>
      <c r="L73" s="121"/>
    </row>
    <row r="74" spans="2:12" s="120" customFormat="1" ht="12" customHeight="1">
      <c r="B74" s="121"/>
      <c r="C74" s="117" t="s">
        <v>16</v>
      </c>
      <c r="L74" s="121"/>
    </row>
    <row r="75" spans="2:12" s="120" customFormat="1" ht="16.5" customHeight="1">
      <c r="B75" s="121"/>
      <c r="E75" s="118" t="str">
        <f>E7</f>
        <v>OPRAVA CHODNÍKU V UL. BEZRUČOVA, DAČICE</v>
      </c>
      <c r="F75" s="119"/>
      <c r="G75" s="119"/>
      <c r="H75" s="119"/>
      <c r="L75" s="121"/>
    </row>
    <row r="76" spans="2:12" s="120" customFormat="1" ht="12" customHeight="1">
      <c r="B76" s="121"/>
      <c r="C76" s="117" t="s">
        <v>88</v>
      </c>
      <c r="L76" s="121"/>
    </row>
    <row r="77" spans="2:12" s="120" customFormat="1" ht="16.5" customHeight="1">
      <c r="B77" s="121"/>
      <c r="E77" s="122" t="str">
        <f>E9</f>
        <v>SO 00 - VEDLEJŠÍ ROZPOČTOVÉ NÁKLADY</v>
      </c>
      <c r="F77" s="123"/>
      <c r="G77" s="123"/>
      <c r="H77" s="123"/>
      <c r="L77" s="121"/>
    </row>
    <row r="78" spans="2:12" s="120" customFormat="1" ht="6.9" customHeight="1">
      <c r="B78" s="121"/>
      <c r="L78" s="121"/>
    </row>
    <row r="79" spans="2:12" s="120" customFormat="1" ht="12" customHeight="1">
      <c r="B79" s="121"/>
      <c r="C79" s="117" t="s">
        <v>20</v>
      </c>
      <c r="F79" s="124" t="str">
        <f>F12</f>
        <v xml:space="preserve"> </v>
      </c>
      <c r="I79" s="117" t="s">
        <v>22</v>
      </c>
      <c r="J79" s="125">
        <f>IF(J12="","",J12)</f>
        <v>44580</v>
      </c>
      <c r="L79" s="121"/>
    </row>
    <row r="80" spans="2:12" s="120" customFormat="1" ht="6.9" customHeight="1">
      <c r="B80" s="121"/>
      <c r="L80" s="121"/>
    </row>
    <row r="81" spans="2:12" s="120" customFormat="1" ht="25.65" customHeight="1">
      <c r="B81" s="121"/>
      <c r="C81" s="117" t="s">
        <v>23</v>
      </c>
      <c r="F81" s="124" t="str">
        <f>E15</f>
        <v>Město Dačice</v>
      </c>
      <c r="I81" s="117" t="s">
        <v>30</v>
      </c>
      <c r="J81" s="148" t="str">
        <f>E21</f>
        <v>PROfi Jihlava spol. s r.o.</v>
      </c>
      <c r="L81" s="121"/>
    </row>
    <row r="82" spans="2:12" s="120" customFormat="1" ht="15.15" customHeight="1">
      <c r="B82" s="121"/>
      <c r="C82" s="117" t="s">
        <v>28</v>
      </c>
      <c r="F82" s="124" t="str">
        <f>IF(E18="","",E18)</f>
        <v>Vyplň údaj</v>
      </c>
      <c r="I82" s="117" t="s">
        <v>35</v>
      </c>
      <c r="J82" s="148" t="str">
        <f>E24</f>
        <v>Zbytovská</v>
      </c>
      <c r="L82" s="121"/>
    </row>
    <row r="83" spans="2:12" s="120" customFormat="1" ht="10.35" customHeight="1">
      <c r="B83" s="121"/>
      <c r="L83" s="121"/>
    </row>
    <row r="84" spans="2:20" s="162" customFormat="1" ht="29.25" customHeight="1">
      <c r="B84" s="163"/>
      <c r="C84" s="164" t="s">
        <v>101</v>
      </c>
      <c r="D84" s="165" t="s">
        <v>58</v>
      </c>
      <c r="E84" s="165" t="s">
        <v>54</v>
      </c>
      <c r="F84" s="165" t="s">
        <v>55</v>
      </c>
      <c r="G84" s="165" t="s">
        <v>102</v>
      </c>
      <c r="H84" s="165" t="s">
        <v>103</v>
      </c>
      <c r="I84" s="165" t="s">
        <v>104</v>
      </c>
      <c r="J84" s="165" t="s">
        <v>92</v>
      </c>
      <c r="K84" s="166" t="s">
        <v>105</v>
      </c>
      <c r="L84" s="163"/>
      <c r="M84" s="167" t="s">
        <v>3</v>
      </c>
      <c r="N84" s="168" t="s">
        <v>43</v>
      </c>
      <c r="O84" s="168" t="s">
        <v>106</v>
      </c>
      <c r="P84" s="168" t="s">
        <v>107</v>
      </c>
      <c r="Q84" s="168" t="s">
        <v>108</v>
      </c>
      <c r="R84" s="168" t="s">
        <v>109</v>
      </c>
      <c r="S84" s="168" t="s">
        <v>110</v>
      </c>
      <c r="T84" s="169" t="s">
        <v>111</v>
      </c>
    </row>
    <row r="85" spans="2:63" s="120" customFormat="1" ht="22.8" customHeight="1">
      <c r="B85" s="121"/>
      <c r="C85" s="170" t="s">
        <v>112</v>
      </c>
      <c r="J85" s="171">
        <f>BK85</f>
        <v>0</v>
      </c>
      <c r="L85" s="121"/>
      <c r="M85" s="172"/>
      <c r="N85" s="130"/>
      <c r="O85" s="130"/>
      <c r="P85" s="173">
        <f>P86</f>
        <v>0</v>
      </c>
      <c r="Q85" s="130"/>
      <c r="R85" s="173">
        <f>R86</f>
        <v>0</v>
      </c>
      <c r="S85" s="130"/>
      <c r="T85" s="174">
        <f>T86</f>
        <v>0</v>
      </c>
      <c r="AT85" s="220" t="s">
        <v>72</v>
      </c>
      <c r="AU85" s="220" t="s">
        <v>93</v>
      </c>
      <c r="BK85" s="221">
        <f>BK86</f>
        <v>0</v>
      </c>
    </row>
    <row r="86" spans="2:63" s="175" customFormat="1" ht="25.95" customHeight="1">
      <c r="B86" s="176"/>
      <c r="D86" s="177" t="s">
        <v>72</v>
      </c>
      <c r="E86" s="178" t="s">
        <v>113</v>
      </c>
      <c r="F86" s="178" t="s">
        <v>114</v>
      </c>
      <c r="J86" s="179">
        <f>BK86</f>
        <v>0</v>
      </c>
      <c r="L86" s="176"/>
      <c r="M86" s="180"/>
      <c r="P86" s="181">
        <f>P87+P100+P110+P117+P121</f>
        <v>0</v>
      </c>
      <c r="R86" s="181">
        <f>R87+R100+R110+R117+R121</f>
        <v>0</v>
      </c>
      <c r="T86" s="182">
        <f>T87+T100+T110+T117+T121</f>
        <v>0</v>
      </c>
      <c r="AR86" s="177" t="s">
        <v>115</v>
      </c>
      <c r="AT86" s="222" t="s">
        <v>72</v>
      </c>
      <c r="AU86" s="222" t="s">
        <v>73</v>
      </c>
      <c r="AY86" s="177" t="s">
        <v>116</v>
      </c>
      <c r="BK86" s="223">
        <f>BK87+BK100+BK110+BK117+BK121</f>
        <v>0</v>
      </c>
    </row>
    <row r="87" spans="2:63" s="175" customFormat="1" ht="22.8" customHeight="1">
      <c r="B87" s="176"/>
      <c r="D87" s="177" t="s">
        <v>72</v>
      </c>
      <c r="E87" s="183" t="s">
        <v>117</v>
      </c>
      <c r="F87" s="183" t="s">
        <v>118</v>
      </c>
      <c r="J87" s="184">
        <f>BK87</f>
        <v>0</v>
      </c>
      <c r="L87" s="176"/>
      <c r="M87" s="180"/>
      <c r="P87" s="181">
        <f>SUM(P88:P99)</f>
        <v>0</v>
      </c>
      <c r="R87" s="181">
        <f>SUM(R88:R99)</f>
        <v>0</v>
      </c>
      <c r="T87" s="182">
        <f>SUM(T88:T99)</f>
        <v>0</v>
      </c>
      <c r="AR87" s="177" t="s">
        <v>115</v>
      </c>
      <c r="AT87" s="222" t="s">
        <v>72</v>
      </c>
      <c r="AU87" s="222" t="s">
        <v>81</v>
      </c>
      <c r="AY87" s="177" t="s">
        <v>116</v>
      </c>
      <c r="BK87" s="223">
        <f>SUM(BK88:BK99)</f>
        <v>0</v>
      </c>
    </row>
    <row r="88" spans="2:65" s="120" customFormat="1" ht="16.5" customHeight="1">
      <c r="B88" s="121"/>
      <c r="C88" s="185" t="s">
        <v>81</v>
      </c>
      <c r="D88" s="185" t="s">
        <v>119</v>
      </c>
      <c r="E88" s="186" t="s">
        <v>120</v>
      </c>
      <c r="F88" s="187" t="s">
        <v>121</v>
      </c>
      <c r="G88" s="188" t="s">
        <v>122</v>
      </c>
      <c r="H88" s="189">
        <v>1</v>
      </c>
      <c r="I88" s="16"/>
      <c r="J88" s="190">
        <f>ROUND(I88*H88,2)</f>
        <v>0</v>
      </c>
      <c r="K88" s="187" t="s">
        <v>123</v>
      </c>
      <c r="L88" s="121"/>
      <c r="M88" s="191" t="s">
        <v>3</v>
      </c>
      <c r="N88" s="192" t="s">
        <v>44</v>
      </c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AR88" s="224" t="s">
        <v>124</v>
      </c>
      <c r="AT88" s="224" t="s">
        <v>119</v>
      </c>
      <c r="AU88" s="224" t="s">
        <v>83</v>
      </c>
      <c r="AY88" s="220" t="s">
        <v>116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220" t="s">
        <v>81</v>
      </c>
      <c r="BK88" s="225">
        <f>ROUND(I88*H88,2)</f>
        <v>0</v>
      </c>
      <c r="BL88" s="220" t="s">
        <v>124</v>
      </c>
      <c r="BM88" s="224" t="s">
        <v>125</v>
      </c>
    </row>
    <row r="89" spans="2:47" s="120" customFormat="1" ht="12">
      <c r="B89" s="121"/>
      <c r="D89" s="195" t="s">
        <v>126</v>
      </c>
      <c r="F89" s="196" t="s">
        <v>127</v>
      </c>
      <c r="L89" s="121"/>
      <c r="M89" s="197"/>
      <c r="T89" s="198"/>
      <c r="AT89" s="220" t="s">
        <v>126</v>
      </c>
      <c r="AU89" s="220" t="s">
        <v>83</v>
      </c>
    </row>
    <row r="90" spans="2:47" s="120" customFormat="1" ht="28.8">
      <c r="B90" s="121"/>
      <c r="D90" s="201" t="s">
        <v>128</v>
      </c>
      <c r="F90" s="216" t="s">
        <v>129</v>
      </c>
      <c r="L90" s="121"/>
      <c r="M90" s="197"/>
      <c r="T90" s="198"/>
      <c r="AT90" s="220" t="s">
        <v>128</v>
      </c>
      <c r="AU90" s="220" t="s">
        <v>83</v>
      </c>
    </row>
    <row r="91" spans="2:65" s="120" customFormat="1" ht="16.5" customHeight="1">
      <c r="B91" s="121"/>
      <c r="C91" s="185" t="s">
        <v>83</v>
      </c>
      <c r="D91" s="185" t="s">
        <v>119</v>
      </c>
      <c r="E91" s="186" t="s">
        <v>130</v>
      </c>
      <c r="F91" s="187" t="s">
        <v>131</v>
      </c>
      <c r="G91" s="188" t="s">
        <v>122</v>
      </c>
      <c r="H91" s="189">
        <v>1</v>
      </c>
      <c r="I91" s="16"/>
      <c r="J91" s="190">
        <f>ROUND(I91*H91,2)</f>
        <v>0</v>
      </c>
      <c r="K91" s="187" t="s">
        <v>123</v>
      </c>
      <c r="L91" s="121"/>
      <c r="M91" s="191" t="s">
        <v>3</v>
      </c>
      <c r="N91" s="192" t="s">
        <v>44</v>
      </c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224" t="s">
        <v>124</v>
      </c>
      <c r="AT91" s="224" t="s">
        <v>119</v>
      </c>
      <c r="AU91" s="224" t="s">
        <v>83</v>
      </c>
      <c r="AY91" s="220" t="s">
        <v>116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220" t="s">
        <v>81</v>
      </c>
      <c r="BK91" s="225">
        <f>ROUND(I91*H91,2)</f>
        <v>0</v>
      </c>
      <c r="BL91" s="220" t="s">
        <v>124</v>
      </c>
      <c r="BM91" s="224" t="s">
        <v>132</v>
      </c>
    </row>
    <row r="92" spans="2:47" s="120" customFormat="1" ht="12">
      <c r="B92" s="121"/>
      <c r="D92" s="195" t="s">
        <v>126</v>
      </c>
      <c r="F92" s="196" t="s">
        <v>133</v>
      </c>
      <c r="L92" s="121"/>
      <c r="M92" s="197"/>
      <c r="T92" s="198"/>
      <c r="AT92" s="220" t="s">
        <v>126</v>
      </c>
      <c r="AU92" s="220" t="s">
        <v>83</v>
      </c>
    </row>
    <row r="93" spans="2:47" s="120" customFormat="1" ht="28.8">
      <c r="B93" s="121"/>
      <c r="D93" s="201" t="s">
        <v>128</v>
      </c>
      <c r="F93" s="216" t="s">
        <v>134</v>
      </c>
      <c r="L93" s="121"/>
      <c r="M93" s="197"/>
      <c r="T93" s="198"/>
      <c r="AT93" s="220" t="s">
        <v>128</v>
      </c>
      <c r="AU93" s="220" t="s">
        <v>83</v>
      </c>
    </row>
    <row r="94" spans="2:65" s="120" customFormat="1" ht="16.5" customHeight="1">
      <c r="B94" s="121"/>
      <c r="C94" s="185" t="s">
        <v>135</v>
      </c>
      <c r="D94" s="185" t="s">
        <v>119</v>
      </c>
      <c r="E94" s="186" t="s">
        <v>136</v>
      </c>
      <c r="F94" s="187" t="s">
        <v>137</v>
      </c>
      <c r="G94" s="188" t="s">
        <v>122</v>
      </c>
      <c r="H94" s="189">
        <v>1</v>
      </c>
      <c r="I94" s="16"/>
      <c r="J94" s="190">
        <f>ROUND(I94*H94,2)</f>
        <v>0</v>
      </c>
      <c r="K94" s="187" t="s">
        <v>123</v>
      </c>
      <c r="L94" s="121"/>
      <c r="M94" s="191" t="s">
        <v>3</v>
      </c>
      <c r="N94" s="192" t="s">
        <v>44</v>
      </c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224" t="s">
        <v>124</v>
      </c>
      <c r="AT94" s="224" t="s">
        <v>119</v>
      </c>
      <c r="AU94" s="224" t="s">
        <v>83</v>
      </c>
      <c r="AY94" s="220" t="s">
        <v>116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220" t="s">
        <v>81</v>
      </c>
      <c r="BK94" s="225">
        <f>ROUND(I94*H94,2)</f>
        <v>0</v>
      </c>
      <c r="BL94" s="220" t="s">
        <v>124</v>
      </c>
      <c r="BM94" s="224" t="s">
        <v>138</v>
      </c>
    </row>
    <row r="95" spans="2:47" s="120" customFormat="1" ht="12">
      <c r="B95" s="121"/>
      <c r="D95" s="195" t="s">
        <v>126</v>
      </c>
      <c r="F95" s="196" t="s">
        <v>139</v>
      </c>
      <c r="L95" s="121"/>
      <c r="M95" s="197"/>
      <c r="T95" s="198"/>
      <c r="AT95" s="220" t="s">
        <v>126</v>
      </c>
      <c r="AU95" s="220" t="s">
        <v>83</v>
      </c>
    </row>
    <row r="96" spans="2:47" s="120" customFormat="1" ht="19.2">
      <c r="B96" s="121"/>
      <c r="D96" s="201" t="s">
        <v>128</v>
      </c>
      <c r="F96" s="216" t="s">
        <v>140</v>
      </c>
      <c r="L96" s="121"/>
      <c r="M96" s="197"/>
      <c r="T96" s="198"/>
      <c r="AT96" s="220" t="s">
        <v>128</v>
      </c>
      <c r="AU96" s="220" t="s">
        <v>83</v>
      </c>
    </row>
    <row r="97" spans="2:65" s="120" customFormat="1" ht="24.15" customHeight="1">
      <c r="B97" s="121"/>
      <c r="C97" s="185" t="s">
        <v>141</v>
      </c>
      <c r="D97" s="185" t="s">
        <v>119</v>
      </c>
      <c r="E97" s="186" t="s">
        <v>142</v>
      </c>
      <c r="F97" s="187" t="s">
        <v>143</v>
      </c>
      <c r="G97" s="188" t="s">
        <v>122</v>
      </c>
      <c r="H97" s="189">
        <v>1</v>
      </c>
      <c r="I97" s="16"/>
      <c r="J97" s="190">
        <f>ROUND(I97*H97,2)</f>
        <v>0</v>
      </c>
      <c r="K97" s="187" t="s">
        <v>123</v>
      </c>
      <c r="L97" s="121"/>
      <c r="M97" s="191" t="s">
        <v>3</v>
      </c>
      <c r="N97" s="192" t="s">
        <v>44</v>
      </c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24" t="s">
        <v>124</v>
      </c>
      <c r="AT97" s="224" t="s">
        <v>119</v>
      </c>
      <c r="AU97" s="224" t="s">
        <v>83</v>
      </c>
      <c r="AY97" s="220" t="s">
        <v>116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220" t="s">
        <v>81</v>
      </c>
      <c r="BK97" s="225">
        <f>ROUND(I97*H97,2)</f>
        <v>0</v>
      </c>
      <c r="BL97" s="220" t="s">
        <v>124</v>
      </c>
      <c r="BM97" s="224" t="s">
        <v>144</v>
      </c>
    </row>
    <row r="98" spans="2:47" s="120" customFormat="1" ht="12">
      <c r="B98" s="121"/>
      <c r="D98" s="195" t="s">
        <v>126</v>
      </c>
      <c r="F98" s="196" t="s">
        <v>145</v>
      </c>
      <c r="L98" s="121"/>
      <c r="M98" s="197"/>
      <c r="T98" s="198"/>
      <c r="AT98" s="220" t="s">
        <v>126</v>
      </c>
      <c r="AU98" s="220" t="s">
        <v>83</v>
      </c>
    </row>
    <row r="99" spans="2:47" s="120" customFormat="1" ht="57.6">
      <c r="B99" s="121"/>
      <c r="D99" s="201" t="s">
        <v>128</v>
      </c>
      <c r="F99" s="216" t="s">
        <v>146</v>
      </c>
      <c r="L99" s="121"/>
      <c r="M99" s="197"/>
      <c r="T99" s="198"/>
      <c r="AT99" s="220" t="s">
        <v>128</v>
      </c>
      <c r="AU99" s="220" t="s">
        <v>83</v>
      </c>
    </row>
    <row r="100" spans="2:63" s="175" customFormat="1" ht="22.8" customHeight="1">
      <c r="B100" s="176"/>
      <c r="D100" s="177" t="s">
        <v>72</v>
      </c>
      <c r="E100" s="183" t="s">
        <v>147</v>
      </c>
      <c r="F100" s="183" t="s">
        <v>148</v>
      </c>
      <c r="J100" s="184">
        <f>BK100</f>
        <v>0</v>
      </c>
      <c r="L100" s="176"/>
      <c r="M100" s="180"/>
      <c r="P100" s="181">
        <f>SUM(P101:P109)</f>
        <v>0</v>
      </c>
      <c r="R100" s="181">
        <f>SUM(R101:R109)</f>
        <v>0</v>
      </c>
      <c r="T100" s="182">
        <f>SUM(T101:T109)</f>
        <v>0</v>
      </c>
      <c r="AR100" s="177" t="s">
        <v>115</v>
      </c>
      <c r="AT100" s="222" t="s">
        <v>72</v>
      </c>
      <c r="AU100" s="222" t="s">
        <v>81</v>
      </c>
      <c r="AY100" s="177" t="s">
        <v>116</v>
      </c>
      <c r="BK100" s="223">
        <f>SUM(BK101:BK109)</f>
        <v>0</v>
      </c>
    </row>
    <row r="101" spans="2:65" s="120" customFormat="1" ht="16.5" customHeight="1">
      <c r="B101" s="121"/>
      <c r="C101" s="185" t="s">
        <v>115</v>
      </c>
      <c r="D101" s="185" t="s">
        <v>119</v>
      </c>
      <c r="E101" s="186" t="s">
        <v>149</v>
      </c>
      <c r="F101" s="187" t="s">
        <v>150</v>
      </c>
      <c r="G101" s="188" t="s">
        <v>122</v>
      </c>
      <c r="H101" s="189">
        <v>1</v>
      </c>
      <c r="I101" s="16"/>
      <c r="J101" s="190">
        <f>ROUND(I101*H101,2)</f>
        <v>0</v>
      </c>
      <c r="K101" s="187" t="s">
        <v>123</v>
      </c>
      <c r="L101" s="121"/>
      <c r="M101" s="191" t="s">
        <v>3</v>
      </c>
      <c r="N101" s="192" t="s">
        <v>44</v>
      </c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224" t="s">
        <v>124</v>
      </c>
      <c r="AT101" s="224" t="s">
        <v>119</v>
      </c>
      <c r="AU101" s="224" t="s">
        <v>83</v>
      </c>
      <c r="AY101" s="220" t="s">
        <v>116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220" t="s">
        <v>81</v>
      </c>
      <c r="BK101" s="225">
        <f>ROUND(I101*H101,2)</f>
        <v>0</v>
      </c>
      <c r="BL101" s="220" t="s">
        <v>124</v>
      </c>
      <c r="BM101" s="224" t="s">
        <v>151</v>
      </c>
    </row>
    <row r="102" spans="2:47" s="120" customFormat="1" ht="12">
      <c r="B102" s="121"/>
      <c r="D102" s="195" t="s">
        <v>126</v>
      </c>
      <c r="F102" s="196" t="s">
        <v>152</v>
      </c>
      <c r="L102" s="121"/>
      <c r="M102" s="197"/>
      <c r="T102" s="198"/>
      <c r="AT102" s="220" t="s">
        <v>126</v>
      </c>
      <c r="AU102" s="220" t="s">
        <v>83</v>
      </c>
    </row>
    <row r="103" spans="2:47" s="120" customFormat="1" ht="28.8">
      <c r="B103" s="121"/>
      <c r="D103" s="201" t="s">
        <v>128</v>
      </c>
      <c r="F103" s="216" t="s">
        <v>153</v>
      </c>
      <c r="L103" s="121"/>
      <c r="M103" s="197"/>
      <c r="T103" s="198"/>
      <c r="AT103" s="220" t="s">
        <v>128</v>
      </c>
      <c r="AU103" s="220" t="s">
        <v>83</v>
      </c>
    </row>
    <row r="104" spans="2:65" s="120" customFormat="1" ht="16.5" customHeight="1">
      <c r="B104" s="121"/>
      <c r="C104" s="185" t="s">
        <v>154</v>
      </c>
      <c r="D104" s="185" t="s">
        <v>119</v>
      </c>
      <c r="E104" s="186" t="s">
        <v>155</v>
      </c>
      <c r="F104" s="187" t="s">
        <v>156</v>
      </c>
      <c r="G104" s="188" t="s">
        <v>122</v>
      </c>
      <c r="H104" s="189">
        <v>1</v>
      </c>
      <c r="I104" s="16"/>
      <c r="J104" s="190">
        <f>ROUND(I104*H104,2)</f>
        <v>0</v>
      </c>
      <c r="K104" s="187" t="s">
        <v>123</v>
      </c>
      <c r="L104" s="121"/>
      <c r="M104" s="191" t="s">
        <v>3</v>
      </c>
      <c r="N104" s="192" t="s">
        <v>44</v>
      </c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224" t="s">
        <v>124</v>
      </c>
      <c r="AT104" s="224" t="s">
        <v>119</v>
      </c>
      <c r="AU104" s="224" t="s">
        <v>83</v>
      </c>
      <c r="AY104" s="220" t="s">
        <v>116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220" t="s">
        <v>81</v>
      </c>
      <c r="BK104" s="225">
        <f>ROUND(I104*H104,2)</f>
        <v>0</v>
      </c>
      <c r="BL104" s="220" t="s">
        <v>124</v>
      </c>
      <c r="BM104" s="224" t="s">
        <v>157</v>
      </c>
    </row>
    <row r="105" spans="2:47" s="120" customFormat="1" ht="12">
      <c r="B105" s="121"/>
      <c r="D105" s="195" t="s">
        <v>126</v>
      </c>
      <c r="F105" s="196" t="s">
        <v>158</v>
      </c>
      <c r="L105" s="121"/>
      <c r="M105" s="197"/>
      <c r="T105" s="198"/>
      <c r="AT105" s="220" t="s">
        <v>126</v>
      </c>
      <c r="AU105" s="220" t="s">
        <v>83</v>
      </c>
    </row>
    <row r="106" spans="2:47" s="120" customFormat="1" ht="38.4">
      <c r="B106" s="121"/>
      <c r="D106" s="201" t="s">
        <v>128</v>
      </c>
      <c r="F106" s="216" t="s">
        <v>159</v>
      </c>
      <c r="L106" s="121"/>
      <c r="M106" s="197"/>
      <c r="T106" s="198"/>
      <c r="AT106" s="220" t="s">
        <v>128</v>
      </c>
      <c r="AU106" s="220" t="s">
        <v>83</v>
      </c>
    </row>
    <row r="107" spans="2:65" s="120" customFormat="1" ht="16.5" customHeight="1">
      <c r="B107" s="121"/>
      <c r="C107" s="185" t="s">
        <v>160</v>
      </c>
      <c r="D107" s="185" t="s">
        <v>119</v>
      </c>
      <c r="E107" s="186" t="s">
        <v>161</v>
      </c>
      <c r="F107" s="187" t="s">
        <v>162</v>
      </c>
      <c r="G107" s="188" t="s">
        <v>122</v>
      </c>
      <c r="H107" s="189">
        <v>1</v>
      </c>
      <c r="I107" s="16"/>
      <c r="J107" s="190">
        <f>ROUND(I107*H107,2)</f>
        <v>0</v>
      </c>
      <c r="K107" s="187" t="s">
        <v>123</v>
      </c>
      <c r="L107" s="121"/>
      <c r="M107" s="191" t="s">
        <v>3</v>
      </c>
      <c r="N107" s="192" t="s">
        <v>44</v>
      </c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224" t="s">
        <v>124</v>
      </c>
      <c r="AT107" s="224" t="s">
        <v>119</v>
      </c>
      <c r="AU107" s="224" t="s">
        <v>83</v>
      </c>
      <c r="AY107" s="220" t="s">
        <v>116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220" t="s">
        <v>81</v>
      </c>
      <c r="BK107" s="225">
        <f>ROUND(I107*H107,2)</f>
        <v>0</v>
      </c>
      <c r="BL107" s="220" t="s">
        <v>124</v>
      </c>
      <c r="BM107" s="224" t="s">
        <v>163</v>
      </c>
    </row>
    <row r="108" spans="2:47" s="120" customFormat="1" ht="12">
      <c r="B108" s="121"/>
      <c r="D108" s="195" t="s">
        <v>126</v>
      </c>
      <c r="F108" s="196" t="s">
        <v>164</v>
      </c>
      <c r="L108" s="121"/>
      <c r="M108" s="197"/>
      <c r="T108" s="198"/>
      <c r="AT108" s="220" t="s">
        <v>126</v>
      </c>
      <c r="AU108" s="220" t="s">
        <v>83</v>
      </c>
    </row>
    <row r="109" spans="2:47" s="120" customFormat="1" ht="28.8">
      <c r="B109" s="121"/>
      <c r="D109" s="201" t="s">
        <v>128</v>
      </c>
      <c r="F109" s="216" t="s">
        <v>165</v>
      </c>
      <c r="L109" s="121"/>
      <c r="M109" s="197"/>
      <c r="T109" s="198"/>
      <c r="AT109" s="220" t="s">
        <v>128</v>
      </c>
      <c r="AU109" s="220" t="s">
        <v>83</v>
      </c>
    </row>
    <row r="110" spans="2:63" s="175" customFormat="1" ht="22.8" customHeight="1">
      <c r="B110" s="176"/>
      <c r="D110" s="177" t="s">
        <v>72</v>
      </c>
      <c r="E110" s="183" t="s">
        <v>166</v>
      </c>
      <c r="F110" s="183" t="s">
        <v>167</v>
      </c>
      <c r="J110" s="184">
        <f>BK110</f>
        <v>0</v>
      </c>
      <c r="L110" s="176"/>
      <c r="M110" s="180"/>
      <c r="P110" s="181">
        <f>SUM(P111:P116)</f>
        <v>0</v>
      </c>
      <c r="R110" s="181">
        <f>SUM(R111:R116)</f>
        <v>0</v>
      </c>
      <c r="T110" s="182">
        <f>SUM(T111:T116)</f>
        <v>0</v>
      </c>
      <c r="AR110" s="177" t="s">
        <v>115</v>
      </c>
      <c r="AT110" s="222" t="s">
        <v>72</v>
      </c>
      <c r="AU110" s="222" t="s">
        <v>81</v>
      </c>
      <c r="AY110" s="177" t="s">
        <v>116</v>
      </c>
      <c r="BK110" s="223">
        <f>SUM(BK111:BK116)</f>
        <v>0</v>
      </c>
    </row>
    <row r="111" spans="2:65" s="120" customFormat="1" ht="16.5" customHeight="1">
      <c r="B111" s="121"/>
      <c r="C111" s="185" t="s">
        <v>168</v>
      </c>
      <c r="D111" s="185" t="s">
        <v>119</v>
      </c>
      <c r="E111" s="186" t="s">
        <v>169</v>
      </c>
      <c r="F111" s="187" t="s">
        <v>170</v>
      </c>
      <c r="G111" s="188" t="s">
        <v>122</v>
      </c>
      <c r="H111" s="189">
        <v>1</v>
      </c>
      <c r="I111" s="16"/>
      <c r="J111" s="190">
        <f>ROUND(I111*H111,2)</f>
        <v>0</v>
      </c>
      <c r="K111" s="187" t="s">
        <v>123</v>
      </c>
      <c r="L111" s="121"/>
      <c r="M111" s="191" t="s">
        <v>3</v>
      </c>
      <c r="N111" s="192" t="s">
        <v>44</v>
      </c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224" t="s">
        <v>124</v>
      </c>
      <c r="AT111" s="224" t="s">
        <v>119</v>
      </c>
      <c r="AU111" s="224" t="s">
        <v>83</v>
      </c>
      <c r="AY111" s="220" t="s">
        <v>116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220" t="s">
        <v>81</v>
      </c>
      <c r="BK111" s="225">
        <f>ROUND(I111*H111,2)</f>
        <v>0</v>
      </c>
      <c r="BL111" s="220" t="s">
        <v>124</v>
      </c>
      <c r="BM111" s="224" t="s">
        <v>171</v>
      </c>
    </row>
    <row r="112" spans="2:47" s="120" customFormat="1" ht="12">
      <c r="B112" s="121"/>
      <c r="D112" s="195" t="s">
        <v>126</v>
      </c>
      <c r="F112" s="196" t="s">
        <v>172</v>
      </c>
      <c r="L112" s="121"/>
      <c r="M112" s="197"/>
      <c r="T112" s="198"/>
      <c r="AT112" s="220" t="s">
        <v>126</v>
      </c>
      <c r="AU112" s="220" t="s">
        <v>83</v>
      </c>
    </row>
    <row r="113" spans="2:47" s="120" customFormat="1" ht="28.8">
      <c r="B113" s="121"/>
      <c r="D113" s="201" t="s">
        <v>128</v>
      </c>
      <c r="F113" s="216" t="s">
        <v>173</v>
      </c>
      <c r="L113" s="121"/>
      <c r="M113" s="197"/>
      <c r="T113" s="198"/>
      <c r="AT113" s="220" t="s">
        <v>128</v>
      </c>
      <c r="AU113" s="220" t="s">
        <v>83</v>
      </c>
    </row>
    <row r="114" spans="2:65" s="120" customFormat="1" ht="16.5" customHeight="1">
      <c r="B114" s="121"/>
      <c r="C114" s="185" t="s">
        <v>174</v>
      </c>
      <c r="D114" s="185" t="s">
        <v>119</v>
      </c>
      <c r="E114" s="186" t="s">
        <v>175</v>
      </c>
      <c r="F114" s="187" t="s">
        <v>176</v>
      </c>
      <c r="G114" s="188" t="s">
        <v>122</v>
      </c>
      <c r="H114" s="189">
        <v>1</v>
      </c>
      <c r="I114" s="16"/>
      <c r="J114" s="190">
        <f>ROUND(I114*H114,2)</f>
        <v>0</v>
      </c>
      <c r="K114" s="187" t="s">
        <v>123</v>
      </c>
      <c r="L114" s="121"/>
      <c r="M114" s="191" t="s">
        <v>3</v>
      </c>
      <c r="N114" s="192" t="s">
        <v>44</v>
      </c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224" t="s">
        <v>124</v>
      </c>
      <c r="AT114" s="224" t="s">
        <v>119</v>
      </c>
      <c r="AU114" s="224" t="s">
        <v>83</v>
      </c>
      <c r="AY114" s="220" t="s">
        <v>116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220" t="s">
        <v>81</v>
      </c>
      <c r="BK114" s="225">
        <f>ROUND(I114*H114,2)</f>
        <v>0</v>
      </c>
      <c r="BL114" s="220" t="s">
        <v>124</v>
      </c>
      <c r="BM114" s="224" t="s">
        <v>177</v>
      </c>
    </row>
    <row r="115" spans="2:47" s="120" customFormat="1" ht="12">
      <c r="B115" s="121"/>
      <c r="D115" s="195" t="s">
        <v>126</v>
      </c>
      <c r="F115" s="196" t="s">
        <v>178</v>
      </c>
      <c r="L115" s="121"/>
      <c r="M115" s="197"/>
      <c r="T115" s="198"/>
      <c r="AT115" s="220" t="s">
        <v>126</v>
      </c>
      <c r="AU115" s="220" t="s">
        <v>83</v>
      </c>
    </row>
    <row r="116" spans="2:47" s="120" customFormat="1" ht="28.8">
      <c r="B116" s="121"/>
      <c r="D116" s="201" t="s">
        <v>128</v>
      </c>
      <c r="F116" s="216" t="s">
        <v>179</v>
      </c>
      <c r="L116" s="121"/>
      <c r="M116" s="197"/>
      <c r="T116" s="198"/>
      <c r="AT116" s="220" t="s">
        <v>128</v>
      </c>
      <c r="AU116" s="220" t="s">
        <v>83</v>
      </c>
    </row>
    <row r="117" spans="2:63" s="175" customFormat="1" ht="22.8" customHeight="1">
      <c r="B117" s="176"/>
      <c r="D117" s="177" t="s">
        <v>72</v>
      </c>
      <c r="E117" s="183" t="s">
        <v>180</v>
      </c>
      <c r="F117" s="183" t="s">
        <v>181</v>
      </c>
      <c r="J117" s="184">
        <f>BK117</f>
        <v>0</v>
      </c>
      <c r="L117" s="176"/>
      <c r="M117" s="180"/>
      <c r="P117" s="181">
        <f>SUM(P118:P120)</f>
        <v>0</v>
      </c>
      <c r="R117" s="181">
        <f>SUM(R118:R120)</f>
        <v>0</v>
      </c>
      <c r="T117" s="182">
        <f>SUM(T118:T120)</f>
        <v>0</v>
      </c>
      <c r="AR117" s="177" t="s">
        <v>115</v>
      </c>
      <c r="AT117" s="222" t="s">
        <v>72</v>
      </c>
      <c r="AU117" s="222" t="s">
        <v>81</v>
      </c>
      <c r="AY117" s="177" t="s">
        <v>116</v>
      </c>
      <c r="BK117" s="223">
        <f>SUM(BK118:BK120)</f>
        <v>0</v>
      </c>
    </row>
    <row r="118" spans="2:65" s="120" customFormat="1" ht="16.5" customHeight="1">
      <c r="B118" s="121"/>
      <c r="C118" s="185" t="s">
        <v>182</v>
      </c>
      <c r="D118" s="185" t="s">
        <v>119</v>
      </c>
      <c r="E118" s="186" t="s">
        <v>183</v>
      </c>
      <c r="F118" s="187" t="s">
        <v>184</v>
      </c>
      <c r="G118" s="188" t="s">
        <v>122</v>
      </c>
      <c r="H118" s="189">
        <v>1</v>
      </c>
      <c r="I118" s="16"/>
      <c r="J118" s="190">
        <f>ROUND(I118*H118,2)</f>
        <v>0</v>
      </c>
      <c r="K118" s="187" t="s">
        <v>123</v>
      </c>
      <c r="L118" s="121"/>
      <c r="M118" s="191" t="s">
        <v>3</v>
      </c>
      <c r="N118" s="192" t="s">
        <v>44</v>
      </c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224" t="s">
        <v>124</v>
      </c>
      <c r="AT118" s="224" t="s">
        <v>119</v>
      </c>
      <c r="AU118" s="224" t="s">
        <v>83</v>
      </c>
      <c r="AY118" s="220" t="s">
        <v>116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220" t="s">
        <v>81</v>
      </c>
      <c r="BK118" s="225">
        <f>ROUND(I118*H118,2)</f>
        <v>0</v>
      </c>
      <c r="BL118" s="220" t="s">
        <v>124</v>
      </c>
      <c r="BM118" s="224" t="s">
        <v>185</v>
      </c>
    </row>
    <row r="119" spans="2:47" s="120" customFormat="1" ht="12">
      <c r="B119" s="121"/>
      <c r="D119" s="195" t="s">
        <v>126</v>
      </c>
      <c r="F119" s="196" t="s">
        <v>186</v>
      </c>
      <c r="L119" s="121"/>
      <c r="M119" s="197"/>
      <c r="T119" s="198"/>
      <c r="AT119" s="220" t="s">
        <v>126</v>
      </c>
      <c r="AU119" s="220" t="s">
        <v>83</v>
      </c>
    </row>
    <row r="120" spans="2:47" s="120" customFormat="1" ht="67.2">
      <c r="B120" s="121"/>
      <c r="D120" s="201" t="s">
        <v>128</v>
      </c>
      <c r="F120" s="216" t="s">
        <v>187</v>
      </c>
      <c r="L120" s="121"/>
      <c r="M120" s="197"/>
      <c r="T120" s="198"/>
      <c r="AT120" s="220" t="s">
        <v>128</v>
      </c>
      <c r="AU120" s="220" t="s">
        <v>83</v>
      </c>
    </row>
    <row r="121" spans="2:63" s="175" customFormat="1" ht="22.8" customHeight="1">
      <c r="B121" s="176"/>
      <c r="D121" s="177" t="s">
        <v>72</v>
      </c>
      <c r="E121" s="183" t="s">
        <v>188</v>
      </c>
      <c r="F121" s="183" t="s">
        <v>189</v>
      </c>
      <c r="J121" s="184">
        <f>BK121</f>
        <v>0</v>
      </c>
      <c r="L121" s="176"/>
      <c r="M121" s="180"/>
      <c r="P121" s="181">
        <f>SUM(P122:P128)</f>
        <v>0</v>
      </c>
      <c r="R121" s="181">
        <f>SUM(R122:R128)</f>
        <v>0</v>
      </c>
      <c r="T121" s="182">
        <f>SUM(T122:T128)</f>
        <v>0</v>
      </c>
      <c r="AR121" s="177" t="s">
        <v>115</v>
      </c>
      <c r="AT121" s="222" t="s">
        <v>72</v>
      </c>
      <c r="AU121" s="222" t="s">
        <v>81</v>
      </c>
      <c r="AY121" s="177" t="s">
        <v>116</v>
      </c>
      <c r="BK121" s="223">
        <f>SUM(BK122:BK128)</f>
        <v>0</v>
      </c>
    </row>
    <row r="122" spans="2:65" s="120" customFormat="1" ht="16.5" customHeight="1">
      <c r="B122" s="121"/>
      <c r="C122" s="185" t="s">
        <v>190</v>
      </c>
      <c r="D122" s="185" t="s">
        <v>119</v>
      </c>
      <c r="E122" s="186" t="s">
        <v>191</v>
      </c>
      <c r="F122" s="187" t="s">
        <v>192</v>
      </c>
      <c r="G122" s="188" t="s">
        <v>122</v>
      </c>
      <c r="H122" s="189">
        <v>2</v>
      </c>
      <c r="I122" s="16"/>
      <c r="J122" s="190">
        <f>ROUND(I122*H122,2)</f>
        <v>0</v>
      </c>
      <c r="K122" s="187" t="s">
        <v>123</v>
      </c>
      <c r="L122" s="121"/>
      <c r="M122" s="191" t="s">
        <v>3</v>
      </c>
      <c r="N122" s="192" t="s">
        <v>44</v>
      </c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224" t="s">
        <v>124</v>
      </c>
      <c r="AT122" s="224" t="s">
        <v>119</v>
      </c>
      <c r="AU122" s="224" t="s">
        <v>83</v>
      </c>
      <c r="AY122" s="220" t="s">
        <v>116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20" t="s">
        <v>81</v>
      </c>
      <c r="BK122" s="225">
        <f>ROUND(I122*H122,2)</f>
        <v>0</v>
      </c>
      <c r="BL122" s="220" t="s">
        <v>124</v>
      </c>
      <c r="BM122" s="224" t="s">
        <v>193</v>
      </c>
    </row>
    <row r="123" spans="2:47" s="120" customFormat="1" ht="12">
      <c r="B123" s="121"/>
      <c r="D123" s="195" t="s">
        <v>126</v>
      </c>
      <c r="F123" s="196" t="s">
        <v>194</v>
      </c>
      <c r="L123" s="121"/>
      <c r="M123" s="197"/>
      <c r="T123" s="198"/>
      <c r="AT123" s="220" t="s">
        <v>126</v>
      </c>
      <c r="AU123" s="220" t="s">
        <v>83</v>
      </c>
    </row>
    <row r="124" spans="2:47" s="120" customFormat="1" ht="19.2">
      <c r="B124" s="121"/>
      <c r="D124" s="201" t="s">
        <v>128</v>
      </c>
      <c r="F124" s="216" t="s">
        <v>195</v>
      </c>
      <c r="L124" s="121"/>
      <c r="M124" s="197"/>
      <c r="T124" s="198"/>
      <c r="AT124" s="220" t="s">
        <v>128</v>
      </c>
      <c r="AU124" s="220" t="s">
        <v>83</v>
      </c>
    </row>
    <row r="125" spans="2:51" s="227" customFormat="1" ht="12">
      <c r="B125" s="226"/>
      <c r="D125" s="201" t="s">
        <v>196</v>
      </c>
      <c r="E125" s="228" t="s">
        <v>3</v>
      </c>
      <c r="F125" s="229" t="s">
        <v>197</v>
      </c>
      <c r="H125" s="228" t="s">
        <v>3</v>
      </c>
      <c r="L125" s="226"/>
      <c r="M125" s="230"/>
      <c r="T125" s="231"/>
      <c r="AT125" s="228" t="s">
        <v>196</v>
      </c>
      <c r="AU125" s="228" t="s">
        <v>83</v>
      </c>
      <c r="AV125" s="227" t="s">
        <v>81</v>
      </c>
      <c r="AW125" s="227" t="s">
        <v>34</v>
      </c>
      <c r="AX125" s="227" t="s">
        <v>73</v>
      </c>
      <c r="AY125" s="228" t="s">
        <v>116</v>
      </c>
    </row>
    <row r="126" spans="2:51" s="199" customFormat="1" ht="12">
      <c r="B126" s="200"/>
      <c r="D126" s="201" t="s">
        <v>196</v>
      </c>
      <c r="E126" s="202" t="s">
        <v>3</v>
      </c>
      <c r="F126" s="203" t="s">
        <v>198</v>
      </c>
      <c r="H126" s="204">
        <v>1</v>
      </c>
      <c r="L126" s="200"/>
      <c r="M126" s="205"/>
      <c r="T126" s="206"/>
      <c r="AT126" s="202" t="s">
        <v>196</v>
      </c>
      <c r="AU126" s="202" t="s">
        <v>83</v>
      </c>
      <c r="AV126" s="199" t="s">
        <v>83</v>
      </c>
      <c r="AW126" s="199" t="s">
        <v>34</v>
      </c>
      <c r="AX126" s="199" t="s">
        <v>73</v>
      </c>
      <c r="AY126" s="202" t="s">
        <v>116</v>
      </c>
    </row>
    <row r="127" spans="2:51" s="199" customFormat="1" ht="12">
      <c r="B127" s="200"/>
      <c r="D127" s="201" t="s">
        <v>196</v>
      </c>
      <c r="E127" s="202" t="s">
        <v>3</v>
      </c>
      <c r="F127" s="203" t="s">
        <v>199</v>
      </c>
      <c r="H127" s="204">
        <v>1</v>
      </c>
      <c r="L127" s="200"/>
      <c r="M127" s="205"/>
      <c r="T127" s="206"/>
      <c r="AT127" s="202" t="s">
        <v>196</v>
      </c>
      <c r="AU127" s="202" t="s">
        <v>83</v>
      </c>
      <c r="AV127" s="199" t="s">
        <v>83</v>
      </c>
      <c r="AW127" s="199" t="s">
        <v>34</v>
      </c>
      <c r="AX127" s="199" t="s">
        <v>73</v>
      </c>
      <c r="AY127" s="202" t="s">
        <v>116</v>
      </c>
    </row>
    <row r="128" spans="2:51" s="233" customFormat="1" ht="12">
      <c r="B128" s="232"/>
      <c r="D128" s="201" t="s">
        <v>196</v>
      </c>
      <c r="E128" s="234" t="s">
        <v>3</v>
      </c>
      <c r="F128" s="235" t="s">
        <v>200</v>
      </c>
      <c r="H128" s="236">
        <v>2</v>
      </c>
      <c r="L128" s="232"/>
      <c r="M128" s="237"/>
      <c r="N128" s="238"/>
      <c r="O128" s="238"/>
      <c r="P128" s="238"/>
      <c r="Q128" s="238"/>
      <c r="R128" s="238"/>
      <c r="S128" s="238"/>
      <c r="T128" s="239"/>
      <c r="AT128" s="234" t="s">
        <v>196</v>
      </c>
      <c r="AU128" s="234" t="s">
        <v>83</v>
      </c>
      <c r="AV128" s="233" t="s">
        <v>141</v>
      </c>
      <c r="AW128" s="233" t="s">
        <v>34</v>
      </c>
      <c r="AX128" s="233" t="s">
        <v>81</v>
      </c>
      <c r="AY128" s="234" t="s">
        <v>116</v>
      </c>
    </row>
    <row r="129" spans="2:12" s="120" customFormat="1" ht="6.9" customHeight="1">
      <c r="B129" s="144"/>
      <c r="C129" s="145"/>
      <c r="D129" s="145"/>
      <c r="E129" s="145"/>
      <c r="F129" s="145"/>
      <c r="G129" s="145"/>
      <c r="H129" s="145"/>
      <c r="I129" s="145"/>
      <c r="J129" s="145"/>
      <c r="K129" s="145"/>
      <c r="L129" s="121"/>
    </row>
  </sheetData>
  <sheetProtection algorithmName="SHA-512" hashValue="D5z3fe/5YPK7OgZ5m+VksA1Ew6oh1uOum50og+7wakJNYafdIHa6JKpvi4oUBhwJY+DopT8mQFJSqcxoMgUQFQ==" saltValue="TsVxcxGfosNdKQLzpTM3mQ==" spinCount="100000" sheet="1" objects="1" scenarios="1"/>
  <autoFilter ref="C84:K12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2103000"/>
    <hyperlink ref="F92" r:id="rId2" display="https://podminky.urs.cz/item/CS_URS_2022_01/012203000"/>
    <hyperlink ref="F95" r:id="rId3" display="https://podminky.urs.cz/item/CS_URS_2022_01/012303000"/>
    <hyperlink ref="F98" r:id="rId4" display="https://podminky.urs.cz/item/CS_URS_2022_01/013254000"/>
    <hyperlink ref="F102" r:id="rId5" display="https://podminky.urs.cz/item/CS_URS_2022_01/032002000"/>
    <hyperlink ref="F105" r:id="rId6" display="https://podminky.urs.cz/item/CS_URS_2022_01/034002000"/>
    <hyperlink ref="F108" r:id="rId7" display="https://podminky.urs.cz/item/CS_URS_2022_01/039002000"/>
    <hyperlink ref="F112" r:id="rId8" display="https://podminky.urs.cz/item/CS_URS_2022_01/042503000"/>
    <hyperlink ref="F115" r:id="rId9" display="https://podminky.urs.cz/item/CS_URS_2022_01/043103000"/>
    <hyperlink ref="F119" r:id="rId10" display="https://podminky.urs.cz/item/CS_URS_2022_01/072002001"/>
    <hyperlink ref="F123" r:id="rId11" display="https://podminky.urs.cz/item/CS_URS_2022_01/09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78"/>
  <sheetViews>
    <sheetView showGridLines="0" workbookViewId="0" topLeftCell="A1">
      <selection activeCell="H142" sqref="H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22" ht="1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46" ht="36.9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 t="s">
        <v>6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9" t="s">
        <v>86</v>
      </c>
    </row>
    <row r="3" spans="1:46" ht="6.9" customHeight="1">
      <c r="A3" s="109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109"/>
      <c r="N3" s="109"/>
      <c r="O3" s="109"/>
      <c r="P3" s="109"/>
      <c r="Q3" s="109"/>
      <c r="R3" s="109"/>
      <c r="S3" s="109"/>
      <c r="T3" s="109"/>
      <c r="U3" s="109"/>
      <c r="V3" s="109"/>
      <c r="AT3" s="9" t="s">
        <v>83</v>
      </c>
    </row>
    <row r="4" spans="1:46" ht="24.9" customHeight="1">
      <c r="A4" s="109"/>
      <c r="B4" s="114"/>
      <c r="C4" s="109"/>
      <c r="D4" s="115" t="s">
        <v>87</v>
      </c>
      <c r="E4" s="109"/>
      <c r="F4" s="109"/>
      <c r="G4" s="109"/>
      <c r="H4" s="109"/>
      <c r="I4" s="109"/>
      <c r="J4" s="109"/>
      <c r="K4" s="109"/>
      <c r="L4" s="114"/>
      <c r="M4" s="116" t="s">
        <v>11</v>
      </c>
      <c r="N4" s="109"/>
      <c r="O4" s="109"/>
      <c r="P4" s="109"/>
      <c r="Q4" s="109"/>
      <c r="R4" s="109"/>
      <c r="S4" s="109"/>
      <c r="T4" s="109"/>
      <c r="U4" s="109"/>
      <c r="V4" s="109"/>
      <c r="AT4" s="9" t="s">
        <v>4</v>
      </c>
    </row>
    <row r="5" spans="1:22" ht="6.9" customHeight="1">
      <c r="A5" s="109"/>
      <c r="B5" s="114"/>
      <c r="C5" s="109"/>
      <c r="D5" s="109"/>
      <c r="E5" s="109"/>
      <c r="F5" s="109"/>
      <c r="G5" s="109"/>
      <c r="H5" s="109"/>
      <c r="I5" s="109"/>
      <c r="J5" s="109"/>
      <c r="K5" s="109"/>
      <c r="L5" s="114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ht="12" customHeight="1">
      <c r="A6" s="109"/>
      <c r="B6" s="114"/>
      <c r="C6" s="109"/>
      <c r="D6" s="117" t="s">
        <v>16</v>
      </c>
      <c r="E6" s="109"/>
      <c r="F6" s="109"/>
      <c r="G6" s="109"/>
      <c r="H6" s="109"/>
      <c r="I6" s="109"/>
      <c r="J6" s="109"/>
      <c r="K6" s="109"/>
      <c r="L6" s="114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6.5" customHeight="1">
      <c r="A7" s="109"/>
      <c r="B7" s="114"/>
      <c r="C7" s="109"/>
      <c r="D7" s="109"/>
      <c r="E7" s="118" t="str">
        <f>'Rekapitulace stavby'!K6</f>
        <v>OPRAVA CHODNÍKU V UL. BEZRUČOVA, DAČICE</v>
      </c>
      <c r="F7" s="119"/>
      <c r="G7" s="119"/>
      <c r="H7" s="119"/>
      <c r="I7" s="109"/>
      <c r="J7" s="109"/>
      <c r="K7" s="109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s="1" customFormat="1" ht="12" customHeight="1">
      <c r="A8" s="120"/>
      <c r="B8" s="121"/>
      <c r="C8" s="120"/>
      <c r="D8" s="117" t="s">
        <v>88</v>
      </c>
      <c r="E8" s="120"/>
      <c r="F8" s="120"/>
      <c r="G8" s="120"/>
      <c r="H8" s="120"/>
      <c r="I8" s="120"/>
      <c r="J8" s="120"/>
      <c r="K8" s="120"/>
      <c r="L8" s="121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s="1" customFormat="1" ht="16.5" customHeight="1">
      <c r="A9" s="120"/>
      <c r="B9" s="121"/>
      <c r="C9" s="120"/>
      <c r="D9" s="120"/>
      <c r="E9" s="122" t="s">
        <v>347</v>
      </c>
      <c r="F9" s="123"/>
      <c r="G9" s="123"/>
      <c r="H9" s="123"/>
      <c r="I9" s="120"/>
      <c r="J9" s="120"/>
      <c r="K9" s="120"/>
      <c r="L9" s="121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s="1" customFormat="1" ht="12">
      <c r="A10" s="120"/>
      <c r="B10" s="121"/>
      <c r="C10" s="120"/>
      <c r="D10" s="120"/>
      <c r="E10" s="120"/>
      <c r="F10" s="120"/>
      <c r="G10" s="120"/>
      <c r="H10" s="120"/>
      <c r="I10" s="120"/>
      <c r="J10" s="120"/>
      <c r="K10" s="120"/>
      <c r="L10" s="121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s="1" customFormat="1" ht="12" customHeight="1">
      <c r="A11" s="120"/>
      <c r="B11" s="121"/>
      <c r="C11" s="120"/>
      <c r="D11" s="117" t="s">
        <v>18</v>
      </c>
      <c r="E11" s="120"/>
      <c r="F11" s="124" t="s">
        <v>3</v>
      </c>
      <c r="G11" s="120"/>
      <c r="H11" s="120"/>
      <c r="I11" s="117" t="s">
        <v>19</v>
      </c>
      <c r="J11" s="124" t="s">
        <v>3</v>
      </c>
      <c r="K11" s="120"/>
      <c r="L11" s="121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" customFormat="1" ht="12" customHeight="1">
      <c r="A12" s="120"/>
      <c r="B12" s="121"/>
      <c r="C12" s="120"/>
      <c r="D12" s="117" t="s">
        <v>20</v>
      </c>
      <c r="E12" s="120"/>
      <c r="F12" s="124" t="s">
        <v>21</v>
      </c>
      <c r="G12" s="120"/>
      <c r="H12" s="120"/>
      <c r="I12" s="117" t="s">
        <v>22</v>
      </c>
      <c r="J12" s="125">
        <f>'Rekapitulace stavby'!AN8</f>
        <v>44580</v>
      </c>
      <c r="K12" s="120"/>
      <c r="L12" s="121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s="1" customFormat="1" ht="10.8" customHeight="1">
      <c r="A13" s="120"/>
      <c r="B13" s="121"/>
      <c r="C13" s="120"/>
      <c r="D13" s="120"/>
      <c r="E13" s="120"/>
      <c r="F13" s="120"/>
      <c r="G13" s="120"/>
      <c r="H13" s="120"/>
      <c r="I13" s="120"/>
      <c r="J13" s="120"/>
      <c r="K13" s="120"/>
      <c r="L13" s="121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s="1" customFormat="1" ht="12" customHeight="1">
      <c r="A14" s="120"/>
      <c r="B14" s="121"/>
      <c r="C14" s="120"/>
      <c r="D14" s="117" t="s">
        <v>23</v>
      </c>
      <c r="E14" s="120"/>
      <c r="F14" s="120"/>
      <c r="G14" s="120"/>
      <c r="H14" s="120"/>
      <c r="I14" s="117" t="s">
        <v>24</v>
      </c>
      <c r="J14" s="124" t="s">
        <v>25</v>
      </c>
      <c r="K14" s="120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s="1" customFormat="1" ht="18" customHeight="1">
      <c r="A15" s="120"/>
      <c r="B15" s="121"/>
      <c r="C15" s="120"/>
      <c r="D15" s="120"/>
      <c r="E15" s="124" t="s">
        <v>26</v>
      </c>
      <c r="F15" s="120"/>
      <c r="G15" s="120"/>
      <c r="H15" s="120"/>
      <c r="I15" s="117" t="s">
        <v>27</v>
      </c>
      <c r="J15" s="124" t="s">
        <v>3</v>
      </c>
      <c r="K15" s="120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s="1" customFormat="1" ht="6.9" customHeight="1">
      <c r="A16" s="120"/>
      <c r="B16" s="121"/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1" customFormat="1" ht="12" customHeight="1">
      <c r="A17" s="120"/>
      <c r="B17" s="121"/>
      <c r="C17" s="120"/>
      <c r="D17" s="117" t="s">
        <v>28</v>
      </c>
      <c r="E17" s="120"/>
      <c r="F17" s="120"/>
      <c r="G17" s="120"/>
      <c r="H17" s="120"/>
      <c r="I17" s="117" t="s">
        <v>24</v>
      </c>
      <c r="J17" s="10" t="str">
        <f>'Rekapitulace stavby'!AN13</f>
        <v>Vyplň údaj</v>
      </c>
      <c r="K17" s="120"/>
      <c r="L17" s="121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s="1" customFormat="1" ht="18" customHeight="1">
      <c r="A18" s="120"/>
      <c r="B18" s="121"/>
      <c r="C18" s="120"/>
      <c r="D18" s="120"/>
      <c r="E18" s="100" t="str">
        <f>'Rekapitulace stavby'!E14</f>
        <v>Vyplň údaj</v>
      </c>
      <c r="F18" s="240"/>
      <c r="G18" s="240"/>
      <c r="H18" s="240"/>
      <c r="I18" s="117" t="s">
        <v>27</v>
      </c>
      <c r="J18" s="10" t="str">
        <f>'Rekapitulace stavby'!AN14</f>
        <v>Vyplň údaj</v>
      </c>
      <c r="K18" s="120"/>
      <c r="L18" s="121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s="1" customFormat="1" ht="6.9" customHeight="1">
      <c r="A19" s="120"/>
      <c r="B19" s="121"/>
      <c r="C19" s="120"/>
      <c r="D19" s="120"/>
      <c r="E19" s="120"/>
      <c r="F19" s="120"/>
      <c r="G19" s="120"/>
      <c r="H19" s="120"/>
      <c r="I19" s="120"/>
      <c r="J19" s="120"/>
      <c r="K19" s="120"/>
      <c r="L19" s="121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s="1" customFormat="1" ht="12" customHeight="1">
      <c r="A20" s="120"/>
      <c r="B20" s="121"/>
      <c r="C20" s="120"/>
      <c r="D20" s="117" t="s">
        <v>30</v>
      </c>
      <c r="E20" s="120"/>
      <c r="F20" s="120"/>
      <c r="G20" s="120"/>
      <c r="H20" s="120"/>
      <c r="I20" s="117" t="s">
        <v>24</v>
      </c>
      <c r="J20" s="124" t="s">
        <v>31</v>
      </c>
      <c r="K20" s="120"/>
      <c r="L20" s="121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s="1" customFormat="1" ht="18" customHeight="1">
      <c r="A21" s="120"/>
      <c r="B21" s="121"/>
      <c r="C21" s="120"/>
      <c r="D21" s="120"/>
      <c r="E21" s="124" t="s">
        <v>32</v>
      </c>
      <c r="F21" s="120"/>
      <c r="G21" s="120"/>
      <c r="H21" s="120"/>
      <c r="I21" s="117" t="s">
        <v>27</v>
      </c>
      <c r="J21" s="124" t="s">
        <v>33</v>
      </c>
      <c r="K21" s="120"/>
      <c r="L21" s="121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" customFormat="1" ht="6.9" customHeight="1">
      <c r="A22" s="120"/>
      <c r="B22" s="121"/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" customFormat="1" ht="12" customHeight="1">
      <c r="A23" s="120"/>
      <c r="B23" s="121"/>
      <c r="C23" s="120"/>
      <c r="D23" s="117" t="s">
        <v>35</v>
      </c>
      <c r="E23" s="120"/>
      <c r="F23" s="120"/>
      <c r="G23" s="120"/>
      <c r="H23" s="120"/>
      <c r="I23" s="117" t="s">
        <v>24</v>
      </c>
      <c r="J23" s="124" t="s">
        <v>3</v>
      </c>
      <c r="K23" s="120"/>
      <c r="L23" s="121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" customFormat="1" ht="18" customHeight="1">
      <c r="A24" s="120"/>
      <c r="B24" s="121"/>
      <c r="C24" s="120"/>
      <c r="D24" s="120"/>
      <c r="E24" s="124" t="s">
        <v>36</v>
      </c>
      <c r="F24" s="120"/>
      <c r="G24" s="120"/>
      <c r="H24" s="120"/>
      <c r="I24" s="117" t="s">
        <v>27</v>
      </c>
      <c r="J24" s="124" t="s">
        <v>3</v>
      </c>
      <c r="K24" s="120"/>
      <c r="L24" s="121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" customFormat="1" ht="6.9" customHeight="1">
      <c r="A25" s="120"/>
      <c r="B25" s="121"/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" customFormat="1" ht="12" customHeight="1">
      <c r="A26" s="120"/>
      <c r="B26" s="121"/>
      <c r="C26" s="120"/>
      <c r="D26" s="117" t="s">
        <v>37</v>
      </c>
      <c r="E26" s="120"/>
      <c r="F26" s="120"/>
      <c r="G26" s="120"/>
      <c r="H26" s="120"/>
      <c r="I26" s="120"/>
      <c r="J26" s="120"/>
      <c r="K26" s="120"/>
      <c r="L26" s="121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2" customFormat="1" ht="16.5" customHeight="1">
      <c r="A27" s="127"/>
      <c r="B27" s="128"/>
      <c r="C27" s="127"/>
      <c r="D27" s="127"/>
      <c r="E27" s="129" t="s">
        <v>3</v>
      </c>
      <c r="F27" s="129"/>
      <c r="G27" s="129"/>
      <c r="H27" s="129"/>
      <c r="I27" s="127"/>
      <c r="J27" s="127"/>
      <c r="K27" s="127"/>
      <c r="L27" s="128"/>
      <c r="M27" s="127"/>
      <c r="N27" s="127"/>
      <c r="O27" s="127"/>
      <c r="P27" s="127"/>
      <c r="Q27" s="127"/>
      <c r="R27" s="127"/>
      <c r="S27" s="127"/>
      <c r="T27" s="127"/>
      <c r="U27" s="127"/>
      <c r="V27" s="127"/>
    </row>
    <row r="28" spans="1:22" s="1" customFormat="1" ht="6.9" customHeight="1">
      <c r="A28" s="120"/>
      <c r="B28" s="121"/>
      <c r="C28" s="120"/>
      <c r="D28" s="120"/>
      <c r="E28" s="120"/>
      <c r="F28" s="120"/>
      <c r="G28" s="120"/>
      <c r="H28" s="120"/>
      <c r="I28" s="120"/>
      <c r="J28" s="120"/>
      <c r="K28" s="120"/>
      <c r="L28" s="121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" customFormat="1" ht="6.9" customHeight="1">
      <c r="A29" s="120"/>
      <c r="B29" s="121"/>
      <c r="C29" s="120"/>
      <c r="D29" s="130"/>
      <c r="E29" s="130"/>
      <c r="F29" s="130"/>
      <c r="G29" s="130"/>
      <c r="H29" s="130"/>
      <c r="I29" s="130"/>
      <c r="J29" s="130"/>
      <c r="K29" s="130"/>
      <c r="L29" s="121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" customFormat="1" ht="25.35" customHeight="1">
      <c r="A30" s="120"/>
      <c r="B30" s="121"/>
      <c r="C30" s="120"/>
      <c r="D30" s="131" t="s">
        <v>39</v>
      </c>
      <c r="E30" s="120"/>
      <c r="F30" s="120"/>
      <c r="G30" s="120"/>
      <c r="H30" s="120"/>
      <c r="I30" s="120"/>
      <c r="J30" s="132">
        <f>ROUND(J88,2)</f>
        <v>0</v>
      </c>
      <c r="K30" s="120"/>
      <c r="L30" s="121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" customFormat="1" ht="6.9" customHeight="1">
      <c r="A31" s="120"/>
      <c r="B31" s="121"/>
      <c r="C31" s="120"/>
      <c r="D31" s="130"/>
      <c r="E31" s="130"/>
      <c r="F31" s="130"/>
      <c r="G31" s="130"/>
      <c r="H31" s="130"/>
      <c r="I31" s="130"/>
      <c r="J31" s="130"/>
      <c r="K31" s="130"/>
      <c r="L31" s="121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" customFormat="1" ht="14.4" customHeight="1">
      <c r="A32" s="120"/>
      <c r="B32" s="121"/>
      <c r="C32" s="120"/>
      <c r="D32" s="120"/>
      <c r="E32" s="120"/>
      <c r="F32" s="133" t="s">
        <v>41</v>
      </c>
      <c r="G32" s="120"/>
      <c r="H32" s="120"/>
      <c r="I32" s="133" t="s">
        <v>40</v>
      </c>
      <c r="J32" s="133" t="s">
        <v>42</v>
      </c>
      <c r="K32" s="120"/>
      <c r="L32" s="121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" customFormat="1" ht="14.4" customHeight="1">
      <c r="A33" s="120"/>
      <c r="B33" s="121"/>
      <c r="C33" s="120"/>
      <c r="D33" s="134" t="s">
        <v>43</v>
      </c>
      <c r="E33" s="117" t="s">
        <v>44</v>
      </c>
      <c r="F33" s="135">
        <f>ROUND((SUM(BE88:BE175)),2)</f>
        <v>0</v>
      </c>
      <c r="G33" s="120"/>
      <c r="H33" s="120"/>
      <c r="I33" s="136">
        <v>0.21</v>
      </c>
      <c r="J33" s="135">
        <f>ROUND(((SUM(BE88:BE175))*I33),2)</f>
        <v>0</v>
      </c>
      <c r="K33" s="120"/>
      <c r="L33" s="121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1" customFormat="1" ht="14.4" customHeight="1">
      <c r="A34" s="120"/>
      <c r="B34" s="121"/>
      <c r="C34" s="120"/>
      <c r="D34" s="120"/>
      <c r="E34" s="117" t="s">
        <v>45</v>
      </c>
      <c r="F34" s="135">
        <f>ROUND((SUM(BF88:BF175)),2)</f>
        <v>0</v>
      </c>
      <c r="G34" s="120"/>
      <c r="H34" s="120"/>
      <c r="I34" s="136">
        <v>0.15</v>
      </c>
      <c r="J34" s="135">
        <f>ROUND(((SUM(BF88:BF175))*I34),2)</f>
        <v>0</v>
      </c>
      <c r="K34" s="120"/>
      <c r="L34" s="121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s="1" customFormat="1" ht="14.4" customHeight="1" hidden="1">
      <c r="A35" s="120"/>
      <c r="B35" s="121"/>
      <c r="C35" s="120"/>
      <c r="D35" s="120"/>
      <c r="E35" s="117" t="s">
        <v>46</v>
      </c>
      <c r="F35" s="135">
        <f>ROUND((SUM(BG88:BG175)),2)</f>
        <v>0</v>
      </c>
      <c r="G35" s="120"/>
      <c r="H35" s="120"/>
      <c r="I35" s="136">
        <v>0.21</v>
      </c>
      <c r="J35" s="135">
        <f>0</f>
        <v>0</v>
      </c>
      <c r="K35" s="120"/>
      <c r="L35" s="121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s="1" customFormat="1" ht="14.4" customHeight="1" hidden="1">
      <c r="A36" s="120"/>
      <c r="B36" s="121"/>
      <c r="C36" s="120"/>
      <c r="D36" s="120"/>
      <c r="E36" s="117" t="s">
        <v>47</v>
      </c>
      <c r="F36" s="135">
        <f>ROUND((SUM(BH88:BH175)),2)</f>
        <v>0</v>
      </c>
      <c r="G36" s="120"/>
      <c r="H36" s="120"/>
      <c r="I36" s="136">
        <v>0.15</v>
      </c>
      <c r="J36" s="135">
        <f>0</f>
        <v>0</v>
      </c>
      <c r="K36" s="120"/>
      <c r="L36" s="121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s="1" customFormat="1" ht="14.4" customHeight="1" hidden="1">
      <c r="A37" s="120"/>
      <c r="B37" s="121"/>
      <c r="C37" s="120"/>
      <c r="D37" s="120"/>
      <c r="E37" s="117" t="s">
        <v>48</v>
      </c>
      <c r="F37" s="135">
        <f>ROUND((SUM(BI88:BI175)),2)</f>
        <v>0</v>
      </c>
      <c r="G37" s="120"/>
      <c r="H37" s="120"/>
      <c r="I37" s="136">
        <v>0</v>
      </c>
      <c r="J37" s="135">
        <f>0</f>
        <v>0</v>
      </c>
      <c r="K37" s="120"/>
      <c r="L37" s="121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s="1" customFormat="1" ht="6.9" customHeight="1">
      <c r="A38" s="120"/>
      <c r="B38" s="121"/>
      <c r="C38" s="120"/>
      <c r="D38" s="120"/>
      <c r="E38" s="120"/>
      <c r="F38" s="120"/>
      <c r="G38" s="120"/>
      <c r="H38" s="120"/>
      <c r="I38" s="120"/>
      <c r="J38" s="120"/>
      <c r="K38" s="120"/>
      <c r="L38" s="121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s="1" customFormat="1" ht="25.35" customHeight="1">
      <c r="A39" s="120"/>
      <c r="B39" s="121"/>
      <c r="C39" s="137"/>
      <c r="D39" s="138" t="s">
        <v>49</v>
      </c>
      <c r="E39" s="139"/>
      <c r="F39" s="139"/>
      <c r="G39" s="140" t="s">
        <v>50</v>
      </c>
      <c r="H39" s="141" t="s">
        <v>51</v>
      </c>
      <c r="I39" s="139"/>
      <c r="J39" s="142">
        <f>SUM(J30:J37)</f>
        <v>0</v>
      </c>
      <c r="K39" s="143"/>
      <c r="L39" s="121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s="1" customFormat="1" ht="14.4" customHeight="1">
      <c r="A40" s="120"/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21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ht="1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1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s="1" customFormat="1" ht="6.9" customHeight="1">
      <c r="A44" s="120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21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s="1" customFormat="1" ht="24.9" customHeight="1">
      <c r="A45" s="120"/>
      <c r="B45" s="121"/>
      <c r="C45" s="115" t="s">
        <v>90</v>
      </c>
      <c r="D45" s="120"/>
      <c r="E45" s="120"/>
      <c r="F45" s="120"/>
      <c r="G45" s="120"/>
      <c r="H45" s="120"/>
      <c r="I45" s="120"/>
      <c r="J45" s="120"/>
      <c r="K45" s="120"/>
      <c r="L45" s="121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s="1" customFormat="1" ht="6.9" customHeight="1">
      <c r="A46" s="120"/>
      <c r="B46" s="121"/>
      <c r="C46" s="120"/>
      <c r="D46" s="120"/>
      <c r="E46" s="120"/>
      <c r="F46" s="120"/>
      <c r="G46" s="120"/>
      <c r="H46" s="120"/>
      <c r="I46" s="120"/>
      <c r="J46" s="120"/>
      <c r="K46" s="120"/>
      <c r="L46" s="121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s="1" customFormat="1" ht="12" customHeight="1">
      <c r="A47" s="120"/>
      <c r="B47" s="121"/>
      <c r="C47" s="117" t="s">
        <v>16</v>
      </c>
      <c r="D47" s="120"/>
      <c r="E47" s="120"/>
      <c r="F47" s="120"/>
      <c r="G47" s="120"/>
      <c r="H47" s="120"/>
      <c r="I47" s="120"/>
      <c r="J47" s="120"/>
      <c r="K47" s="120"/>
      <c r="L47" s="121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1" customFormat="1" ht="16.5" customHeight="1">
      <c r="A48" s="120"/>
      <c r="B48" s="121"/>
      <c r="C48" s="120"/>
      <c r="D48" s="120"/>
      <c r="E48" s="118" t="str">
        <f>E7</f>
        <v>OPRAVA CHODNÍKU V UL. BEZRUČOVA, DAČICE</v>
      </c>
      <c r="F48" s="119"/>
      <c r="G48" s="119"/>
      <c r="H48" s="119"/>
      <c r="I48" s="120"/>
      <c r="J48" s="120"/>
      <c r="K48" s="120"/>
      <c r="L48" s="121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1:22" s="1" customFormat="1" ht="12" customHeight="1">
      <c r="A49" s="120"/>
      <c r="B49" s="121"/>
      <c r="C49" s="117" t="s">
        <v>88</v>
      </c>
      <c r="D49" s="120"/>
      <c r="E49" s="120"/>
      <c r="F49" s="120"/>
      <c r="G49" s="120"/>
      <c r="H49" s="120"/>
      <c r="I49" s="120"/>
      <c r="J49" s="120"/>
      <c r="K49" s="120"/>
      <c r="L49" s="121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s="1" customFormat="1" ht="16.5" customHeight="1">
      <c r="A50" s="120"/>
      <c r="B50" s="121"/>
      <c r="C50" s="120"/>
      <c r="D50" s="120"/>
      <c r="E50" s="122" t="str">
        <f>E9</f>
        <v>SO 02 - CHODNÍK PO PRAVÉ STRANĚ</v>
      </c>
      <c r="F50" s="123"/>
      <c r="G50" s="123"/>
      <c r="H50" s="123"/>
      <c r="I50" s="120"/>
      <c r="J50" s="120"/>
      <c r="K50" s="120"/>
      <c r="L50" s="121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2" s="1" customFormat="1" ht="6.9" customHeight="1">
      <c r="A51" s="120"/>
      <c r="B51" s="121"/>
      <c r="C51" s="120"/>
      <c r="D51" s="120"/>
      <c r="E51" s="120"/>
      <c r="F51" s="120"/>
      <c r="G51" s="120"/>
      <c r="H51" s="120"/>
      <c r="I51" s="120"/>
      <c r="J51" s="120"/>
      <c r="K51" s="120"/>
      <c r="L51" s="121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2" s="1" customFormat="1" ht="12" customHeight="1">
      <c r="A52" s="120"/>
      <c r="B52" s="121"/>
      <c r="C52" s="117" t="s">
        <v>20</v>
      </c>
      <c r="D52" s="120"/>
      <c r="E52" s="120"/>
      <c r="F52" s="124" t="str">
        <f>F12</f>
        <v xml:space="preserve"> </v>
      </c>
      <c r="G52" s="120"/>
      <c r="H52" s="120"/>
      <c r="I52" s="117" t="s">
        <v>22</v>
      </c>
      <c r="J52" s="125">
        <f>IF(J12="","",J12)</f>
        <v>44580</v>
      </c>
      <c r="K52" s="120"/>
      <c r="L52" s="121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1:22" s="1" customFormat="1" ht="6.9" customHeight="1">
      <c r="A53" s="120"/>
      <c r="B53" s="121"/>
      <c r="C53" s="120"/>
      <c r="D53" s="120"/>
      <c r="E53" s="120"/>
      <c r="F53" s="120"/>
      <c r="G53" s="120"/>
      <c r="H53" s="120"/>
      <c r="I53" s="120"/>
      <c r="J53" s="120"/>
      <c r="K53" s="120"/>
      <c r="L53" s="121"/>
      <c r="M53" s="120"/>
      <c r="N53" s="120"/>
      <c r="O53" s="120"/>
      <c r="P53" s="120"/>
      <c r="Q53" s="120"/>
      <c r="R53" s="120"/>
      <c r="S53" s="120"/>
      <c r="T53" s="120"/>
      <c r="U53" s="120"/>
      <c r="V53" s="120"/>
    </row>
    <row r="54" spans="1:22" s="1" customFormat="1" ht="25.65" customHeight="1">
      <c r="A54" s="120"/>
      <c r="B54" s="121"/>
      <c r="C54" s="117" t="s">
        <v>23</v>
      </c>
      <c r="D54" s="120"/>
      <c r="E54" s="120"/>
      <c r="F54" s="124" t="str">
        <f>E15</f>
        <v>Město Dačice</v>
      </c>
      <c r="G54" s="120"/>
      <c r="H54" s="120"/>
      <c r="I54" s="117" t="s">
        <v>30</v>
      </c>
      <c r="J54" s="148" t="str">
        <f>E21</f>
        <v>PROfi Jihlava spol. s r.o.</v>
      </c>
      <c r="K54" s="120"/>
      <c r="L54" s="121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s="1" customFormat="1" ht="15.15" customHeight="1">
      <c r="A55" s="120"/>
      <c r="B55" s="121"/>
      <c r="C55" s="117" t="s">
        <v>28</v>
      </c>
      <c r="D55" s="120"/>
      <c r="E55" s="120"/>
      <c r="F55" s="124" t="str">
        <f>IF(E18="","",E18)</f>
        <v>Vyplň údaj</v>
      </c>
      <c r="G55" s="120"/>
      <c r="H55" s="120"/>
      <c r="I55" s="117" t="s">
        <v>35</v>
      </c>
      <c r="J55" s="148" t="str">
        <f>E24</f>
        <v>Zbytovská</v>
      </c>
      <c r="K55" s="120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22" s="1" customFormat="1" ht="10.35" customHeight="1">
      <c r="A56" s="120"/>
      <c r="B56" s="121"/>
      <c r="C56" s="120"/>
      <c r="D56" s="120"/>
      <c r="E56" s="120"/>
      <c r="F56" s="120"/>
      <c r="G56" s="120"/>
      <c r="H56" s="120"/>
      <c r="I56" s="120"/>
      <c r="J56" s="120"/>
      <c r="K56" s="120"/>
      <c r="L56" s="121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s="1" customFormat="1" ht="29.25" customHeight="1">
      <c r="A57" s="120"/>
      <c r="B57" s="121"/>
      <c r="C57" s="149" t="s">
        <v>91</v>
      </c>
      <c r="D57" s="137"/>
      <c r="E57" s="137"/>
      <c r="F57" s="137"/>
      <c r="G57" s="137"/>
      <c r="H57" s="137"/>
      <c r="I57" s="137"/>
      <c r="J57" s="150" t="s">
        <v>92</v>
      </c>
      <c r="K57" s="137"/>
      <c r="L57" s="121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s="1" customFormat="1" ht="10.35" customHeight="1">
      <c r="A58" s="120"/>
      <c r="B58" s="121"/>
      <c r="C58" s="120"/>
      <c r="D58" s="120"/>
      <c r="E58" s="120"/>
      <c r="F58" s="120"/>
      <c r="G58" s="120"/>
      <c r="H58" s="120"/>
      <c r="I58" s="120"/>
      <c r="J58" s="120"/>
      <c r="K58" s="120"/>
      <c r="L58" s="121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47" s="1" customFormat="1" ht="22.8" customHeight="1">
      <c r="A59" s="120"/>
      <c r="B59" s="121"/>
      <c r="C59" s="151" t="s">
        <v>71</v>
      </c>
      <c r="D59" s="120"/>
      <c r="E59" s="120"/>
      <c r="F59" s="120"/>
      <c r="G59" s="120"/>
      <c r="H59" s="120"/>
      <c r="I59" s="120"/>
      <c r="J59" s="132">
        <f>J88</f>
        <v>0</v>
      </c>
      <c r="K59" s="120"/>
      <c r="L59" s="121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AU59" s="9" t="s">
        <v>93</v>
      </c>
    </row>
    <row r="60" spans="1:22" s="3" customFormat="1" ht="24.9" customHeight="1">
      <c r="A60" s="152"/>
      <c r="B60" s="153"/>
      <c r="C60" s="152"/>
      <c r="D60" s="154" t="s">
        <v>201</v>
      </c>
      <c r="E60" s="155"/>
      <c r="F60" s="155"/>
      <c r="G60" s="155"/>
      <c r="H60" s="155"/>
      <c r="I60" s="155"/>
      <c r="J60" s="156">
        <f>J89</f>
        <v>0</v>
      </c>
      <c r="K60" s="152"/>
      <c r="L60" s="153"/>
      <c r="M60" s="152"/>
      <c r="N60" s="152"/>
      <c r="O60" s="152"/>
      <c r="P60" s="152"/>
      <c r="Q60" s="152"/>
      <c r="R60" s="152"/>
      <c r="S60" s="152"/>
      <c r="T60" s="152"/>
      <c r="U60" s="152"/>
      <c r="V60" s="152"/>
    </row>
    <row r="61" spans="1:22" s="4" customFormat="1" ht="19.95" customHeight="1">
      <c r="A61" s="157"/>
      <c r="B61" s="158"/>
      <c r="C61" s="157"/>
      <c r="D61" s="159" t="s">
        <v>202</v>
      </c>
      <c r="E61" s="160"/>
      <c r="F61" s="160"/>
      <c r="G61" s="160"/>
      <c r="H61" s="160"/>
      <c r="I61" s="160"/>
      <c r="J61" s="161">
        <f>J90</f>
        <v>0</v>
      </c>
      <c r="K61" s="157"/>
      <c r="L61" s="158"/>
      <c r="M61" s="157"/>
      <c r="N61" s="157"/>
      <c r="O61" s="157"/>
      <c r="P61" s="157"/>
      <c r="Q61" s="157"/>
      <c r="R61" s="157"/>
      <c r="S61" s="157"/>
      <c r="T61" s="157"/>
      <c r="U61" s="157"/>
      <c r="V61" s="157"/>
    </row>
    <row r="62" spans="1:22" s="4" customFormat="1" ht="19.95" customHeight="1">
      <c r="A62" s="157"/>
      <c r="B62" s="158"/>
      <c r="C62" s="157"/>
      <c r="D62" s="159" t="s">
        <v>203</v>
      </c>
      <c r="E62" s="160"/>
      <c r="F62" s="160"/>
      <c r="G62" s="160"/>
      <c r="H62" s="160"/>
      <c r="I62" s="160"/>
      <c r="J62" s="161">
        <f>J117</f>
        <v>0</v>
      </c>
      <c r="K62" s="157"/>
      <c r="L62" s="158"/>
      <c r="M62" s="157"/>
      <c r="N62" s="157"/>
      <c r="O62" s="157"/>
      <c r="P62" s="157"/>
      <c r="Q62" s="157"/>
      <c r="R62" s="157"/>
      <c r="S62" s="157"/>
      <c r="T62" s="157"/>
      <c r="U62" s="157"/>
      <c r="V62" s="157"/>
    </row>
    <row r="63" spans="1:22" s="4" customFormat="1" ht="19.95" customHeight="1">
      <c r="A63" s="157"/>
      <c r="B63" s="158"/>
      <c r="C63" s="157"/>
      <c r="D63" s="159" t="s">
        <v>204</v>
      </c>
      <c r="E63" s="160"/>
      <c r="F63" s="160"/>
      <c r="G63" s="160"/>
      <c r="H63" s="160"/>
      <c r="I63" s="160"/>
      <c r="J63" s="161">
        <f>J132</f>
        <v>0</v>
      </c>
      <c r="K63" s="157"/>
      <c r="L63" s="158"/>
      <c r="M63" s="157"/>
      <c r="N63" s="157"/>
      <c r="O63" s="157"/>
      <c r="P63" s="157"/>
      <c r="Q63" s="157"/>
      <c r="R63" s="157"/>
      <c r="S63" s="157"/>
      <c r="T63" s="157"/>
      <c r="U63" s="157"/>
      <c r="V63" s="157"/>
    </row>
    <row r="64" spans="1:22" s="4" customFormat="1" ht="19.95" customHeight="1">
      <c r="A64" s="157"/>
      <c r="B64" s="158"/>
      <c r="C64" s="157"/>
      <c r="D64" s="159" t="s">
        <v>205</v>
      </c>
      <c r="E64" s="160"/>
      <c r="F64" s="160"/>
      <c r="G64" s="160"/>
      <c r="H64" s="160"/>
      <c r="I64" s="160"/>
      <c r="J64" s="161">
        <f>J139</f>
        <v>0</v>
      </c>
      <c r="K64" s="157"/>
      <c r="L64" s="158"/>
      <c r="M64" s="157"/>
      <c r="N64" s="157"/>
      <c r="O64" s="157"/>
      <c r="P64" s="157"/>
      <c r="Q64" s="157"/>
      <c r="R64" s="157"/>
      <c r="S64" s="157"/>
      <c r="T64" s="157"/>
      <c r="U64" s="157"/>
      <c r="V64" s="157"/>
    </row>
    <row r="65" spans="1:22" s="4" customFormat="1" ht="19.95" customHeight="1">
      <c r="A65" s="157"/>
      <c r="B65" s="158"/>
      <c r="C65" s="157"/>
      <c r="D65" s="159" t="s">
        <v>206</v>
      </c>
      <c r="E65" s="160"/>
      <c r="F65" s="160"/>
      <c r="G65" s="160"/>
      <c r="H65" s="160"/>
      <c r="I65" s="160"/>
      <c r="J65" s="161">
        <f>J160</f>
        <v>0</v>
      </c>
      <c r="K65" s="157"/>
      <c r="L65" s="158"/>
      <c r="M65" s="157"/>
      <c r="N65" s="157"/>
      <c r="O65" s="157"/>
      <c r="P65" s="157"/>
      <c r="Q65" s="157"/>
      <c r="R65" s="157"/>
      <c r="S65" s="157"/>
      <c r="T65" s="157"/>
      <c r="U65" s="157"/>
      <c r="V65" s="157"/>
    </row>
    <row r="66" spans="1:22" s="4" customFormat="1" ht="19.95" customHeight="1">
      <c r="A66" s="157"/>
      <c r="B66" s="158"/>
      <c r="C66" s="157"/>
      <c r="D66" s="159" t="s">
        <v>207</v>
      </c>
      <c r="E66" s="160"/>
      <c r="F66" s="160"/>
      <c r="G66" s="160"/>
      <c r="H66" s="160"/>
      <c r="I66" s="160"/>
      <c r="J66" s="161">
        <f>J167</f>
        <v>0</v>
      </c>
      <c r="K66" s="157"/>
      <c r="L66" s="158"/>
      <c r="M66" s="157"/>
      <c r="N66" s="157"/>
      <c r="O66" s="157"/>
      <c r="P66" s="157"/>
      <c r="Q66" s="157"/>
      <c r="R66" s="157"/>
      <c r="S66" s="157"/>
      <c r="T66" s="157"/>
      <c r="U66" s="157"/>
      <c r="V66" s="157"/>
    </row>
    <row r="67" spans="1:22" s="3" customFormat="1" ht="24.9" customHeight="1">
      <c r="A67" s="152"/>
      <c r="B67" s="153"/>
      <c r="C67" s="152"/>
      <c r="D67" s="154" t="s">
        <v>208</v>
      </c>
      <c r="E67" s="155"/>
      <c r="F67" s="155"/>
      <c r="G67" s="155"/>
      <c r="H67" s="155"/>
      <c r="I67" s="155"/>
      <c r="J67" s="156">
        <f>J170</f>
        <v>0</v>
      </c>
      <c r="K67" s="152"/>
      <c r="L67" s="153"/>
      <c r="M67" s="152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s="4" customFormat="1" ht="19.95" customHeight="1">
      <c r="A68" s="157"/>
      <c r="B68" s="158"/>
      <c r="C68" s="157"/>
      <c r="D68" s="159" t="s">
        <v>209</v>
      </c>
      <c r="E68" s="160"/>
      <c r="F68" s="160"/>
      <c r="G68" s="160"/>
      <c r="H68" s="160"/>
      <c r="I68" s="160"/>
      <c r="J68" s="161">
        <f>J171</f>
        <v>0</v>
      </c>
      <c r="K68" s="157"/>
      <c r="L68" s="158"/>
      <c r="M68" s="157"/>
      <c r="N68" s="157"/>
      <c r="O68" s="157"/>
      <c r="P68" s="157"/>
      <c r="Q68" s="157"/>
      <c r="R68" s="157"/>
      <c r="S68" s="157"/>
      <c r="T68" s="157"/>
      <c r="U68" s="157"/>
      <c r="V68" s="157"/>
    </row>
    <row r="69" spans="1:22" s="1" customFormat="1" ht="21.75" customHeight="1">
      <c r="A69" s="120"/>
      <c r="B69" s="121"/>
      <c r="C69" s="120"/>
      <c r="D69" s="120"/>
      <c r="E69" s="120"/>
      <c r="F69" s="120"/>
      <c r="G69" s="120"/>
      <c r="H69" s="120"/>
      <c r="I69" s="120"/>
      <c r="J69" s="120"/>
      <c r="K69" s="120"/>
      <c r="L69" s="121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s="1" customFormat="1" ht="6.9" customHeight="1">
      <c r="A70" s="120"/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21"/>
      <c r="M70" s="120"/>
      <c r="N70" s="120"/>
      <c r="O70" s="120"/>
      <c r="P70" s="120"/>
      <c r="Q70" s="120"/>
      <c r="R70" s="120"/>
      <c r="S70" s="120"/>
      <c r="T70" s="120"/>
      <c r="U70" s="120"/>
      <c r="V70" s="120"/>
    </row>
    <row r="71" spans="1:22" ht="1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ht="1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ht="1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</row>
    <row r="74" spans="1:22" s="1" customFormat="1" ht="6.9" customHeight="1">
      <c r="A74" s="120"/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21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2" s="1" customFormat="1" ht="24.9" customHeight="1">
      <c r="A75" s="120"/>
      <c r="B75" s="121"/>
      <c r="C75" s="115" t="s">
        <v>100</v>
      </c>
      <c r="D75" s="120"/>
      <c r="E75" s="120"/>
      <c r="F75" s="120"/>
      <c r="G75" s="120"/>
      <c r="H75" s="120"/>
      <c r="I75" s="120"/>
      <c r="J75" s="120"/>
      <c r="K75" s="120"/>
      <c r="L75" s="121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2" s="1" customFormat="1" ht="6.9" customHeight="1">
      <c r="A76" s="120"/>
      <c r="B76" s="121"/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s="1" customFormat="1" ht="12" customHeight="1">
      <c r="A77" s="120"/>
      <c r="B77" s="121"/>
      <c r="C77" s="117" t="s">
        <v>16</v>
      </c>
      <c r="D77" s="120"/>
      <c r="E77" s="120"/>
      <c r="F77" s="120"/>
      <c r="G77" s="120"/>
      <c r="H77" s="120"/>
      <c r="I77" s="120"/>
      <c r="J77" s="120"/>
      <c r="K77" s="120"/>
      <c r="L77" s="121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s="1" customFormat="1" ht="16.5" customHeight="1">
      <c r="A78" s="120"/>
      <c r="B78" s="121"/>
      <c r="C78" s="120"/>
      <c r="D78" s="120"/>
      <c r="E78" s="118" t="str">
        <f>E7</f>
        <v>OPRAVA CHODNÍKU V UL. BEZRUČOVA, DAČICE</v>
      </c>
      <c r="F78" s="119"/>
      <c r="G78" s="119"/>
      <c r="H78" s="119"/>
      <c r="I78" s="120"/>
      <c r="J78" s="120"/>
      <c r="K78" s="120"/>
      <c r="L78" s="121"/>
      <c r="M78" s="120"/>
      <c r="N78" s="120"/>
      <c r="O78" s="120"/>
      <c r="P78" s="120"/>
      <c r="Q78" s="120"/>
      <c r="R78" s="120"/>
      <c r="S78" s="120"/>
      <c r="T78" s="120"/>
      <c r="U78" s="120"/>
      <c r="V78" s="120"/>
    </row>
    <row r="79" spans="1:22" s="1" customFormat="1" ht="12" customHeight="1">
      <c r="A79" s="120"/>
      <c r="B79" s="121"/>
      <c r="C79" s="117" t="s">
        <v>88</v>
      </c>
      <c r="D79" s="120"/>
      <c r="E79" s="120"/>
      <c r="F79" s="120"/>
      <c r="G79" s="120"/>
      <c r="H79" s="120"/>
      <c r="I79" s="120"/>
      <c r="J79" s="120"/>
      <c r="K79" s="120"/>
      <c r="L79" s="121"/>
      <c r="M79" s="120"/>
      <c r="N79" s="120"/>
      <c r="O79" s="120"/>
      <c r="P79" s="120"/>
      <c r="Q79" s="120"/>
      <c r="R79" s="120"/>
      <c r="S79" s="120"/>
      <c r="T79" s="120"/>
      <c r="U79" s="120"/>
      <c r="V79" s="120"/>
    </row>
    <row r="80" spans="1:22" s="1" customFormat="1" ht="16.5" customHeight="1">
      <c r="A80" s="120"/>
      <c r="B80" s="121"/>
      <c r="C80" s="120"/>
      <c r="D80" s="120"/>
      <c r="E80" s="122" t="str">
        <f>E9</f>
        <v>SO 02 - CHODNÍK PO PRAVÉ STRANĚ</v>
      </c>
      <c r="F80" s="123"/>
      <c r="G80" s="123"/>
      <c r="H80" s="123"/>
      <c r="I80" s="120"/>
      <c r="J80" s="120"/>
      <c r="K80" s="120"/>
      <c r="L80" s="121"/>
      <c r="M80" s="120"/>
      <c r="N80" s="120"/>
      <c r="O80" s="120"/>
      <c r="P80" s="120"/>
      <c r="Q80" s="120"/>
      <c r="R80" s="120"/>
      <c r="S80" s="120"/>
      <c r="T80" s="120"/>
      <c r="U80" s="120"/>
      <c r="V80" s="120"/>
    </row>
    <row r="81" spans="1:22" s="1" customFormat="1" ht="6.9" customHeight="1">
      <c r="A81" s="120"/>
      <c r="B81" s="121"/>
      <c r="C81" s="120"/>
      <c r="D81" s="120"/>
      <c r="E81" s="120"/>
      <c r="F81" s="120"/>
      <c r="G81" s="120"/>
      <c r="H81" s="120"/>
      <c r="I81" s="120"/>
      <c r="J81" s="120"/>
      <c r="K81" s="120"/>
      <c r="L81" s="121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 s="1" customFormat="1" ht="12" customHeight="1">
      <c r="A82" s="120"/>
      <c r="B82" s="121"/>
      <c r="C82" s="117" t="s">
        <v>20</v>
      </c>
      <c r="D82" s="120"/>
      <c r="E82" s="120"/>
      <c r="F82" s="124" t="str">
        <f>F12</f>
        <v xml:space="preserve"> </v>
      </c>
      <c r="G82" s="120"/>
      <c r="H82" s="120"/>
      <c r="I82" s="117" t="s">
        <v>22</v>
      </c>
      <c r="J82" s="125">
        <f>IF(J12="","",J12)</f>
        <v>44580</v>
      </c>
      <c r="K82" s="120"/>
      <c r="L82" s="121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s="1" customFormat="1" ht="6.9" customHeight="1">
      <c r="A83" s="120"/>
      <c r="B83" s="121"/>
      <c r="C83" s="120"/>
      <c r="D83" s="120"/>
      <c r="E83" s="120"/>
      <c r="F83" s="120"/>
      <c r="G83" s="120"/>
      <c r="H83" s="120"/>
      <c r="I83" s="120"/>
      <c r="J83" s="120"/>
      <c r="K83" s="120"/>
      <c r="L83" s="121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s="1" customFormat="1" ht="25.65" customHeight="1">
      <c r="A84" s="120"/>
      <c r="B84" s="121"/>
      <c r="C84" s="117" t="s">
        <v>23</v>
      </c>
      <c r="D84" s="120"/>
      <c r="E84" s="120"/>
      <c r="F84" s="124" t="str">
        <f>E15</f>
        <v>Město Dačice</v>
      </c>
      <c r="G84" s="120"/>
      <c r="H84" s="120"/>
      <c r="I84" s="117" t="s">
        <v>30</v>
      </c>
      <c r="J84" s="148" t="str">
        <f>E21</f>
        <v>PROfi Jihlava spol. s r.o.</v>
      </c>
      <c r="K84" s="120"/>
      <c r="L84" s="121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 s="1" customFormat="1" ht="15.15" customHeight="1">
      <c r="A85" s="120"/>
      <c r="B85" s="121"/>
      <c r="C85" s="117" t="s">
        <v>28</v>
      </c>
      <c r="D85" s="120"/>
      <c r="E85" s="120"/>
      <c r="F85" s="124" t="str">
        <f>IF(E18="","",E18)</f>
        <v>Vyplň údaj</v>
      </c>
      <c r="G85" s="120"/>
      <c r="H85" s="120"/>
      <c r="I85" s="117" t="s">
        <v>35</v>
      </c>
      <c r="J85" s="148" t="str">
        <f>E24</f>
        <v>Zbytovská</v>
      </c>
      <c r="K85" s="120"/>
      <c r="L85" s="121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 s="1" customFormat="1" ht="10.35" customHeight="1">
      <c r="A86" s="120"/>
      <c r="B86" s="121"/>
      <c r="C86" s="120"/>
      <c r="D86" s="120"/>
      <c r="E86" s="120"/>
      <c r="F86" s="120"/>
      <c r="G86" s="120"/>
      <c r="H86" s="120"/>
      <c r="I86" s="120"/>
      <c r="J86" s="120"/>
      <c r="K86" s="120"/>
      <c r="L86" s="121"/>
      <c r="M86" s="120"/>
      <c r="N86" s="120"/>
      <c r="O86" s="120"/>
      <c r="P86" s="120"/>
      <c r="Q86" s="120"/>
      <c r="R86" s="120"/>
      <c r="S86" s="120"/>
      <c r="T86" s="120"/>
      <c r="U86" s="120"/>
      <c r="V86" s="120"/>
    </row>
    <row r="87" spans="1:22" s="5" customFormat="1" ht="29.25" customHeight="1">
      <c r="A87" s="162"/>
      <c r="B87" s="163"/>
      <c r="C87" s="164" t="s">
        <v>101</v>
      </c>
      <c r="D87" s="165" t="s">
        <v>58</v>
      </c>
      <c r="E87" s="165" t="s">
        <v>54</v>
      </c>
      <c r="F87" s="165" t="s">
        <v>55</v>
      </c>
      <c r="G87" s="165" t="s">
        <v>102</v>
      </c>
      <c r="H87" s="165" t="s">
        <v>103</v>
      </c>
      <c r="I87" s="165" t="s">
        <v>104</v>
      </c>
      <c r="J87" s="165" t="s">
        <v>92</v>
      </c>
      <c r="K87" s="166" t="s">
        <v>105</v>
      </c>
      <c r="L87" s="163"/>
      <c r="M87" s="167" t="s">
        <v>3</v>
      </c>
      <c r="N87" s="168" t="s">
        <v>43</v>
      </c>
      <c r="O87" s="168" t="s">
        <v>106</v>
      </c>
      <c r="P87" s="168" t="s">
        <v>107</v>
      </c>
      <c r="Q87" s="168" t="s">
        <v>108</v>
      </c>
      <c r="R87" s="168" t="s">
        <v>109</v>
      </c>
      <c r="S87" s="168" t="s">
        <v>110</v>
      </c>
      <c r="T87" s="169" t="s">
        <v>111</v>
      </c>
      <c r="U87" s="162"/>
      <c r="V87" s="162"/>
    </row>
    <row r="88" spans="1:63" s="1" customFormat="1" ht="22.8" customHeight="1">
      <c r="A88" s="120"/>
      <c r="B88" s="121"/>
      <c r="C88" s="170" t="s">
        <v>112</v>
      </c>
      <c r="D88" s="120"/>
      <c r="E88" s="120"/>
      <c r="F88" s="120"/>
      <c r="G88" s="120"/>
      <c r="H88" s="120"/>
      <c r="I88" s="120"/>
      <c r="J88" s="171">
        <f>BK88</f>
        <v>0</v>
      </c>
      <c r="K88" s="120"/>
      <c r="L88" s="121"/>
      <c r="M88" s="172"/>
      <c r="N88" s="130"/>
      <c r="O88" s="130"/>
      <c r="P88" s="173">
        <f>P89+P170</f>
        <v>0</v>
      </c>
      <c r="Q88" s="130"/>
      <c r="R88" s="173">
        <f>R89+R170</f>
        <v>904.3172712</v>
      </c>
      <c r="S88" s="130"/>
      <c r="T88" s="174">
        <f>T89+T170</f>
        <v>369.875</v>
      </c>
      <c r="U88" s="120"/>
      <c r="V88" s="120"/>
      <c r="AT88" s="9" t="s">
        <v>72</v>
      </c>
      <c r="AU88" s="9" t="s">
        <v>93</v>
      </c>
      <c r="BK88" s="12">
        <f>BK89+BK170</f>
        <v>0</v>
      </c>
    </row>
    <row r="89" spans="1:63" s="6" customFormat="1" ht="25.95" customHeight="1">
      <c r="A89" s="175"/>
      <c r="B89" s="176"/>
      <c r="C89" s="175"/>
      <c r="D89" s="177" t="s">
        <v>72</v>
      </c>
      <c r="E89" s="178" t="s">
        <v>210</v>
      </c>
      <c r="F89" s="178" t="s">
        <v>211</v>
      </c>
      <c r="G89" s="175"/>
      <c r="H89" s="175"/>
      <c r="I89" s="175"/>
      <c r="J89" s="179">
        <f>BK89</f>
        <v>0</v>
      </c>
      <c r="K89" s="175"/>
      <c r="L89" s="176"/>
      <c r="M89" s="180"/>
      <c r="N89" s="175"/>
      <c r="O89" s="175"/>
      <c r="P89" s="181">
        <f>P90+P117+P132+P139+P160+P167</f>
        <v>0</v>
      </c>
      <c r="Q89" s="175"/>
      <c r="R89" s="181">
        <f>R90+R117+R132+R139+R160+R167</f>
        <v>904.1811912000001</v>
      </c>
      <c r="S89" s="175"/>
      <c r="T89" s="182">
        <f>T90+T117+T132+T139+T160+T167</f>
        <v>369.875</v>
      </c>
      <c r="U89" s="175"/>
      <c r="V89" s="175"/>
      <c r="AR89" s="13" t="s">
        <v>81</v>
      </c>
      <c r="AT89" s="14" t="s">
        <v>72</v>
      </c>
      <c r="AU89" s="14" t="s">
        <v>73</v>
      </c>
      <c r="AY89" s="13" t="s">
        <v>116</v>
      </c>
      <c r="BK89" s="15">
        <f>BK90+BK117+BK132+BK139+BK160+BK167</f>
        <v>0</v>
      </c>
    </row>
    <row r="90" spans="1:63" s="6" customFormat="1" ht="22.8" customHeight="1">
      <c r="A90" s="175"/>
      <c r="B90" s="176"/>
      <c r="C90" s="175"/>
      <c r="D90" s="177" t="s">
        <v>72</v>
      </c>
      <c r="E90" s="183" t="s">
        <v>81</v>
      </c>
      <c r="F90" s="183" t="s">
        <v>212</v>
      </c>
      <c r="G90" s="175"/>
      <c r="H90" s="175"/>
      <c r="I90" s="175"/>
      <c r="J90" s="184">
        <f>BK90</f>
        <v>0</v>
      </c>
      <c r="K90" s="175"/>
      <c r="L90" s="176"/>
      <c r="M90" s="180"/>
      <c r="N90" s="175"/>
      <c r="O90" s="175"/>
      <c r="P90" s="181">
        <f>SUM(P91:P116)</f>
        <v>0</v>
      </c>
      <c r="Q90" s="175"/>
      <c r="R90" s="181">
        <f>SUM(R91:R116)</f>
        <v>0</v>
      </c>
      <c r="S90" s="175"/>
      <c r="T90" s="182">
        <f>SUM(T91:T116)</f>
        <v>369.875</v>
      </c>
      <c r="U90" s="175"/>
      <c r="V90" s="175"/>
      <c r="AR90" s="13" t="s">
        <v>81</v>
      </c>
      <c r="AT90" s="14" t="s">
        <v>72</v>
      </c>
      <c r="AU90" s="14" t="s">
        <v>81</v>
      </c>
      <c r="AY90" s="13" t="s">
        <v>116</v>
      </c>
      <c r="BK90" s="15">
        <f>SUM(BK91:BK116)</f>
        <v>0</v>
      </c>
    </row>
    <row r="91" spans="1:65" s="1" customFormat="1" ht="37.8" customHeight="1">
      <c r="A91" s="120"/>
      <c r="B91" s="121"/>
      <c r="C91" s="185" t="s">
        <v>81</v>
      </c>
      <c r="D91" s="185" t="s">
        <v>119</v>
      </c>
      <c r="E91" s="186" t="s">
        <v>213</v>
      </c>
      <c r="F91" s="187" t="s">
        <v>214</v>
      </c>
      <c r="G91" s="188" t="s">
        <v>215</v>
      </c>
      <c r="H91" s="189">
        <v>908</v>
      </c>
      <c r="I91" s="16"/>
      <c r="J91" s="190">
        <f>ROUND(I91*H91,2)</f>
        <v>0</v>
      </c>
      <c r="K91" s="187" t="s">
        <v>123</v>
      </c>
      <c r="L91" s="121"/>
      <c r="M91" s="191" t="s">
        <v>3</v>
      </c>
      <c r="N91" s="192" t="s">
        <v>44</v>
      </c>
      <c r="O91" s="120"/>
      <c r="P91" s="193">
        <f>O91*H91</f>
        <v>0</v>
      </c>
      <c r="Q91" s="193">
        <v>0</v>
      </c>
      <c r="R91" s="193">
        <f>Q91*H91</f>
        <v>0</v>
      </c>
      <c r="S91" s="193">
        <v>0.255</v>
      </c>
      <c r="T91" s="194">
        <f>S91*H91</f>
        <v>231.54</v>
      </c>
      <c r="U91" s="120"/>
      <c r="V91" s="120"/>
      <c r="AR91" s="17" t="s">
        <v>141</v>
      </c>
      <c r="AT91" s="17" t="s">
        <v>119</v>
      </c>
      <c r="AU91" s="17" t="s">
        <v>83</v>
      </c>
      <c r="AY91" s="9" t="s">
        <v>116</v>
      </c>
      <c r="BE91" s="18">
        <f>IF(N91="základní",J91,0)</f>
        <v>0</v>
      </c>
      <c r="BF91" s="18">
        <f>IF(N91="snížená",J91,0)</f>
        <v>0</v>
      </c>
      <c r="BG91" s="18">
        <f>IF(N91="zákl. přenesená",J91,0)</f>
        <v>0</v>
      </c>
      <c r="BH91" s="18">
        <f>IF(N91="sníž. přenesená",J91,0)</f>
        <v>0</v>
      </c>
      <c r="BI91" s="18">
        <f>IF(N91="nulová",J91,0)</f>
        <v>0</v>
      </c>
      <c r="BJ91" s="9" t="s">
        <v>81</v>
      </c>
      <c r="BK91" s="18">
        <f>ROUND(I91*H91,2)</f>
        <v>0</v>
      </c>
      <c r="BL91" s="9" t="s">
        <v>141</v>
      </c>
      <c r="BM91" s="17" t="s">
        <v>348</v>
      </c>
    </row>
    <row r="92" spans="1:47" s="1" customFormat="1" ht="12">
      <c r="A92" s="120"/>
      <c r="B92" s="121"/>
      <c r="C92" s="120"/>
      <c r="D92" s="195" t="s">
        <v>126</v>
      </c>
      <c r="E92" s="120"/>
      <c r="F92" s="196" t="s">
        <v>216</v>
      </c>
      <c r="G92" s="120"/>
      <c r="H92" s="120"/>
      <c r="I92" s="120"/>
      <c r="J92" s="120"/>
      <c r="K92" s="120"/>
      <c r="L92" s="121"/>
      <c r="M92" s="197"/>
      <c r="N92" s="120"/>
      <c r="O92" s="120"/>
      <c r="P92" s="120"/>
      <c r="Q92" s="120"/>
      <c r="R92" s="120"/>
      <c r="S92" s="120"/>
      <c r="T92" s="198"/>
      <c r="U92" s="120"/>
      <c r="V92" s="120"/>
      <c r="AT92" s="9" t="s">
        <v>126</v>
      </c>
      <c r="AU92" s="9" t="s">
        <v>83</v>
      </c>
    </row>
    <row r="93" spans="1:65" s="1" customFormat="1" ht="37.8" customHeight="1">
      <c r="A93" s="120"/>
      <c r="B93" s="121"/>
      <c r="C93" s="185" t="s">
        <v>83</v>
      </c>
      <c r="D93" s="185" t="s">
        <v>119</v>
      </c>
      <c r="E93" s="186" t="s">
        <v>217</v>
      </c>
      <c r="F93" s="187" t="s">
        <v>218</v>
      </c>
      <c r="G93" s="188" t="s">
        <v>215</v>
      </c>
      <c r="H93" s="189">
        <v>95</v>
      </c>
      <c r="I93" s="16"/>
      <c r="J93" s="190">
        <f>ROUND(I93*H93,2)</f>
        <v>0</v>
      </c>
      <c r="K93" s="187" t="s">
        <v>123</v>
      </c>
      <c r="L93" s="121"/>
      <c r="M93" s="191" t="s">
        <v>3</v>
      </c>
      <c r="N93" s="192" t="s">
        <v>44</v>
      </c>
      <c r="O93" s="120"/>
      <c r="P93" s="193">
        <f>O93*H93</f>
        <v>0</v>
      </c>
      <c r="Q93" s="193">
        <v>0</v>
      </c>
      <c r="R93" s="193">
        <f>Q93*H93</f>
        <v>0</v>
      </c>
      <c r="S93" s="193">
        <v>0.388</v>
      </c>
      <c r="T93" s="194">
        <f>S93*H93</f>
        <v>36.86</v>
      </c>
      <c r="U93" s="120"/>
      <c r="V93" s="120"/>
      <c r="AR93" s="17" t="s">
        <v>141</v>
      </c>
      <c r="AT93" s="17" t="s">
        <v>119</v>
      </c>
      <c r="AU93" s="17" t="s">
        <v>83</v>
      </c>
      <c r="AY93" s="9" t="s">
        <v>116</v>
      </c>
      <c r="BE93" s="18">
        <f>IF(N93="základní",J93,0)</f>
        <v>0</v>
      </c>
      <c r="BF93" s="18">
        <f>IF(N93="snížená",J93,0)</f>
        <v>0</v>
      </c>
      <c r="BG93" s="18">
        <f>IF(N93="zákl. přenesená",J93,0)</f>
        <v>0</v>
      </c>
      <c r="BH93" s="18">
        <f>IF(N93="sníž. přenesená",J93,0)</f>
        <v>0</v>
      </c>
      <c r="BI93" s="18">
        <f>IF(N93="nulová",J93,0)</f>
        <v>0</v>
      </c>
      <c r="BJ93" s="9" t="s">
        <v>81</v>
      </c>
      <c r="BK93" s="18">
        <f>ROUND(I93*H93,2)</f>
        <v>0</v>
      </c>
      <c r="BL93" s="9" t="s">
        <v>141</v>
      </c>
      <c r="BM93" s="17" t="s">
        <v>349</v>
      </c>
    </row>
    <row r="94" spans="1:47" s="1" customFormat="1" ht="12">
      <c r="A94" s="120"/>
      <c r="B94" s="121"/>
      <c r="C94" s="120"/>
      <c r="D94" s="195" t="s">
        <v>126</v>
      </c>
      <c r="E94" s="120"/>
      <c r="F94" s="196" t="s">
        <v>219</v>
      </c>
      <c r="G94" s="120"/>
      <c r="H94" s="120"/>
      <c r="I94" s="120"/>
      <c r="J94" s="120"/>
      <c r="K94" s="120"/>
      <c r="L94" s="121"/>
      <c r="M94" s="197"/>
      <c r="N94" s="120"/>
      <c r="O94" s="120"/>
      <c r="P94" s="120"/>
      <c r="Q94" s="120"/>
      <c r="R94" s="120"/>
      <c r="S94" s="120"/>
      <c r="T94" s="198"/>
      <c r="U94" s="120"/>
      <c r="V94" s="120"/>
      <c r="AT94" s="9" t="s">
        <v>126</v>
      </c>
      <c r="AU94" s="9" t="s">
        <v>83</v>
      </c>
    </row>
    <row r="95" spans="1:51" s="7" customFormat="1" ht="12">
      <c r="A95" s="199"/>
      <c r="B95" s="200"/>
      <c r="C95" s="199"/>
      <c r="D95" s="201" t="s">
        <v>196</v>
      </c>
      <c r="E95" s="202" t="s">
        <v>3</v>
      </c>
      <c r="F95" s="203" t="s">
        <v>350</v>
      </c>
      <c r="G95" s="199"/>
      <c r="H95" s="204">
        <v>95</v>
      </c>
      <c r="I95" s="199"/>
      <c r="J95" s="199"/>
      <c r="K95" s="199"/>
      <c r="L95" s="200"/>
      <c r="M95" s="205"/>
      <c r="N95" s="199"/>
      <c r="O95" s="199"/>
      <c r="P95" s="199"/>
      <c r="Q95" s="199"/>
      <c r="R95" s="199"/>
      <c r="S95" s="199"/>
      <c r="T95" s="206"/>
      <c r="U95" s="199"/>
      <c r="V95" s="199"/>
      <c r="AT95" s="19" t="s">
        <v>196</v>
      </c>
      <c r="AU95" s="19" t="s">
        <v>83</v>
      </c>
      <c r="AV95" s="7" t="s">
        <v>83</v>
      </c>
      <c r="AW95" s="7" t="s">
        <v>34</v>
      </c>
      <c r="AX95" s="7" t="s">
        <v>81</v>
      </c>
      <c r="AY95" s="19" t="s">
        <v>116</v>
      </c>
    </row>
    <row r="96" spans="1:65" s="1" customFormat="1" ht="24.15" customHeight="1">
      <c r="A96" s="120"/>
      <c r="B96" s="121"/>
      <c r="C96" s="185" t="s">
        <v>135</v>
      </c>
      <c r="D96" s="185" t="s">
        <v>119</v>
      </c>
      <c r="E96" s="186" t="s">
        <v>220</v>
      </c>
      <c r="F96" s="187" t="s">
        <v>221</v>
      </c>
      <c r="G96" s="188" t="s">
        <v>222</v>
      </c>
      <c r="H96" s="189">
        <v>495</v>
      </c>
      <c r="I96" s="16"/>
      <c r="J96" s="190">
        <f>ROUND(I96*H96,2)</f>
        <v>0</v>
      </c>
      <c r="K96" s="187" t="s">
        <v>123</v>
      </c>
      <c r="L96" s="121"/>
      <c r="M96" s="191" t="s">
        <v>3</v>
      </c>
      <c r="N96" s="192" t="s">
        <v>44</v>
      </c>
      <c r="O96" s="120"/>
      <c r="P96" s="193">
        <f>O96*H96</f>
        <v>0</v>
      </c>
      <c r="Q96" s="193">
        <v>0</v>
      </c>
      <c r="R96" s="193">
        <f>Q96*H96</f>
        <v>0</v>
      </c>
      <c r="S96" s="193">
        <v>0.205</v>
      </c>
      <c r="T96" s="194">
        <f>S96*H96</f>
        <v>101.475</v>
      </c>
      <c r="U96" s="120"/>
      <c r="V96" s="120"/>
      <c r="AR96" s="17" t="s">
        <v>141</v>
      </c>
      <c r="AT96" s="17" t="s">
        <v>119</v>
      </c>
      <c r="AU96" s="17" t="s">
        <v>83</v>
      </c>
      <c r="AY96" s="9" t="s">
        <v>116</v>
      </c>
      <c r="BE96" s="18">
        <f>IF(N96="základní",J96,0)</f>
        <v>0</v>
      </c>
      <c r="BF96" s="18">
        <f>IF(N96="snížená",J96,0)</f>
        <v>0</v>
      </c>
      <c r="BG96" s="18">
        <f>IF(N96="zákl. přenesená",J96,0)</f>
        <v>0</v>
      </c>
      <c r="BH96" s="18">
        <f>IF(N96="sníž. přenesená",J96,0)</f>
        <v>0</v>
      </c>
      <c r="BI96" s="18">
        <f>IF(N96="nulová",J96,0)</f>
        <v>0</v>
      </c>
      <c r="BJ96" s="9" t="s">
        <v>81</v>
      </c>
      <c r="BK96" s="18">
        <f>ROUND(I96*H96,2)</f>
        <v>0</v>
      </c>
      <c r="BL96" s="9" t="s">
        <v>141</v>
      </c>
      <c r="BM96" s="17" t="s">
        <v>351</v>
      </c>
    </row>
    <row r="97" spans="1:47" s="1" customFormat="1" ht="12">
      <c r="A97" s="120"/>
      <c r="B97" s="121"/>
      <c r="C97" s="120"/>
      <c r="D97" s="195" t="s">
        <v>126</v>
      </c>
      <c r="E97" s="120"/>
      <c r="F97" s="196" t="s">
        <v>223</v>
      </c>
      <c r="G97" s="120"/>
      <c r="H97" s="120"/>
      <c r="I97" s="120"/>
      <c r="J97" s="120"/>
      <c r="K97" s="120"/>
      <c r="L97" s="121"/>
      <c r="M97" s="197"/>
      <c r="N97" s="120"/>
      <c r="O97" s="120"/>
      <c r="P97" s="120"/>
      <c r="Q97" s="120"/>
      <c r="R97" s="120"/>
      <c r="S97" s="120"/>
      <c r="T97" s="198"/>
      <c r="U97" s="120"/>
      <c r="V97" s="120"/>
      <c r="AT97" s="9" t="s">
        <v>126</v>
      </c>
      <c r="AU97" s="9" t="s">
        <v>83</v>
      </c>
    </row>
    <row r="98" spans="1:65" s="1" customFormat="1" ht="21.75" customHeight="1">
      <c r="A98" s="120"/>
      <c r="B98" s="121"/>
      <c r="C98" s="185" t="s">
        <v>141</v>
      </c>
      <c r="D98" s="185" t="s">
        <v>119</v>
      </c>
      <c r="E98" s="186" t="s">
        <v>224</v>
      </c>
      <c r="F98" s="187" t="s">
        <v>225</v>
      </c>
      <c r="G98" s="188" t="s">
        <v>226</v>
      </c>
      <c r="H98" s="189">
        <v>349.26</v>
      </c>
      <c r="I98" s="16"/>
      <c r="J98" s="190">
        <f>ROUND(I98*H98,2)</f>
        <v>0</v>
      </c>
      <c r="K98" s="187" t="s">
        <v>123</v>
      </c>
      <c r="L98" s="121"/>
      <c r="M98" s="191" t="s">
        <v>3</v>
      </c>
      <c r="N98" s="192" t="s">
        <v>44</v>
      </c>
      <c r="O98" s="120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120"/>
      <c r="V98" s="120"/>
      <c r="AR98" s="17" t="s">
        <v>141</v>
      </c>
      <c r="AT98" s="17" t="s">
        <v>119</v>
      </c>
      <c r="AU98" s="17" t="s">
        <v>83</v>
      </c>
      <c r="AY98" s="9" t="s">
        <v>116</v>
      </c>
      <c r="BE98" s="18">
        <f>IF(N98="základní",J98,0)</f>
        <v>0</v>
      </c>
      <c r="BF98" s="18">
        <f>IF(N98="snížená",J98,0)</f>
        <v>0</v>
      </c>
      <c r="BG98" s="18">
        <f>IF(N98="zákl. přenesená",J98,0)</f>
        <v>0</v>
      </c>
      <c r="BH98" s="18">
        <f>IF(N98="sníž. přenesená",J98,0)</f>
        <v>0</v>
      </c>
      <c r="BI98" s="18">
        <f>IF(N98="nulová",J98,0)</f>
        <v>0</v>
      </c>
      <c r="BJ98" s="9" t="s">
        <v>81</v>
      </c>
      <c r="BK98" s="18">
        <f>ROUND(I98*H98,2)</f>
        <v>0</v>
      </c>
      <c r="BL98" s="9" t="s">
        <v>141</v>
      </c>
      <c r="BM98" s="17" t="s">
        <v>352</v>
      </c>
    </row>
    <row r="99" spans="1:47" s="1" customFormat="1" ht="12">
      <c r="A99" s="120"/>
      <c r="B99" s="121"/>
      <c r="C99" s="120"/>
      <c r="D99" s="195" t="s">
        <v>126</v>
      </c>
      <c r="E99" s="120"/>
      <c r="F99" s="196" t="s">
        <v>227</v>
      </c>
      <c r="G99" s="120"/>
      <c r="H99" s="120"/>
      <c r="I99" s="120"/>
      <c r="J99" s="120"/>
      <c r="K99" s="120"/>
      <c r="L99" s="121"/>
      <c r="M99" s="197"/>
      <c r="N99" s="120"/>
      <c r="O99" s="120"/>
      <c r="P99" s="120"/>
      <c r="Q99" s="120"/>
      <c r="R99" s="120"/>
      <c r="S99" s="120"/>
      <c r="T99" s="198"/>
      <c r="U99" s="120"/>
      <c r="V99" s="120"/>
      <c r="AT99" s="9" t="s">
        <v>126</v>
      </c>
      <c r="AU99" s="9" t="s">
        <v>83</v>
      </c>
    </row>
    <row r="100" spans="1:51" s="7" customFormat="1" ht="12">
      <c r="A100" s="199"/>
      <c r="B100" s="200"/>
      <c r="C100" s="199"/>
      <c r="D100" s="201" t="s">
        <v>196</v>
      </c>
      <c r="E100" s="202" t="s">
        <v>3</v>
      </c>
      <c r="F100" s="203" t="s">
        <v>353</v>
      </c>
      <c r="G100" s="199"/>
      <c r="H100" s="204">
        <v>349.26</v>
      </c>
      <c r="I100" s="199"/>
      <c r="J100" s="199"/>
      <c r="K100" s="199"/>
      <c r="L100" s="200"/>
      <c r="M100" s="205"/>
      <c r="N100" s="199"/>
      <c r="O100" s="199"/>
      <c r="P100" s="199"/>
      <c r="Q100" s="199"/>
      <c r="R100" s="199"/>
      <c r="S100" s="199"/>
      <c r="T100" s="206"/>
      <c r="U100" s="199"/>
      <c r="V100" s="199"/>
      <c r="AT100" s="19" t="s">
        <v>196</v>
      </c>
      <c r="AU100" s="19" t="s">
        <v>83</v>
      </c>
      <c r="AV100" s="7" t="s">
        <v>83</v>
      </c>
      <c r="AW100" s="7" t="s">
        <v>34</v>
      </c>
      <c r="AX100" s="7" t="s">
        <v>81</v>
      </c>
      <c r="AY100" s="19" t="s">
        <v>116</v>
      </c>
    </row>
    <row r="101" spans="1:65" s="1" customFormat="1" ht="33" customHeight="1">
      <c r="A101" s="120"/>
      <c r="B101" s="121"/>
      <c r="C101" s="185" t="s">
        <v>115</v>
      </c>
      <c r="D101" s="185" t="s">
        <v>119</v>
      </c>
      <c r="E101" s="186" t="s">
        <v>228</v>
      </c>
      <c r="F101" s="187" t="s">
        <v>229</v>
      </c>
      <c r="G101" s="188" t="s">
        <v>226</v>
      </c>
      <c r="H101" s="189">
        <v>349.26</v>
      </c>
      <c r="I101" s="16"/>
      <c r="J101" s="190">
        <f>ROUND(I101*H101,2)</f>
        <v>0</v>
      </c>
      <c r="K101" s="187" t="s">
        <v>3</v>
      </c>
      <c r="L101" s="121"/>
      <c r="M101" s="191" t="s">
        <v>3</v>
      </c>
      <c r="N101" s="192" t="s">
        <v>44</v>
      </c>
      <c r="O101" s="120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U101" s="120"/>
      <c r="V101" s="120"/>
      <c r="AR101" s="17" t="s">
        <v>141</v>
      </c>
      <c r="AT101" s="17" t="s">
        <v>119</v>
      </c>
      <c r="AU101" s="17" t="s">
        <v>83</v>
      </c>
      <c r="AY101" s="9" t="s">
        <v>116</v>
      </c>
      <c r="BE101" s="18">
        <f>IF(N101="základní",J101,0)</f>
        <v>0</v>
      </c>
      <c r="BF101" s="18">
        <f>IF(N101="snížená",J101,0)</f>
        <v>0</v>
      </c>
      <c r="BG101" s="18">
        <f>IF(N101="zákl. přenesená",J101,0)</f>
        <v>0</v>
      </c>
      <c r="BH101" s="18">
        <f>IF(N101="sníž. přenesená",J101,0)</f>
        <v>0</v>
      </c>
      <c r="BI101" s="18">
        <f>IF(N101="nulová",J101,0)</f>
        <v>0</v>
      </c>
      <c r="BJ101" s="9" t="s">
        <v>81</v>
      </c>
      <c r="BK101" s="18">
        <f>ROUND(I101*H101,2)</f>
        <v>0</v>
      </c>
      <c r="BL101" s="9" t="s">
        <v>141</v>
      </c>
      <c r="BM101" s="17" t="s">
        <v>354</v>
      </c>
    </row>
    <row r="102" spans="1:65" s="1" customFormat="1" ht="24.15" customHeight="1">
      <c r="A102" s="120"/>
      <c r="B102" s="121"/>
      <c r="C102" s="185" t="s">
        <v>154</v>
      </c>
      <c r="D102" s="185" t="s">
        <v>119</v>
      </c>
      <c r="E102" s="186" t="s">
        <v>230</v>
      </c>
      <c r="F102" s="187" t="s">
        <v>231</v>
      </c>
      <c r="G102" s="188" t="s">
        <v>226</v>
      </c>
      <c r="H102" s="189">
        <v>349.26</v>
      </c>
      <c r="I102" s="16"/>
      <c r="J102" s="190">
        <f>ROUND(I102*H102,2)</f>
        <v>0</v>
      </c>
      <c r="K102" s="187" t="s">
        <v>123</v>
      </c>
      <c r="L102" s="121"/>
      <c r="M102" s="191" t="s">
        <v>3</v>
      </c>
      <c r="N102" s="192" t="s">
        <v>44</v>
      </c>
      <c r="O102" s="120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U102" s="120"/>
      <c r="V102" s="120"/>
      <c r="AR102" s="17" t="s">
        <v>141</v>
      </c>
      <c r="AT102" s="17" t="s">
        <v>119</v>
      </c>
      <c r="AU102" s="17" t="s">
        <v>83</v>
      </c>
      <c r="AY102" s="9" t="s">
        <v>116</v>
      </c>
      <c r="BE102" s="18">
        <f>IF(N102="základní",J102,0)</f>
        <v>0</v>
      </c>
      <c r="BF102" s="18">
        <f>IF(N102="snížená",J102,0)</f>
        <v>0</v>
      </c>
      <c r="BG102" s="18">
        <f>IF(N102="zákl. přenesená",J102,0)</f>
        <v>0</v>
      </c>
      <c r="BH102" s="18">
        <f>IF(N102="sníž. přenesená",J102,0)</f>
        <v>0</v>
      </c>
      <c r="BI102" s="18">
        <f>IF(N102="nulová",J102,0)</f>
        <v>0</v>
      </c>
      <c r="BJ102" s="9" t="s">
        <v>81</v>
      </c>
      <c r="BK102" s="18">
        <f>ROUND(I102*H102,2)</f>
        <v>0</v>
      </c>
      <c r="BL102" s="9" t="s">
        <v>141</v>
      </c>
      <c r="BM102" s="17" t="s">
        <v>355</v>
      </c>
    </row>
    <row r="103" spans="1:47" s="1" customFormat="1" ht="12">
      <c r="A103" s="120"/>
      <c r="B103" s="121"/>
      <c r="C103" s="120"/>
      <c r="D103" s="195" t="s">
        <v>126</v>
      </c>
      <c r="E103" s="120"/>
      <c r="F103" s="196" t="s">
        <v>232</v>
      </c>
      <c r="G103" s="120"/>
      <c r="H103" s="120"/>
      <c r="I103" s="120"/>
      <c r="J103" s="120"/>
      <c r="K103" s="120"/>
      <c r="L103" s="121"/>
      <c r="M103" s="197"/>
      <c r="N103" s="120"/>
      <c r="O103" s="120"/>
      <c r="P103" s="120"/>
      <c r="Q103" s="120"/>
      <c r="R103" s="120"/>
      <c r="S103" s="120"/>
      <c r="T103" s="198"/>
      <c r="U103" s="120"/>
      <c r="V103" s="120"/>
      <c r="AT103" s="9" t="s">
        <v>126</v>
      </c>
      <c r="AU103" s="9" t="s">
        <v>83</v>
      </c>
    </row>
    <row r="104" spans="1:65" s="1" customFormat="1" ht="24.15" customHeight="1">
      <c r="A104" s="120"/>
      <c r="B104" s="121"/>
      <c r="C104" s="185" t="s">
        <v>160</v>
      </c>
      <c r="D104" s="185" t="s">
        <v>119</v>
      </c>
      <c r="E104" s="186" t="s">
        <v>233</v>
      </c>
      <c r="F104" s="187" t="s">
        <v>234</v>
      </c>
      <c r="G104" s="188" t="s">
        <v>235</v>
      </c>
      <c r="H104" s="189">
        <v>593.742</v>
      </c>
      <c r="I104" s="16"/>
      <c r="J104" s="190">
        <f>ROUND(I104*H104,2)</f>
        <v>0</v>
      </c>
      <c r="K104" s="187" t="s">
        <v>123</v>
      </c>
      <c r="L104" s="121"/>
      <c r="M104" s="191" t="s">
        <v>3</v>
      </c>
      <c r="N104" s="192" t="s">
        <v>44</v>
      </c>
      <c r="O104" s="120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U104" s="120"/>
      <c r="V104" s="120"/>
      <c r="AR104" s="17" t="s">
        <v>141</v>
      </c>
      <c r="AT104" s="17" t="s">
        <v>119</v>
      </c>
      <c r="AU104" s="17" t="s">
        <v>83</v>
      </c>
      <c r="AY104" s="9" t="s">
        <v>116</v>
      </c>
      <c r="BE104" s="18">
        <f>IF(N104="základní",J104,0)</f>
        <v>0</v>
      </c>
      <c r="BF104" s="18">
        <f>IF(N104="snížená",J104,0)</f>
        <v>0</v>
      </c>
      <c r="BG104" s="18">
        <f>IF(N104="zákl. přenesená",J104,0)</f>
        <v>0</v>
      </c>
      <c r="BH104" s="18">
        <f>IF(N104="sníž. přenesená",J104,0)</f>
        <v>0</v>
      </c>
      <c r="BI104" s="18">
        <f>IF(N104="nulová",J104,0)</f>
        <v>0</v>
      </c>
      <c r="BJ104" s="9" t="s">
        <v>81</v>
      </c>
      <c r="BK104" s="18">
        <f>ROUND(I104*H104,2)</f>
        <v>0</v>
      </c>
      <c r="BL104" s="9" t="s">
        <v>141</v>
      </c>
      <c r="BM104" s="17" t="s">
        <v>356</v>
      </c>
    </row>
    <row r="105" spans="1:47" s="1" customFormat="1" ht="12">
      <c r="A105" s="120"/>
      <c r="B105" s="121"/>
      <c r="C105" s="120"/>
      <c r="D105" s="195" t="s">
        <v>126</v>
      </c>
      <c r="E105" s="120"/>
      <c r="F105" s="196" t="s">
        <v>236</v>
      </c>
      <c r="G105" s="120"/>
      <c r="H105" s="120"/>
      <c r="I105" s="120"/>
      <c r="J105" s="120"/>
      <c r="K105" s="120"/>
      <c r="L105" s="121"/>
      <c r="M105" s="197"/>
      <c r="N105" s="120"/>
      <c r="O105" s="120"/>
      <c r="P105" s="120"/>
      <c r="Q105" s="120"/>
      <c r="R105" s="120"/>
      <c r="S105" s="120"/>
      <c r="T105" s="198"/>
      <c r="U105" s="120"/>
      <c r="V105" s="120"/>
      <c r="AT105" s="9" t="s">
        <v>126</v>
      </c>
      <c r="AU105" s="9" t="s">
        <v>83</v>
      </c>
    </row>
    <row r="106" spans="1:51" s="7" customFormat="1" ht="12">
      <c r="A106" s="199"/>
      <c r="B106" s="200"/>
      <c r="C106" s="199"/>
      <c r="D106" s="201" t="s">
        <v>196</v>
      </c>
      <c r="E106" s="199"/>
      <c r="F106" s="203" t="s">
        <v>357</v>
      </c>
      <c r="G106" s="199"/>
      <c r="H106" s="204">
        <v>593.742</v>
      </c>
      <c r="I106" s="199"/>
      <c r="J106" s="199"/>
      <c r="K106" s="199"/>
      <c r="L106" s="200"/>
      <c r="M106" s="205"/>
      <c r="N106" s="199"/>
      <c r="O106" s="199"/>
      <c r="P106" s="199"/>
      <c r="Q106" s="199"/>
      <c r="R106" s="199"/>
      <c r="S106" s="199"/>
      <c r="T106" s="206"/>
      <c r="U106" s="199"/>
      <c r="V106" s="199"/>
      <c r="AT106" s="19" t="s">
        <v>196</v>
      </c>
      <c r="AU106" s="19" t="s">
        <v>83</v>
      </c>
      <c r="AV106" s="7" t="s">
        <v>83</v>
      </c>
      <c r="AW106" s="7" t="s">
        <v>4</v>
      </c>
      <c r="AX106" s="7" t="s">
        <v>81</v>
      </c>
      <c r="AY106" s="19" t="s">
        <v>116</v>
      </c>
    </row>
    <row r="107" spans="1:65" s="1" customFormat="1" ht="24.15" customHeight="1">
      <c r="A107" s="120"/>
      <c r="B107" s="121"/>
      <c r="C107" s="185" t="s">
        <v>168</v>
      </c>
      <c r="D107" s="185" t="s">
        <v>119</v>
      </c>
      <c r="E107" s="186" t="s">
        <v>237</v>
      </c>
      <c r="F107" s="187" t="s">
        <v>238</v>
      </c>
      <c r="G107" s="188" t="s">
        <v>226</v>
      </c>
      <c r="H107" s="189">
        <v>72.16</v>
      </c>
      <c r="I107" s="16"/>
      <c r="J107" s="190">
        <f>ROUND(I107*H107,2)</f>
        <v>0</v>
      </c>
      <c r="K107" s="187" t="s">
        <v>123</v>
      </c>
      <c r="L107" s="121"/>
      <c r="M107" s="191" t="s">
        <v>3</v>
      </c>
      <c r="N107" s="192" t="s">
        <v>44</v>
      </c>
      <c r="O107" s="120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U107" s="120"/>
      <c r="V107" s="120"/>
      <c r="AR107" s="17" t="s">
        <v>141</v>
      </c>
      <c r="AT107" s="17" t="s">
        <v>119</v>
      </c>
      <c r="AU107" s="17" t="s">
        <v>83</v>
      </c>
      <c r="AY107" s="9" t="s">
        <v>116</v>
      </c>
      <c r="BE107" s="18">
        <f>IF(N107="základní",J107,0)</f>
        <v>0</v>
      </c>
      <c r="BF107" s="18">
        <f>IF(N107="snížená",J107,0)</f>
        <v>0</v>
      </c>
      <c r="BG107" s="18">
        <f>IF(N107="zákl. přenesená",J107,0)</f>
        <v>0</v>
      </c>
      <c r="BH107" s="18">
        <f>IF(N107="sníž. přenesená",J107,0)</f>
        <v>0</v>
      </c>
      <c r="BI107" s="18">
        <f>IF(N107="nulová",J107,0)</f>
        <v>0</v>
      </c>
      <c r="BJ107" s="9" t="s">
        <v>81</v>
      </c>
      <c r="BK107" s="18">
        <f>ROUND(I107*H107,2)</f>
        <v>0</v>
      </c>
      <c r="BL107" s="9" t="s">
        <v>141</v>
      </c>
      <c r="BM107" s="17" t="s">
        <v>358</v>
      </c>
    </row>
    <row r="108" spans="1:47" s="1" customFormat="1" ht="12">
      <c r="A108" s="120"/>
      <c r="B108" s="121"/>
      <c r="C108" s="120"/>
      <c r="D108" s="195" t="s">
        <v>126</v>
      </c>
      <c r="E108" s="120"/>
      <c r="F108" s="196" t="s">
        <v>239</v>
      </c>
      <c r="G108" s="120"/>
      <c r="H108" s="120"/>
      <c r="I108" s="120"/>
      <c r="J108" s="120"/>
      <c r="K108" s="120"/>
      <c r="L108" s="121"/>
      <c r="M108" s="197"/>
      <c r="N108" s="120"/>
      <c r="O108" s="120"/>
      <c r="P108" s="120"/>
      <c r="Q108" s="120"/>
      <c r="R108" s="120"/>
      <c r="S108" s="120"/>
      <c r="T108" s="198"/>
      <c r="U108" s="120"/>
      <c r="V108" s="120"/>
      <c r="AT108" s="9" t="s">
        <v>126</v>
      </c>
      <c r="AU108" s="9" t="s">
        <v>83</v>
      </c>
    </row>
    <row r="109" spans="1:51" s="7" customFormat="1" ht="12">
      <c r="A109" s="199"/>
      <c r="B109" s="200"/>
      <c r="C109" s="199"/>
      <c r="D109" s="201" t="s">
        <v>196</v>
      </c>
      <c r="E109" s="202" t="s">
        <v>3</v>
      </c>
      <c r="F109" s="203" t="s">
        <v>359</v>
      </c>
      <c r="G109" s="199"/>
      <c r="H109" s="204">
        <v>72.16</v>
      </c>
      <c r="I109" s="199"/>
      <c r="J109" s="199"/>
      <c r="K109" s="199"/>
      <c r="L109" s="200"/>
      <c r="M109" s="205"/>
      <c r="N109" s="199"/>
      <c r="O109" s="199"/>
      <c r="P109" s="199"/>
      <c r="Q109" s="199"/>
      <c r="R109" s="199"/>
      <c r="S109" s="199"/>
      <c r="T109" s="206"/>
      <c r="U109" s="199"/>
      <c r="V109" s="199"/>
      <c r="AT109" s="19" t="s">
        <v>196</v>
      </c>
      <c r="AU109" s="19" t="s">
        <v>83</v>
      </c>
      <c r="AV109" s="7" t="s">
        <v>83</v>
      </c>
      <c r="AW109" s="7" t="s">
        <v>34</v>
      </c>
      <c r="AX109" s="7" t="s">
        <v>81</v>
      </c>
      <c r="AY109" s="19" t="s">
        <v>116</v>
      </c>
    </row>
    <row r="110" spans="1:65" s="1" customFormat="1" ht="24.15" customHeight="1">
      <c r="A110" s="120"/>
      <c r="B110" s="121"/>
      <c r="C110" s="185" t="s">
        <v>174</v>
      </c>
      <c r="D110" s="185" t="s">
        <v>119</v>
      </c>
      <c r="E110" s="186" t="s">
        <v>240</v>
      </c>
      <c r="F110" s="187" t="s">
        <v>241</v>
      </c>
      <c r="G110" s="188" t="s">
        <v>226</v>
      </c>
      <c r="H110" s="189">
        <v>72.16</v>
      </c>
      <c r="I110" s="16"/>
      <c r="J110" s="190">
        <f>ROUND(I110*H110,2)</f>
        <v>0</v>
      </c>
      <c r="K110" s="187" t="s">
        <v>123</v>
      </c>
      <c r="L110" s="121"/>
      <c r="M110" s="191" t="s">
        <v>3</v>
      </c>
      <c r="N110" s="192" t="s">
        <v>44</v>
      </c>
      <c r="O110" s="120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U110" s="120"/>
      <c r="V110" s="120"/>
      <c r="AR110" s="17" t="s">
        <v>141</v>
      </c>
      <c r="AT110" s="17" t="s">
        <v>119</v>
      </c>
      <c r="AU110" s="17" t="s">
        <v>83</v>
      </c>
      <c r="AY110" s="9" t="s">
        <v>116</v>
      </c>
      <c r="BE110" s="18">
        <f>IF(N110="základní",J110,0)</f>
        <v>0</v>
      </c>
      <c r="BF110" s="18">
        <f>IF(N110="snížená",J110,0)</f>
        <v>0</v>
      </c>
      <c r="BG110" s="18">
        <f>IF(N110="zákl. přenesená",J110,0)</f>
        <v>0</v>
      </c>
      <c r="BH110" s="18">
        <f>IF(N110="sníž. přenesená",J110,0)</f>
        <v>0</v>
      </c>
      <c r="BI110" s="18">
        <f>IF(N110="nulová",J110,0)</f>
        <v>0</v>
      </c>
      <c r="BJ110" s="9" t="s">
        <v>81</v>
      </c>
      <c r="BK110" s="18">
        <f>ROUND(I110*H110,2)</f>
        <v>0</v>
      </c>
      <c r="BL110" s="9" t="s">
        <v>141</v>
      </c>
      <c r="BM110" s="17" t="s">
        <v>360</v>
      </c>
    </row>
    <row r="111" spans="1:47" s="1" customFormat="1" ht="12">
      <c r="A111" s="120"/>
      <c r="B111" s="121"/>
      <c r="C111" s="120"/>
      <c r="D111" s="195" t="s">
        <v>126</v>
      </c>
      <c r="E111" s="120"/>
      <c r="F111" s="196" t="s">
        <v>242</v>
      </c>
      <c r="G111" s="120"/>
      <c r="H111" s="120"/>
      <c r="I111" s="120"/>
      <c r="J111" s="120"/>
      <c r="K111" s="120"/>
      <c r="L111" s="121"/>
      <c r="M111" s="197"/>
      <c r="N111" s="120"/>
      <c r="O111" s="120"/>
      <c r="P111" s="120"/>
      <c r="Q111" s="120"/>
      <c r="R111" s="120"/>
      <c r="S111" s="120"/>
      <c r="T111" s="198"/>
      <c r="U111" s="120"/>
      <c r="V111" s="120"/>
      <c r="AT111" s="9" t="s">
        <v>126</v>
      </c>
      <c r="AU111" s="9" t="s">
        <v>83</v>
      </c>
    </row>
    <row r="112" spans="1:65" s="1" customFormat="1" ht="24.15" customHeight="1">
      <c r="A112" s="120"/>
      <c r="B112" s="121"/>
      <c r="C112" s="185" t="s">
        <v>182</v>
      </c>
      <c r="D112" s="185" t="s">
        <v>119</v>
      </c>
      <c r="E112" s="186" t="s">
        <v>243</v>
      </c>
      <c r="F112" s="187" t="s">
        <v>244</v>
      </c>
      <c r="G112" s="188" t="s">
        <v>222</v>
      </c>
      <c r="H112" s="189">
        <v>29</v>
      </c>
      <c r="I112" s="16"/>
      <c r="J112" s="190">
        <f>ROUND(I112*H112,2)</f>
        <v>0</v>
      </c>
      <c r="K112" s="187" t="s">
        <v>123</v>
      </c>
      <c r="L112" s="121"/>
      <c r="M112" s="191" t="s">
        <v>3</v>
      </c>
      <c r="N112" s="192" t="s">
        <v>44</v>
      </c>
      <c r="O112" s="120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U112" s="120"/>
      <c r="V112" s="120"/>
      <c r="AR112" s="17" t="s">
        <v>141</v>
      </c>
      <c r="AT112" s="17" t="s">
        <v>119</v>
      </c>
      <c r="AU112" s="17" t="s">
        <v>83</v>
      </c>
      <c r="AY112" s="9" t="s">
        <v>116</v>
      </c>
      <c r="BE112" s="18">
        <f>IF(N112="základní",J112,0)</f>
        <v>0</v>
      </c>
      <c r="BF112" s="18">
        <f>IF(N112="snížená",J112,0)</f>
        <v>0</v>
      </c>
      <c r="BG112" s="18">
        <f>IF(N112="zákl. přenesená",J112,0)</f>
        <v>0</v>
      </c>
      <c r="BH112" s="18">
        <f>IF(N112="sníž. přenesená",J112,0)</f>
        <v>0</v>
      </c>
      <c r="BI112" s="18">
        <f>IF(N112="nulová",J112,0)</f>
        <v>0</v>
      </c>
      <c r="BJ112" s="9" t="s">
        <v>81</v>
      </c>
      <c r="BK112" s="18">
        <f>ROUND(I112*H112,2)</f>
        <v>0</v>
      </c>
      <c r="BL112" s="9" t="s">
        <v>141</v>
      </c>
      <c r="BM112" s="17" t="s">
        <v>361</v>
      </c>
    </row>
    <row r="113" spans="1:47" s="1" customFormat="1" ht="12">
      <c r="A113" s="120"/>
      <c r="B113" s="121"/>
      <c r="C113" s="120"/>
      <c r="D113" s="195" t="s">
        <v>126</v>
      </c>
      <c r="E113" s="120"/>
      <c r="F113" s="196" t="s">
        <v>245</v>
      </c>
      <c r="G113" s="120"/>
      <c r="H113" s="120"/>
      <c r="I113" s="120"/>
      <c r="J113" s="120"/>
      <c r="K113" s="120"/>
      <c r="L113" s="121"/>
      <c r="M113" s="197"/>
      <c r="N113" s="120"/>
      <c r="O113" s="120"/>
      <c r="P113" s="120"/>
      <c r="Q113" s="120"/>
      <c r="R113" s="120"/>
      <c r="S113" s="120"/>
      <c r="T113" s="198"/>
      <c r="U113" s="120"/>
      <c r="V113" s="120"/>
      <c r="AT113" s="9" t="s">
        <v>126</v>
      </c>
      <c r="AU113" s="9" t="s">
        <v>83</v>
      </c>
    </row>
    <row r="114" spans="1:51" s="7" customFormat="1" ht="12">
      <c r="A114" s="199"/>
      <c r="B114" s="200"/>
      <c r="C114" s="199"/>
      <c r="D114" s="201" t="s">
        <v>196</v>
      </c>
      <c r="E114" s="202" t="s">
        <v>3</v>
      </c>
      <c r="F114" s="203" t="s">
        <v>362</v>
      </c>
      <c r="G114" s="199"/>
      <c r="H114" s="204">
        <v>29</v>
      </c>
      <c r="I114" s="199"/>
      <c r="J114" s="199"/>
      <c r="K114" s="199"/>
      <c r="L114" s="200"/>
      <c r="M114" s="205"/>
      <c r="N114" s="199"/>
      <c r="O114" s="199"/>
      <c r="P114" s="199"/>
      <c r="Q114" s="199"/>
      <c r="R114" s="199"/>
      <c r="S114" s="199"/>
      <c r="T114" s="206"/>
      <c r="U114" s="199"/>
      <c r="V114" s="199"/>
      <c r="AT114" s="19" t="s">
        <v>196</v>
      </c>
      <c r="AU114" s="19" t="s">
        <v>83</v>
      </c>
      <c r="AV114" s="7" t="s">
        <v>83</v>
      </c>
      <c r="AW114" s="7" t="s">
        <v>34</v>
      </c>
      <c r="AX114" s="7" t="s">
        <v>81</v>
      </c>
      <c r="AY114" s="19" t="s">
        <v>116</v>
      </c>
    </row>
    <row r="115" spans="1:65" s="1" customFormat="1" ht="16.5" customHeight="1">
      <c r="A115" s="120"/>
      <c r="B115" s="121"/>
      <c r="C115" s="185" t="s">
        <v>190</v>
      </c>
      <c r="D115" s="185" t="s">
        <v>119</v>
      </c>
      <c r="E115" s="186" t="s">
        <v>246</v>
      </c>
      <c r="F115" s="187" t="s">
        <v>247</v>
      </c>
      <c r="G115" s="188" t="s">
        <v>215</v>
      </c>
      <c r="H115" s="189">
        <v>1056.5</v>
      </c>
      <c r="I115" s="16"/>
      <c r="J115" s="190">
        <f>ROUND(I115*H115,2)</f>
        <v>0</v>
      </c>
      <c r="K115" s="187" t="s">
        <v>123</v>
      </c>
      <c r="L115" s="121"/>
      <c r="M115" s="191" t="s">
        <v>3</v>
      </c>
      <c r="N115" s="192" t="s">
        <v>44</v>
      </c>
      <c r="O115" s="120"/>
      <c r="P115" s="193">
        <f>O115*H115</f>
        <v>0</v>
      </c>
      <c r="Q115" s="193">
        <v>0</v>
      </c>
      <c r="R115" s="193">
        <f>Q115*H115</f>
        <v>0</v>
      </c>
      <c r="S115" s="193">
        <v>0</v>
      </c>
      <c r="T115" s="194">
        <f>S115*H115</f>
        <v>0</v>
      </c>
      <c r="U115" s="120"/>
      <c r="V115" s="120"/>
      <c r="AR115" s="17" t="s">
        <v>141</v>
      </c>
      <c r="AT115" s="17" t="s">
        <v>119</v>
      </c>
      <c r="AU115" s="17" t="s">
        <v>83</v>
      </c>
      <c r="AY115" s="9" t="s">
        <v>116</v>
      </c>
      <c r="BE115" s="18">
        <f>IF(N115="základní",J115,0)</f>
        <v>0</v>
      </c>
      <c r="BF115" s="18">
        <f>IF(N115="snížená",J115,0)</f>
        <v>0</v>
      </c>
      <c r="BG115" s="18">
        <f>IF(N115="zákl. přenesená",J115,0)</f>
        <v>0</v>
      </c>
      <c r="BH115" s="18">
        <f>IF(N115="sníž. přenesená",J115,0)</f>
        <v>0</v>
      </c>
      <c r="BI115" s="18">
        <f>IF(N115="nulová",J115,0)</f>
        <v>0</v>
      </c>
      <c r="BJ115" s="9" t="s">
        <v>81</v>
      </c>
      <c r="BK115" s="18">
        <f>ROUND(I115*H115,2)</f>
        <v>0</v>
      </c>
      <c r="BL115" s="9" t="s">
        <v>141</v>
      </c>
      <c r="BM115" s="17" t="s">
        <v>363</v>
      </c>
    </row>
    <row r="116" spans="1:47" s="1" customFormat="1" ht="12">
      <c r="A116" s="120"/>
      <c r="B116" s="121"/>
      <c r="C116" s="120"/>
      <c r="D116" s="195" t="s">
        <v>126</v>
      </c>
      <c r="E116" s="120"/>
      <c r="F116" s="196" t="s">
        <v>248</v>
      </c>
      <c r="G116" s="120"/>
      <c r="H116" s="120"/>
      <c r="I116" s="120"/>
      <c r="J116" s="120"/>
      <c r="K116" s="120"/>
      <c r="L116" s="121"/>
      <c r="M116" s="197"/>
      <c r="N116" s="120"/>
      <c r="O116" s="120"/>
      <c r="P116" s="120"/>
      <c r="Q116" s="120"/>
      <c r="R116" s="120"/>
      <c r="S116" s="120"/>
      <c r="T116" s="198"/>
      <c r="U116" s="120"/>
      <c r="V116" s="120"/>
      <c r="AT116" s="9" t="s">
        <v>126</v>
      </c>
      <c r="AU116" s="9" t="s">
        <v>83</v>
      </c>
    </row>
    <row r="117" spans="1:63" s="6" customFormat="1" ht="22.8" customHeight="1">
      <c r="A117" s="175"/>
      <c r="B117" s="176"/>
      <c r="C117" s="175"/>
      <c r="D117" s="177" t="s">
        <v>72</v>
      </c>
      <c r="E117" s="183" t="s">
        <v>115</v>
      </c>
      <c r="F117" s="183" t="s">
        <v>249</v>
      </c>
      <c r="G117" s="175"/>
      <c r="H117" s="175"/>
      <c r="I117" s="175"/>
      <c r="J117" s="184">
        <f>BK117</f>
        <v>0</v>
      </c>
      <c r="K117" s="175"/>
      <c r="L117" s="176"/>
      <c r="M117" s="180"/>
      <c r="N117" s="175"/>
      <c r="O117" s="175"/>
      <c r="P117" s="181">
        <f>SUM(P118:P131)</f>
        <v>0</v>
      </c>
      <c r="Q117" s="175"/>
      <c r="R117" s="181">
        <f>SUM(R118:R131)</f>
        <v>779.10204</v>
      </c>
      <c r="S117" s="175"/>
      <c r="T117" s="182">
        <f>SUM(T118:T131)</f>
        <v>0</v>
      </c>
      <c r="U117" s="175"/>
      <c r="V117" s="175"/>
      <c r="AR117" s="13" t="s">
        <v>81</v>
      </c>
      <c r="AT117" s="14" t="s">
        <v>72</v>
      </c>
      <c r="AU117" s="14" t="s">
        <v>81</v>
      </c>
      <c r="AY117" s="13" t="s">
        <v>116</v>
      </c>
      <c r="BK117" s="15">
        <f>SUM(BK118:BK131)</f>
        <v>0</v>
      </c>
    </row>
    <row r="118" spans="1:65" s="1" customFormat="1" ht="21.75" customHeight="1">
      <c r="A118" s="120"/>
      <c r="B118" s="121"/>
      <c r="C118" s="185" t="s">
        <v>250</v>
      </c>
      <c r="D118" s="185" t="s">
        <v>119</v>
      </c>
      <c r="E118" s="186" t="s">
        <v>251</v>
      </c>
      <c r="F118" s="187" t="s">
        <v>252</v>
      </c>
      <c r="G118" s="188" t="s">
        <v>215</v>
      </c>
      <c r="H118" s="189">
        <v>625</v>
      </c>
      <c r="I118" s="16"/>
      <c r="J118" s="190">
        <f>ROUND(I118*H118,2)</f>
        <v>0</v>
      </c>
      <c r="K118" s="187" t="s">
        <v>123</v>
      </c>
      <c r="L118" s="121"/>
      <c r="M118" s="191" t="s">
        <v>3</v>
      </c>
      <c r="N118" s="192" t="s">
        <v>44</v>
      </c>
      <c r="O118" s="120"/>
      <c r="P118" s="193">
        <f>O118*H118</f>
        <v>0</v>
      </c>
      <c r="Q118" s="193">
        <v>0.46</v>
      </c>
      <c r="R118" s="193">
        <f>Q118*H118</f>
        <v>287.5</v>
      </c>
      <c r="S118" s="193">
        <v>0</v>
      </c>
      <c r="T118" s="194">
        <f>S118*H118</f>
        <v>0</v>
      </c>
      <c r="U118" s="120"/>
      <c r="V118" s="120"/>
      <c r="AR118" s="17" t="s">
        <v>141</v>
      </c>
      <c r="AT118" s="17" t="s">
        <v>119</v>
      </c>
      <c r="AU118" s="17" t="s">
        <v>83</v>
      </c>
      <c r="AY118" s="9" t="s">
        <v>116</v>
      </c>
      <c r="BE118" s="18">
        <f>IF(N118="základní",J118,0)</f>
        <v>0</v>
      </c>
      <c r="BF118" s="18">
        <f>IF(N118="snížená",J118,0)</f>
        <v>0</v>
      </c>
      <c r="BG118" s="18">
        <f>IF(N118="zákl. přenesená",J118,0)</f>
        <v>0</v>
      </c>
      <c r="BH118" s="18">
        <f>IF(N118="sníž. přenesená",J118,0)</f>
        <v>0</v>
      </c>
      <c r="BI118" s="18">
        <f>IF(N118="nulová",J118,0)</f>
        <v>0</v>
      </c>
      <c r="BJ118" s="9" t="s">
        <v>81</v>
      </c>
      <c r="BK118" s="18">
        <f>ROUND(I118*H118,2)</f>
        <v>0</v>
      </c>
      <c r="BL118" s="9" t="s">
        <v>141</v>
      </c>
      <c r="BM118" s="17" t="s">
        <v>364</v>
      </c>
    </row>
    <row r="119" spans="1:47" s="1" customFormat="1" ht="12">
      <c r="A119" s="120"/>
      <c r="B119" s="121"/>
      <c r="C119" s="120"/>
      <c r="D119" s="195" t="s">
        <v>126</v>
      </c>
      <c r="E119" s="120"/>
      <c r="F119" s="196" t="s">
        <v>253</v>
      </c>
      <c r="G119" s="120"/>
      <c r="H119" s="120"/>
      <c r="I119" s="120"/>
      <c r="J119" s="120"/>
      <c r="K119" s="120"/>
      <c r="L119" s="121"/>
      <c r="M119" s="197"/>
      <c r="N119" s="120"/>
      <c r="O119" s="120"/>
      <c r="P119" s="120"/>
      <c r="Q119" s="120"/>
      <c r="R119" s="120"/>
      <c r="S119" s="120"/>
      <c r="T119" s="198"/>
      <c r="U119" s="120"/>
      <c r="V119" s="120"/>
      <c r="AT119" s="9" t="s">
        <v>126</v>
      </c>
      <c r="AU119" s="9" t="s">
        <v>83</v>
      </c>
    </row>
    <row r="120" spans="1:65" s="1" customFormat="1" ht="21.75" customHeight="1">
      <c r="A120" s="120"/>
      <c r="B120" s="121"/>
      <c r="C120" s="185" t="s">
        <v>254</v>
      </c>
      <c r="D120" s="185" t="s">
        <v>119</v>
      </c>
      <c r="E120" s="186" t="s">
        <v>255</v>
      </c>
      <c r="F120" s="187" t="s">
        <v>256</v>
      </c>
      <c r="G120" s="188" t="s">
        <v>215</v>
      </c>
      <c r="H120" s="189">
        <v>431.5</v>
      </c>
      <c r="I120" s="16"/>
      <c r="J120" s="190">
        <f>ROUND(I120*H120,2)</f>
        <v>0</v>
      </c>
      <c r="K120" s="187" t="s">
        <v>123</v>
      </c>
      <c r="L120" s="121"/>
      <c r="M120" s="191" t="s">
        <v>3</v>
      </c>
      <c r="N120" s="192" t="s">
        <v>44</v>
      </c>
      <c r="O120" s="120"/>
      <c r="P120" s="193">
        <f>O120*H120</f>
        <v>0</v>
      </c>
      <c r="Q120" s="193">
        <v>0.575</v>
      </c>
      <c r="R120" s="193">
        <f>Q120*H120</f>
        <v>248.11249999999998</v>
      </c>
      <c r="S120" s="193">
        <v>0</v>
      </c>
      <c r="T120" s="194">
        <f>S120*H120</f>
        <v>0</v>
      </c>
      <c r="U120" s="120"/>
      <c r="V120" s="120"/>
      <c r="AR120" s="17" t="s">
        <v>141</v>
      </c>
      <c r="AT120" s="17" t="s">
        <v>119</v>
      </c>
      <c r="AU120" s="17" t="s">
        <v>83</v>
      </c>
      <c r="AY120" s="9" t="s">
        <v>116</v>
      </c>
      <c r="BE120" s="18">
        <f>IF(N120="základní",J120,0)</f>
        <v>0</v>
      </c>
      <c r="BF120" s="18">
        <f>IF(N120="snížená",J120,0)</f>
        <v>0</v>
      </c>
      <c r="BG120" s="18">
        <f>IF(N120="zákl. přenesená",J120,0)</f>
        <v>0</v>
      </c>
      <c r="BH120" s="18">
        <f>IF(N120="sníž. přenesená",J120,0)</f>
        <v>0</v>
      </c>
      <c r="BI120" s="18">
        <f>IF(N120="nulová",J120,0)</f>
        <v>0</v>
      </c>
      <c r="BJ120" s="9" t="s">
        <v>81</v>
      </c>
      <c r="BK120" s="18">
        <f>ROUND(I120*H120,2)</f>
        <v>0</v>
      </c>
      <c r="BL120" s="9" t="s">
        <v>141</v>
      </c>
      <c r="BM120" s="17" t="s">
        <v>365</v>
      </c>
    </row>
    <row r="121" spans="1:47" s="1" customFormat="1" ht="12">
      <c r="A121" s="120"/>
      <c r="B121" s="121"/>
      <c r="C121" s="120"/>
      <c r="D121" s="195" t="s">
        <v>126</v>
      </c>
      <c r="E121" s="120"/>
      <c r="F121" s="196" t="s">
        <v>257</v>
      </c>
      <c r="G121" s="120"/>
      <c r="H121" s="120"/>
      <c r="I121" s="120"/>
      <c r="J121" s="120"/>
      <c r="K121" s="120"/>
      <c r="L121" s="121"/>
      <c r="M121" s="197"/>
      <c r="N121" s="120"/>
      <c r="O121" s="120"/>
      <c r="P121" s="120"/>
      <c r="Q121" s="120"/>
      <c r="R121" s="120"/>
      <c r="S121" s="120"/>
      <c r="T121" s="198"/>
      <c r="U121" s="120"/>
      <c r="V121" s="120"/>
      <c r="AT121" s="9" t="s">
        <v>126</v>
      </c>
      <c r="AU121" s="9" t="s">
        <v>83</v>
      </c>
    </row>
    <row r="122" spans="1:65" s="1" customFormat="1" ht="37.8" customHeight="1">
      <c r="A122" s="120"/>
      <c r="B122" s="121"/>
      <c r="C122" s="185" t="s">
        <v>258</v>
      </c>
      <c r="D122" s="185" t="s">
        <v>119</v>
      </c>
      <c r="E122" s="186" t="s">
        <v>259</v>
      </c>
      <c r="F122" s="187" t="s">
        <v>260</v>
      </c>
      <c r="G122" s="188" t="s">
        <v>215</v>
      </c>
      <c r="H122" s="189">
        <v>908</v>
      </c>
      <c r="I122" s="16"/>
      <c r="J122" s="190">
        <f>ROUND(I122*H122,2)</f>
        <v>0</v>
      </c>
      <c r="K122" s="187" t="s">
        <v>123</v>
      </c>
      <c r="L122" s="121"/>
      <c r="M122" s="191" t="s">
        <v>3</v>
      </c>
      <c r="N122" s="192" t="s">
        <v>44</v>
      </c>
      <c r="O122" s="120"/>
      <c r="P122" s="193">
        <f>O122*H122</f>
        <v>0</v>
      </c>
      <c r="Q122" s="193">
        <v>0.09062</v>
      </c>
      <c r="R122" s="193">
        <f>Q122*H122</f>
        <v>82.28296</v>
      </c>
      <c r="S122" s="193">
        <v>0</v>
      </c>
      <c r="T122" s="194">
        <f>S122*H122</f>
        <v>0</v>
      </c>
      <c r="U122" s="120"/>
      <c r="V122" s="120"/>
      <c r="AR122" s="17" t="s">
        <v>141</v>
      </c>
      <c r="AT122" s="17" t="s">
        <v>119</v>
      </c>
      <c r="AU122" s="17" t="s">
        <v>83</v>
      </c>
      <c r="AY122" s="9" t="s">
        <v>116</v>
      </c>
      <c r="BE122" s="18">
        <f>IF(N122="základní",J122,0)</f>
        <v>0</v>
      </c>
      <c r="BF122" s="18">
        <f>IF(N122="snížená",J122,0)</f>
        <v>0</v>
      </c>
      <c r="BG122" s="18">
        <f>IF(N122="zákl. přenesená",J122,0)</f>
        <v>0</v>
      </c>
      <c r="BH122" s="18">
        <f>IF(N122="sníž. přenesená",J122,0)</f>
        <v>0</v>
      </c>
      <c r="BI122" s="18">
        <f>IF(N122="nulová",J122,0)</f>
        <v>0</v>
      </c>
      <c r="BJ122" s="9" t="s">
        <v>81</v>
      </c>
      <c r="BK122" s="18">
        <f>ROUND(I122*H122,2)</f>
        <v>0</v>
      </c>
      <c r="BL122" s="9" t="s">
        <v>141</v>
      </c>
      <c r="BM122" s="17" t="s">
        <v>366</v>
      </c>
    </row>
    <row r="123" spans="1:47" s="1" customFormat="1" ht="12">
      <c r="A123" s="120"/>
      <c r="B123" s="121"/>
      <c r="C123" s="120"/>
      <c r="D123" s="195" t="s">
        <v>126</v>
      </c>
      <c r="E123" s="120"/>
      <c r="F123" s="196" t="s">
        <v>261</v>
      </c>
      <c r="G123" s="120"/>
      <c r="H123" s="120"/>
      <c r="I123" s="120"/>
      <c r="J123" s="120"/>
      <c r="K123" s="120"/>
      <c r="L123" s="121"/>
      <c r="M123" s="197"/>
      <c r="N123" s="120"/>
      <c r="O123" s="120"/>
      <c r="P123" s="120"/>
      <c r="Q123" s="120"/>
      <c r="R123" s="120"/>
      <c r="S123" s="120"/>
      <c r="T123" s="198"/>
      <c r="U123" s="120"/>
      <c r="V123" s="120"/>
      <c r="AT123" s="9" t="s">
        <v>126</v>
      </c>
      <c r="AU123" s="9" t="s">
        <v>83</v>
      </c>
    </row>
    <row r="124" spans="1:51" s="7" customFormat="1" ht="12">
      <c r="A124" s="199"/>
      <c r="B124" s="200"/>
      <c r="C124" s="199"/>
      <c r="D124" s="201" t="s">
        <v>196</v>
      </c>
      <c r="E124" s="202" t="s">
        <v>3</v>
      </c>
      <c r="F124" s="203" t="s">
        <v>367</v>
      </c>
      <c r="G124" s="199"/>
      <c r="H124" s="204">
        <v>908</v>
      </c>
      <c r="I124" s="199"/>
      <c r="J124" s="199"/>
      <c r="K124" s="199"/>
      <c r="L124" s="200"/>
      <c r="M124" s="205"/>
      <c r="N124" s="199"/>
      <c r="O124" s="199"/>
      <c r="P124" s="199"/>
      <c r="Q124" s="199"/>
      <c r="R124" s="199"/>
      <c r="S124" s="199"/>
      <c r="T124" s="206"/>
      <c r="U124" s="199"/>
      <c r="V124" s="199"/>
      <c r="AT124" s="19" t="s">
        <v>196</v>
      </c>
      <c r="AU124" s="19" t="s">
        <v>83</v>
      </c>
      <c r="AV124" s="7" t="s">
        <v>83</v>
      </c>
      <c r="AW124" s="7" t="s">
        <v>34</v>
      </c>
      <c r="AX124" s="7" t="s">
        <v>81</v>
      </c>
      <c r="AY124" s="19" t="s">
        <v>116</v>
      </c>
    </row>
    <row r="125" spans="1:65" s="1" customFormat="1" ht="16.5" customHeight="1">
      <c r="A125" s="120"/>
      <c r="B125" s="121"/>
      <c r="C125" s="207" t="s">
        <v>9</v>
      </c>
      <c r="D125" s="207" t="s">
        <v>262</v>
      </c>
      <c r="E125" s="208" t="s">
        <v>263</v>
      </c>
      <c r="F125" s="209" t="s">
        <v>264</v>
      </c>
      <c r="G125" s="210" t="s">
        <v>215</v>
      </c>
      <c r="H125" s="211">
        <v>841.33</v>
      </c>
      <c r="I125" s="20"/>
      <c r="J125" s="212">
        <f>ROUND(I125*H125,2)</f>
        <v>0</v>
      </c>
      <c r="K125" s="209" t="s">
        <v>123</v>
      </c>
      <c r="L125" s="213"/>
      <c r="M125" s="214" t="s">
        <v>3</v>
      </c>
      <c r="N125" s="215" t="s">
        <v>44</v>
      </c>
      <c r="O125" s="120"/>
      <c r="P125" s="193">
        <f>O125*H125</f>
        <v>0</v>
      </c>
      <c r="Q125" s="193">
        <v>0.176</v>
      </c>
      <c r="R125" s="193">
        <f>Q125*H125</f>
        <v>148.07408</v>
      </c>
      <c r="S125" s="193">
        <v>0</v>
      </c>
      <c r="T125" s="194">
        <f>S125*H125</f>
        <v>0</v>
      </c>
      <c r="U125" s="120"/>
      <c r="V125" s="120"/>
      <c r="AR125" s="17" t="s">
        <v>168</v>
      </c>
      <c r="AT125" s="17" t="s">
        <v>262</v>
      </c>
      <c r="AU125" s="17" t="s">
        <v>83</v>
      </c>
      <c r="AY125" s="9" t="s">
        <v>116</v>
      </c>
      <c r="BE125" s="18">
        <f>IF(N125="základní",J125,0)</f>
        <v>0</v>
      </c>
      <c r="BF125" s="18">
        <f>IF(N125="snížená",J125,0)</f>
        <v>0</v>
      </c>
      <c r="BG125" s="18">
        <f>IF(N125="zákl. přenesená",J125,0)</f>
        <v>0</v>
      </c>
      <c r="BH125" s="18">
        <f>IF(N125="sníž. přenesená",J125,0)</f>
        <v>0</v>
      </c>
      <c r="BI125" s="18">
        <f>IF(N125="nulová",J125,0)</f>
        <v>0</v>
      </c>
      <c r="BJ125" s="9" t="s">
        <v>81</v>
      </c>
      <c r="BK125" s="18">
        <f>ROUND(I125*H125,2)</f>
        <v>0</v>
      </c>
      <c r="BL125" s="9" t="s">
        <v>141</v>
      </c>
      <c r="BM125" s="17" t="s">
        <v>368</v>
      </c>
    </row>
    <row r="126" spans="1:51" s="7" customFormat="1" ht="12">
      <c r="A126" s="199"/>
      <c r="B126" s="200"/>
      <c r="C126" s="199"/>
      <c r="D126" s="201" t="s">
        <v>196</v>
      </c>
      <c r="E126" s="202" t="s">
        <v>3</v>
      </c>
      <c r="F126" s="203" t="s">
        <v>369</v>
      </c>
      <c r="G126" s="199"/>
      <c r="H126" s="204">
        <v>833</v>
      </c>
      <c r="I126" s="199"/>
      <c r="J126" s="199"/>
      <c r="K126" s="199"/>
      <c r="L126" s="200"/>
      <c r="M126" s="205"/>
      <c r="N126" s="199"/>
      <c r="O126" s="199"/>
      <c r="P126" s="199"/>
      <c r="Q126" s="199"/>
      <c r="R126" s="199"/>
      <c r="S126" s="199"/>
      <c r="T126" s="206"/>
      <c r="U126" s="199"/>
      <c r="V126" s="199"/>
      <c r="AT126" s="19" t="s">
        <v>196</v>
      </c>
      <c r="AU126" s="19" t="s">
        <v>83</v>
      </c>
      <c r="AV126" s="7" t="s">
        <v>83</v>
      </c>
      <c r="AW126" s="7" t="s">
        <v>34</v>
      </c>
      <c r="AX126" s="7" t="s">
        <v>81</v>
      </c>
      <c r="AY126" s="19" t="s">
        <v>116</v>
      </c>
    </row>
    <row r="127" spans="1:51" s="7" customFormat="1" ht="12">
      <c r="A127" s="199"/>
      <c r="B127" s="200"/>
      <c r="C127" s="199"/>
      <c r="D127" s="201" t="s">
        <v>196</v>
      </c>
      <c r="E127" s="199"/>
      <c r="F127" s="203" t="s">
        <v>370</v>
      </c>
      <c r="G127" s="199"/>
      <c r="H127" s="204">
        <v>841.33</v>
      </c>
      <c r="I127" s="199"/>
      <c r="J127" s="199"/>
      <c r="K127" s="199"/>
      <c r="L127" s="200"/>
      <c r="M127" s="205"/>
      <c r="N127" s="199"/>
      <c r="O127" s="199"/>
      <c r="P127" s="199"/>
      <c r="Q127" s="199"/>
      <c r="R127" s="199"/>
      <c r="S127" s="199"/>
      <c r="T127" s="206"/>
      <c r="U127" s="199"/>
      <c r="V127" s="199"/>
      <c r="AT127" s="19" t="s">
        <v>196</v>
      </c>
      <c r="AU127" s="19" t="s">
        <v>83</v>
      </c>
      <c r="AV127" s="7" t="s">
        <v>83</v>
      </c>
      <c r="AW127" s="7" t="s">
        <v>4</v>
      </c>
      <c r="AX127" s="7" t="s">
        <v>81</v>
      </c>
      <c r="AY127" s="19" t="s">
        <v>116</v>
      </c>
    </row>
    <row r="128" spans="1:65" s="1" customFormat="1" ht="16.5" customHeight="1">
      <c r="A128" s="120"/>
      <c r="B128" s="121"/>
      <c r="C128" s="207" t="s">
        <v>265</v>
      </c>
      <c r="D128" s="207" t="s">
        <v>262</v>
      </c>
      <c r="E128" s="208" t="s">
        <v>266</v>
      </c>
      <c r="F128" s="209" t="s">
        <v>267</v>
      </c>
      <c r="G128" s="210" t="s">
        <v>215</v>
      </c>
      <c r="H128" s="211">
        <v>61.8</v>
      </c>
      <c r="I128" s="20"/>
      <c r="J128" s="212">
        <f>ROUND(I128*H128,2)</f>
        <v>0</v>
      </c>
      <c r="K128" s="209" t="s">
        <v>123</v>
      </c>
      <c r="L128" s="213"/>
      <c r="M128" s="214" t="s">
        <v>3</v>
      </c>
      <c r="N128" s="215" t="s">
        <v>44</v>
      </c>
      <c r="O128" s="120"/>
      <c r="P128" s="193">
        <f>O128*H128</f>
        <v>0</v>
      </c>
      <c r="Q128" s="193">
        <v>0.175</v>
      </c>
      <c r="R128" s="193">
        <f>Q128*H128</f>
        <v>10.815</v>
      </c>
      <c r="S128" s="193">
        <v>0</v>
      </c>
      <c r="T128" s="194">
        <f>S128*H128</f>
        <v>0</v>
      </c>
      <c r="U128" s="120"/>
      <c r="V128" s="120"/>
      <c r="AR128" s="17" t="s">
        <v>168</v>
      </c>
      <c r="AT128" s="17" t="s">
        <v>262</v>
      </c>
      <c r="AU128" s="17" t="s">
        <v>83</v>
      </c>
      <c r="AY128" s="9" t="s">
        <v>116</v>
      </c>
      <c r="BE128" s="18">
        <f>IF(N128="základní",J128,0)</f>
        <v>0</v>
      </c>
      <c r="BF128" s="18">
        <f>IF(N128="snížená",J128,0)</f>
        <v>0</v>
      </c>
      <c r="BG128" s="18">
        <f>IF(N128="zákl. přenesená",J128,0)</f>
        <v>0</v>
      </c>
      <c r="BH128" s="18">
        <f>IF(N128="sníž. přenesená",J128,0)</f>
        <v>0</v>
      </c>
      <c r="BI128" s="18">
        <f>IF(N128="nulová",J128,0)</f>
        <v>0</v>
      </c>
      <c r="BJ128" s="9" t="s">
        <v>81</v>
      </c>
      <c r="BK128" s="18">
        <f>ROUND(I128*H128,2)</f>
        <v>0</v>
      </c>
      <c r="BL128" s="9" t="s">
        <v>141</v>
      </c>
      <c r="BM128" s="17" t="s">
        <v>371</v>
      </c>
    </row>
    <row r="129" spans="1:51" s="7" customFormat="1" ht="12">
      <c r="A129" s="199"/>
      <c r="B129" s="200"/>
      <c r="C129" s="199"/>
      <c r="D129" s="201" t="s">
        <v>196</v>
      </c>
      <c r="E129" s="199"/>
      <c r="F129" s="203" t="s">
        <v>372</v>
      </c>
      <c r="G129" s="199"/>
      <c r="H129" s="204">
        <v>61.8</v>
      </c>
      <c r="I129" s="199"/>
      <c r="J129" s="199"/>
      <c r="K129" s="199"/>
      <c r="L129" s="200"/>
      <c r="M129" s="205"/>
      <c r="N129" s="199"/>
      <c r="O129" s="199"/>
      <c r="P129" s="199"/>
      <c r="Q129" s="199"/>
      <c r="R129" s="199"/>
      <c r="S129" s="199"/>
      <c r="T129" s="206"/>
      <c r="U129" s="199"/>
      <c r="V129" s="199"/>
      <c r="AT129" s="19" t="s">
        <v>196</v>
      </c>
      <c r="AU129" s="19" t="s">
        <v>83</v>
      </c>
      <c r="AV129" s="7" t="s">
        <v>83</v>
      </c>
      <c r="AW129" s="7" t="s">
        <v>4</v>
      </c>
      <c r="AX129" s="7" t="s">
        <v>81</v>
      </c>
      <c r="AY129" s="19" t="s">
        <v>116</v>
      </c>
    </row>
    <row r="130" spans="1:65" s="1" customFormat="1" ht="16.5" customHeight="1">
      <c r="A130" s="120"/>
      <c r="B130" s="121"/>
      <c r="C130" s="207" t="s">
        <v>268</v>
      </c>
      <c r="D130" s="207" t="s">
        <v>262</v>
      </c>
      <c r="E130" s="208" t="s">
        <v>269</v>
      </c>
      <c r="F130" s="209" t="s">
        <v>270</v>
      </c>
      <c r="G130" s="210" t="s">
        <v>215</v>
      </c>
      <c r="H130" s="211">
        <v>15.45</v>
      </c>
      <c r="I130" s="20"/>
      <c r="J130" s="212">
        <f>ROUND(I130*H130,2)</f>
        <v>0</v>
      </c>
      <c r="K130" s="209" t="s">
        <v>123</v>
      </c>
      <c r="L130" s="213"/>
      <c r="M130" s="214" t="s">
        <v>3</v>
      </c>
      <c r="N130" s="215" t="s">
        <v>44</v>
      </c>
      <c r="O130" s="120"/>
      <c r="P130" s="193">
        <f>O130*H130</f>
        <v>0</v>
      </c>
      <c r="Q130" s="193">
        <v>0.15</v>
      </c>
      <c r="R130" s="193">
        <f>Q130*H130</f>
        <v>2.3175</v>
      </c>
      <c r="S130" s="193">
        <v>0</v>
      </c>
      <c r="T130" s="194">
        <f>S130*H130</f>
        <v>0</v>
      </c>
      <c r="U130" s="120"/>
      <c r="V130" s="120"/>
      <c r="AR130" s="17" t="s">
        <v>168</v>
      </c>
      <c r="AT130" s="17" t="s">
        <v>262</v>
      </c>
      <c r="AU130" s="17" t="s">
        <v>83</v>
      </c>
      <c r="AY130" s="9" t="s">
        <v>116</v>
      </c>
      <c r="BE130" s="18">
        <f>IF(N130="základní",J130,0)</f>
        <v>0</v>
      </c>
      <c r="BF130" s="18">
        <f>IF(N130="snížená",J130,0)</f>
        <v>0</v>
      </c>
      <c r="BG130" s="18">
        <f>IF(N130="zákl. přenesená",J130,0)</f>
        <v>0</v>
      </c>
      <c r="BH130" s="18">
        <f>IF(N130="sníž. přenesená",J130,0)</f>
        <v>0</v>
      </c>
      <c r="BI130" s="18">
        <f>IF(N130="nulová",J130,0)</f>
        <v>0</v>
      </c>
      <c r="BJ130" s="9" t="s">
        <v>81</v>
      </c>
      <c r="BK130" s="18">
        <f>ROUND(I130*H130,2)</f>
        <v>0</v>
      </c>
      <c r="BL130" s="9" t="s">
        <v>141</v>
      </c>
      <c r="BM130" s="17" t="s">
        <v>373</v>
      </c>
    </row>
    <row r="131" spans="1:51" s="7" customFormat="1" ht="12">
      <c r="A131" s="199"/>
      <c r="B131" s="200"/>
      <c r="C131" s="199"/>
      <c r="D131" s="201" t="s">
        <v>196</v>
      </c>
      <c r="E131" s="199"/>
      <c r="F131" s="203" t="s">
        <v>374</v>
      </c>
      <c r="G131" s="199"/>
      <c r="H131" s="204">
        <v>15.45</v>
      </c>
      <c r="I131" s="199"/>
      <c r="J131" s="199"/>
      <c r="K131" s="199"/>
      <c r="L131" s="200"/>
      <c r="M131" s="205"/>
      <c r="N131" s="199"/>
      <c r="O131" s="199"/>
      <c r="P131" s="199"/>
      <c r="Q131" s="199"/>
      <c r="R131" s="199"/>
      <c r="S131" s="199"/>
      <c r="T131" s="206"/>
      <c r="U131" s="199"/>
      <c r="V131" s="199"/>
      <c r="AT131" s="19" t="s">
        <v>196</v>
      </c>
      <c r="AU131" s="19" t="s">
        <v>83</v>
      </c>
      <c r="AV131" s="7" t="s">
        <v>83</v>
      </c>
      <c r="AW131" s="7" t="s">
        <v>4</v>
      </c>
      <c r="AX131" s="7" t="s">
        <v>81</v>
      </c>
      <c r="AY131" s="19" t="s">
        <v>116</v>
      </c>
    </row>
    <row r="132" spans="1:63" s="6" customFormat="1" ht="22.8" customHeight="1">
      <c r="A132" s="175"/>
      <c r="B132" s="176"/>
      <c r="C132" s="175"/>
      <c r="D132" s="177" t="s">
        <v>72</v>
      </c>
      <c r="E132" s="183" t="s">
        <v>168</v>
      </c>
      <c r="F132" s="183" t="s">
        <v>271</v>
      </c>
      <c r="G132" s="175"/>
      <c r="H132" s="175"/>
      <c r="I132" s="175"/>
      <c r="J132" s="184">
        <f>BK132</f>
        <v>0</v>
      </c>
      <c r="K132" s="175"/>
      <c r="L132" s="176"/>
      <c r="M132" s="180"/>
      <c r="N132" s="175"/>
      <c r="O132" s="175"/>
      <c r="P132" s="181">
        <f>SUM(P133:P138)</f>
        <v>0</v>
      </c>
      <c r="Q132" s="175"/>
      <c r="R132" s="181">
        <f>SUM(R133:R138)</f>
        <v>3.01427</v>
      </c>
      <c r="S132" s="175"/>
      <c r="T132" s="182">
        <f>SUM(T133:T138)</f>
        <v>0</v>
      </c>
      <c r="U132" s="175"/>
      <c r="V132" s="175"/>
      <c r="AR132" s="13" t="s">
        <v>81</v>
      </c>
      <c r="AT132" s="14" t="s">
        <v>72</v>
      </c>
      <c r="AU132" s="14" t="s">
        <v>81</v>
      </c>
      <c r="AY132" s="13" t="s">
        <v>116</v>
      </c>
      <c r="BK132" s="15">
        <f>SUM(BK133:BK138)</f>
        <v>0</v>
      </c>
    </row>
    <row r="133" spans="1:65" s="1" customFormat="1" ht="24.15" customHeight="1">
      <c r="A133" s="120"/>
      <c r="B133" s="121"/>
      <c r="C133" s="185" t="s">
        <v>272</v>
      </c>
      <c r="D133" s="185" t="s">
        <v>119</v>
      </c>
      <c r="E133" s="186" t="s">
        <v>273</v>
      </c>
      <c r="F133" s="187" t="s">
        <v>274</v>
      </c>
      <c r="G133" s="188" t="s">
        <v>222</v>
      </c>
      <c r="H133" s="189">
        <v>33</v>
      </c>
      <c r="I133" s="16"/>
      <c r="J133" s="190">
        <f>ROUND(I133*H133,2)</f>
        <v>0</v>
      </c>
      <c r="K133" s="187" t="s">
        <v>123</v>
      </c>
      <c r="L133" s="121"/>
      <c r="M133" s="191" t="s">
        <v>3</v>
      </c>
      <c r="N133" s="192" t="s">
        <v>44</v>
      </c>
      <c r="O133" s="120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120"/>
      <c r="V133" s="120"/>
      <c r="AR133" s="17" t="s">
        <v>141</v>
      </c>
      <c r="AT133" s="17" t="s">
        <v>119</v>
      </c>
      <c r="AU133" s="17" t="s">
        <v>83</v>
      </c>
      <c r="AY133" s="9" t="s">
        <v>116</v>
      </c>
      <c r="BE133" s="18">
        <f>IF(N133="základní",J133,0)</f>
        <v>0</v>
      </c>
      <c r="BF133" s="18">
        <f>IF(N133="snížená",J133,0)</f>
        <v>0</v>
      </c>
      <c r="BG133" s="18">
        <f>IF(N133="zákl. přenesená",J133,0)</f>
        <v>0</v>
      </c>
      <c r="BH133" s="18">
        <f>IF(N133="sníž. přenesená",J133,0)</f>
        <v>0</v>
      </c>
      <c r="BI133" s="18">
        <f>IF(N133="nulová",J133,0)</f>
        <v>0</v>
      </c>
      <c r="BJ133" s="9" t="s">
        <v>81</v>
      </c>
      <c r="BK133" s="18">
        <f>ROUND(I133*H133,2)</f>
        <v>0</v>
      </c>
      <c r="BL133" s="9" t="s">
        <v>141</v>
      </c>
      <c r="BM133" s="17" t="s">
        <v>375</v>
      </c>
    </row>
    <row r="134" spans="1:47" s="1" customFormat="1" ht="12">
      <c r="A134" s="120"/>
      <c r="B134" s="121"/>
      <c r="C134" s="120"/>
      <c r="D134" s="195" t="s">
        <v>126</v>
      </c>
      <c r="E134" s="120"/>
      <c r="F134" s="196" t="s">
        <v>275</v>
      </c>
      <c r="G134" s="120"/>
      <c r="H134" s="120"/>
      <c r="I134" s="120"/>
      <c r="J134" s="120"/>
      <c r="K134" s="120"/>
      <c r="L134" s="121"/>
      <c r="M134" s="197"/>
      <c r="N134" s="120"/>
      <c r="O134" s="120"/>
      <c r="P134" s="120"/>
      <c r="Q134" s="120"/>
      <c r="R134" s="120"/>
      <c r="S134" s="120"/>
      <c r="T134" s="198"/>
      <c r="U134" s="120"/>
      <c r="V134" s="120"/>
      <c r="AT134" s="9" t="s">
        <v>126</v>
      </c>
      <c r="AU134" s="9" t="s">
        <v>83</v>
      </c>
    </row>
    <row r="135" spans="1:51" s="7" customFormat="1" ht="12">
      <c r="A135" s="199"/>
      <c r="B135" s="200"/>
      <c r="C135" s="199"/>
      <c r="D135" s="201" t="s">
        <v>196</v>
      </c>
      <c r="E135" s="202" t="s">
        <v>3</v>
      </c>
      <c r="F135" s="203" t="s">
        <v>376</v>
      </c>
      <c r="G135" s="199"/>
      <c r="H135" s="204">
        <v>33</v>
      </c>
      <c r="I135" s="199"/>
      <c r="J135" s="199"/>
      <c r="K135" s="199"/>
      <c r="L135" s="200"/>
      <c r="M135" s="205"/>
      <c r="N135" s="199"/>
      <c r="O135" s="199"/>
      <c r="P135" s="199"/>
      <c r="Q135" s="199"/>
      <c r="R135" s="199"/>
      <c r="S135" s="199"/>
      <c r="T135" s="206"/>
      <c r="U135" s="199"/>
      <c r="V135" s="199"/>
      <c r="AT135" s="19" t="s">
        <v>196</v>
      </c>
      <c r="AU135" s="19" t="s">
        <v>83</v>
      </c>
      <c r="AV135" s="7" t="s">
        <v>83</v>
      </c>
      <c r="AW135" s="7" t="s">
        <v>34</v>
      </c>
      <c r="AX135" s="7" t="s">
        <v>81</v>
      </c>
      <c r="AY135" s="19" t="s">
        <v>116</v>
      </c>
    </row>
    <row r="136" spans="1:65" s="1" customFormat="1" ht="16.5" customHeight="1">
      <c r="A136" s="120"/>
      <c r="B136" s="121"/>
      <c r="C136" s="207" t="s">
        <v>276</v>
      </c>
      <c r="D136" s="207" t="s">
        <v>262</v>
      </c>
      <c r="E136" s="208" t="s">
        <v>277</v>
      </c>
      <c r="F136" s="209" t="s">
        <v>278</v>
      </c>
      <c r="G136" s="210" t="s">
        <v>222</v>
      </c>
      <c r="H136" s="211">
        <v>33</v>
      </c>
      <c r="I136" s="20"/>
      <c r="J136" s="212">
        <f>ROUND(I136*H136,2)</f>
        <v>0</v>
      </c>
      <c r="K136" s="209" t="s">
        <v>123</v>
      </c>
      <c r="L136" s="213"/>
      <c r="M136" s="214" t="s">
        <v>3</v>
      </c>
      <c r="N136" s="215" t="s">
        <v>44</v>
      </c>
      <c r="O136" s="120"/>
      <c r="P136" s="193">
        <f>O136*H136</f>
        <v>0</v>
      </c>
      <c r="Q136" s="193">
        <v>0.00147</v>
      </c>
      <c r="R136" s="193">
        <f>Q136*H136</f>
        <v>0.04851</v>
      </c>
      <c r="S136" s="193">
        <v>0</v>
      </c>
      <c r="T136" s="194">
        <f>S136*H136</f>
        <v>0</v>
      </c>
      <c r="U136" s="120"/>
      <c r="V136" s="120"/>
      <c r="AR136" s="17" t="s">
        <v>168</v>
      </c>
      <c r="AT136" s="17" t="s">
        <v>262</v>
      </c>
      <c r="AU136" s="17" t="s">
        <v>83</v>
      </c>
      <c r="AY136" s="9" t="s">
        <v>116</v>
      </c>
      <c r="BE136" s="18">
        <f>IF(N136="základní",J136,0)</f>
        <v>0</v>
      </c>
      <c r="BF136" s="18">
        <f>IF(N136="snížená",J136,0)</f>
        <v>0</v>
      </c>
      <c r="BG136" s="18">
        <f>IF(N136="zákl. přenesená",J136,0)</f>
        <v>0</v>
      </c>
      <c r="BH136" s="18">
        <f>IF(N136="sníž. přenesená",J136,0)</f>
        <v>0</v>
      </c>
      <c r="BI136" s="18">
        <f>IF(N136="nulová",J136,0)</f>
        <v>0</v>
      </c>
      <c r="BJ136" s="9" t="s">
        <v>81</v>
      </c>
      <c r="BK136" s="18">
        <f>ROUND(I136*H136,2)</f>
        <v>0</v>
      </c>
      <c r="BL136" s="9" t="s">
        <v>141</v>
      </c>
      <c r="BM136" s="17" t="s">
        <v>377</v>
      </c>
    </row>
    <row r="137" spans="1:65" s="1" customFormat="1" ht="16.5" customHeight="1">
      <c r="A137" s="120"/>
      <c r="B137" s="121"/>
      <c r="C137" s="185" t="s">
        <v>279</v>
      </c>
      <c r="D137" s="185" t="s">
        <v>119</v>
      </c>
      <c r="E137" s="186" t="s">
        <v>280</v>
      </c>
      <c r="F137" s="187" t="s">
        <v>281</v>
      </c>
      <c r="G137" s="188" t="s">
        <v>282</v>
      </c>
      <c r="H137" s="189">
        <v>7</v>
      </c>
      <c r="I137" s="16"/>
      <c r="J137" s="190">
        <f>ROUND(I137*H137,2)</f>
        <v>0</v>
      </c>
      <c r="K137" s="187" t="s">
        <v>123</v>
      </c>
      <c r="L137" s="121"/>
      <c r="M137" s="191" t="s">
        <v>3</v>
      </c>
      <c r="N137" s="192" t="s">
        <v>44</v>
      </c>
      <c r="O137" s="120"/>
      <c r="P137" s="193">
        <f>O137*H137</f>
        <v>0</v>
      </c>
      <c r="Q137" s="193">
        <v>0.42368</v>
      </c>
      <c r="R137" s="193">
        <f>Q137*H137</f>
        <v>2.96576</v>
      </c>
      <c r="S137" s="193">
        <v>0</v>
      </c>
      <c r="T137" s="194">
        <f>S137*H137</f>
        <v>0</v>
      </c>
      <c r="U137" s="120"/>
      <c r="V137" s="120"/>
      <c r="AR137" s="17" t="s">
        <v>141</v>
      </c>
      <c r="AT137" s="17" t="s">
        <v>119</v>
      </c>
      <c r="AU137" s="17" t="s">
        <v>83</v>
      </c>
      <c r="AY137" s="9" t="s">
        <v>116</v>
      </c>
      <c r="BE137" s="18">
        <f>IF(N137="základní",J137,0)</f>
        <v>0</v>
      </c>
      <c r="BF137" s="18">
        <f>IF(N137="snížená",J137,0)</f>
        <v>0</v>
      </c>
      <c r="BG137" s="18">
        <f>IF(N137="zákl. přenesená",J137,0)</f>
        <v>0</v>
      </c>
      <c r="BH137" s="18">
        <f>IF(N137="sníž. přenesená",J137,0)</f>
        <v>0</v>
      </c>
      <c r="BI137" s="18">
        <f>IF(N137="nulová",J137,0)</f>
        <v>0</v>
      </c>
      <c r="BJ137" s="9" t="s">
        <v>81</v>
      </c>
      <c r="BK137" s="18">
        <f>ROUND(I137*H137,2)</f>
        <v>0</v>
      </c>
      <c r="BL137" s="9" t="s">
        <v>141</v>
      </c>
      <c r="BM137" s="17" t="s">
        <v>378</v>
      </c>
    </row>
    <row r="138" spans="1:47" s="1" customFormat="1" ht="12">
      <c r="A138" s="120"/>
      <c r="B138" s="121"/>
      <c r="C138" s="120"/>
      <c r="D138" s="195" t="s">
        <v>126</v>
      </c>
      <c r="E138" s="120"/>
      <c r="F138" s="196" t="s">
        <v>283</v>
      </c>
      <c r="G138" s="120"/>
      <c r="H138" s="120"/>
      <c r="I138" s="120"/>
      <c r="J138" s="120"/>
      <c r="K138" s="120"/>
      <c r="L138" s="121"/>
      <c r="M138" s="197"/>
      <c r="N138" s="120"/>
      <c r="O138" s="120"/>
      <c r="P138" s="120"/>
      <c r="Q138" s="120"/>
      <c r="R138" s="120"/>
      <c r="S138" s="120"/>
      <c r="T138" s="198"/>
      <c r="U138" s="120"/>
      <c r="V138" s="120"/>
      <c r="AT138" s="9" t="s">
        <v>126</v>
      </c>
      <c r="AU138" s="9" t="s">
        <v>83</v>
      </c>
    </row>
    <row r="139" spans="1:63" s="6" customFormat="1" ht="22.8" customHeight="1">
      <c r="A139" s="175"/>
      <c r="B139" s="176"/>
      <c r="C139" s="175"/>
      <c r="D139" s="177" t="s">
        <v>72</v>
      </c>
      <c r="E139" s="183" t="s">
        <v>174</v>
      </c>
      <c r="F139" s="183" t="s">
        <v>284</v>
      </c>
      <c r="G139" s="175"/>
      <c r="H139" s="175"/>
      <c r="I139" s="175"/>
      <c r="J139" s="184">
        <f>BK139</f>
        <v>0</v>
      </c>
      <c r="K139" s="175"/>
      <c r="L139" s="176"/>
      <c r="M139" s="180"/>
      <c r="N139" s="175"/>
      <c r="O139" s="175"/>
      <c r="P139" s="181">
        <f>SUM(P140:P159)</f>
        <v>0</v>
      </c>
      <c r="Q139" s="175"/>
      <c r="R139" s="181">
        <f>SUM(R140:R159)</f>
        <v>122.06488120000002</v>
      </c>
      <c r="S139" s="175"/>
      <c r="T139" s="182">
        <f>SUM(T140:T159)</f>
        <v>0</v>
      </c>
      <c r="U139" s="175"/>
      <c r="V139" s="175"/>
      <c r="AR139" s="13" t="s">
        <v>81</v>
      </c>
      <c r="AT139" s="14" t="s">
        <v>72</v>
      </c>
      <c r="AU139" s="14" t="s">
        <v>81</v>
      </c>
      <c r="AY139" s="13" t="s">
        <v>116</v>
      </c>
      <c r="BK139" s="15">
        <f>SUM(BK140:BK159)</f>
        <v>0</v>
      </c>
    </row>
    <row r="140" spans="1:65" s="1" customFormat="1" ht="37.8" customHeight="1">
      <c r="A140" s="120"/>
      <c r="B140" s="121"/>
      <c r="C140" s="185" t="s">
        <v>8</v>
      </c>
      <c r="D140" s="185" t="s">
        <v>119</v>
      </c>
      <c r="E140" s="186" t="s">
        <v>285</v>
      </c>
      <c r="F140" s="187" t="s">
        <v>286</v>
      </c>
      <c r="G140" s="188" t="s">
        <v>215</v>
      </c>
      <c r="H140" s="189">
        <v>95</v>
      </c>
      <c r="I140" s="16"/>
      <c r="J140" s="190">
        <f>ROUND(I140*H140,2)</f>
        <v>0</v>
      </c>
      <c r="K140" s="187" t="s">
        <v>3</v>
      </c>
      <c r="L140" s="121"/>
      <c r="M140" s="191" t="s">
        <v>3</v>
      </c>
      <c r="N140" s="192" t="s">
        <v>44</v>
      </c>
      <c r="O140" s="120"/>
      <c r="P140" s="193">
        <f>O140*H140</f>
        <v>0</v>
      </c>
      <c r="Q140" s="193">
        <v>0.08978</v>
      </c>
      <c r="R140" s="193">
        <f>Q140*H140</f>
        <v>8.5291</v>
      </c>
      <c r="S140" s="193">
        <v>0</v>
      </c>
      <c r="T140" s="194">
        <f>S140*H140</f>
        <v>0</v>
      </c>
      <c r="U140" s="120"/>
      <c r="V140" s="120"/>
      <c r="AR140" s="17" t="s">
        <v>141</v>
      </c>
      <c r="AT140" s="17" t="s">
        <v>119</v>
      </c>
      <c r="AU140" s="17" t="s">
        <v>83</v>
      </c>
      <c r="AY140" s="9" t="s">
        <v>116</v>
      </c>
      <c r="BE140" s="18">
        <f>IF(N140="základní",J140,0)</f>
        <v>0</v>
      </c>
      <c r="BF140" s="18">
        <f>IF(N140="snížená",J140,0)</f>
        <v>0</v>
      </c>
      <c r="BG140" s="18">
        <f>IF(N140="zákl. přenesená",J140,0)</f>
        <v>0</v>
      </c>
      <c r="BH140" s="18">
        <f>IF(N140="sníž. přenesená",J140,0)</f>
        <v>0</v>
      </c>
      <c r="BI140" s="18">
        <f>IF(N140="nulová",J140,0)</f>
        <v>0</v>
      </c>
      <c r="BJ140" s="9" t="s">
        <v>81</v>
      </c>
      <c r="BK140" s="18">
        <f>ROUND(I140*H140,2)</f>
        <v>0</v>
      </c>
      <c r="BL140" s="9" t="s">
        <v>141</v>
      </c>
      <c r="BM140" s="17" t="s">
        <v>379</v>
      </c>
    </row>
    <row r="141" spans="1:47" s="1" customFormat="1" ht="19.2">
      <c r="A141" s="120"/>
      <c r="B141" s="121"/>
      <c r="C141" s="120"/>
      <c r="D141" s="201" t="s">
        <v>128</v>
      </c>
      <c r="E141" s="120"/>
      <c r="F141" s="216" t="s">
        <v>287</v>
      </c>
      <c r="G141" s="120"/>
      <c r="H141" s="120"/>
      <c r="I141" s="120"/>
      <c r="J141" s="120"/>
      <c r="K141" s="120"/>
      <c r="L141" s="121"/>
      <c r="M141" s="197"/>
      <c r="N141" s="120"/>
      <c r="O141" s="120"/>
      <c r="P141" s="120"/>
      <c r="Q141" s="120"/>
      <c r="R141" s="120"/>
      <c r="S141" s="120"/>
      <c r="T141" s="198"/>
      <c r="U141" s="120"/>
      <c r="V141" s="120"/>
      <c r="AT141" s="9" t="s">
        <v>128</v>
      </c>
      <c r="AU141" s="9" t="s">
        <v>83</v>
      </c>
    </row>
    <row r="142" spans="1:65" s="1" customFormat="1" ht="16.5" customHeight="1">
      <c r="A142" s="120"/>
      <c r="B142" s="121"/>
      <c r="C142" s="207" t="s">
        <v>288</v>
      </c>
      <c r="D142" s="207" t="s">
        <v>262</v>
      </c>
      <c r="E142" s="208" t="s">
        <v>289</v>
      </c>
      <c r="F142" s="209" t="s">
        <v>290</v>
      </c>
      <c r="G142" s="210" t="s">
        <v>215</v>
      </c>
      <c r="H142" s="211">
        <v>4.75</v>
      </c>
      <c r="I142" s="20"/>
      <c r="J142" s="212">
        <f>ROUND(I142*H142,2)</f>
        <v>0</v>
      </c>
      <c r="K142" s="209" t="s">
        <v>123</v>
      </c>
      <c r="L142" s="213"/>
      <c r="M142" s="214" t="s">
        <v>3</v>
      </c>
      <c r="N142" s="215" t="s">
        <v>44</v>
      </c>
      <c r="O142" s="120"/>
      <c r="P142" s="193">
        <f>O142*H142</f>
        <v>0</v>
      </c>
      <c r="Q142" s="193">
        <v>0.222</v>
      </c>
      <c r="R142" s="193">
        <f>Q142*H142</f>
        <v>1.0545</v>
      </c>
      <c r="S142" s="193">
        <v>0</v>
      </c>
      <c r="T142" s="194">
        <f>S142*H142</f>
        <v>0</v>
      </c>
      <c r="U142" s="120"/>
      <c r="V142" s="120"/>
      <c r="AR142" s="17" t="s">
        <v>168</v>
      </c>
      <c r="AT142" s="17" t="s">
        <v>262</v>
      </c>
      <c r="AU142" s="17" t="s">
        <v>83</v>
      </c>
      <c r="AY142" s="9" t="s">
        <v>116</v>
      </c>
      <c r="BE142" s="18">
        <f>IF(N142="základní",J142,0)</f>
        <v>0</v>
      </c>
      <c r="BF142" s="18">
        <f>IF(N142="snížená",J142,0)</f>
        <v>0</v>
      </c>
      <c r="BG142" s="18">
        <f>IF(N142="zákl. přenesená",J142,0)</f>
        <v>0</v>
      </c>
      <c r="BH142" s="18">
        <f>IF(N142="sníž. přenesená",J142,0)</f>
        <v>0</v>
      </c>
      <c r="BI142" s="18">
        <f>IF(N142="nulová",J142,0)</f>
        <v>0</v>
      </c>
      <c r="BJ142" s="9" t="s">
        <v>81</v>
      </c>
      <c r="BK142" s="18">
        <f>ROUND(I142*H142,2)</f>
        <v>0</v>
      </c>
      <c r="BL142" s="9" t="s">
        <v>141</v>
      </c>
      <c r="BM142" s="17" t="s">
        <v>380</v>
      </c>
    </row>
    <row r="143" spans="1:47" s="1" customFormat="1" ht="19.2">
      <c r="A143" s="120"/>
      <c r="B143" s="121"/>
      <c r="C143" s="120"/>
      <c r="D143" s="201" t="s">
        <v>128</v>
      </c>
      <c r="E143" s="120"/>
      <c r="F143" s="216" t="s">
        <v>291</v>
      </c>
      <c r="G143" s="120"/>
      <c r="H143" s="120"/>
      <c r="I143" s="120"/>
      <c r="J143" s="120"/>
      <c r="K143" s="120"/>
      <c r="L143" s="121"/>
      <c r="M143" s="197"/>
      <c r="N143" s="120"/>
      <c r="O143" s="120"/>
      <c r="P143" s="120"/>
      <c r="Q143" s="120"/>
      <c r="R143" s="120"/>
      <c r="S143" s="120"/>
      <c r="T143" s="198"/>
      <c r="U143" s="120"/>
      <c r="V143" s="120"/>
      <c r="AT143" s="9" t="s">
        <v>128</v>
      </c>
      <c r="AU143" s="9" t="s">
        <v>83</v>
      </c>
    </row>
    <row r="144" spans="1:51" s="7" customFormat="1" ht="12">
      <c r="A144" s="199"/>
      <c r="B144" s="200"/>
      <c r="C144" s="199"/>
      <c r="D144" s="201" t="s">
        <v>196</v>
      </c>
      <c r="E144" s="199"/>
      <c r="F144" s="203" t="s">
        <v>381</v>
      </c>
      <c r="G144" s="199"/>
      <c r="H144" s="204">
        <v>4.75</v>
      </c>
      <c r="I144" s="199"/>
      <c r="J144" s="199"/>
      <c r="K144" s="199"/>
      <c r="L144" s="200"/>
      <c r="M144" s="205"/>
      <c r="N144" s="199"/>
      <c r="O144" s="199"/>
      <c r="P144" s="199"/>
      <c r="Q144" s="199"/>
      <c r="R144" s="199"/>
      <c r="S144" s="199"/>
      <c r="T144" s="206"/>
      <c r="U144" s="199"/>
      <c r="V144" s="199"/>
      <c r="AT144" s="19" t="s">
        <v>196</v>
      </c>
      <c r="AU144" s="19" t="s">
        <v>83</v>
      </c>
      <c r="AV144" s="7" t="s">
        <v>83</v>
      </c>
      <c r="AW144" s="7" t="s">
        <v>4</v>
      </c>
      <c r="AX144" s="7" t="s">
        <v>81</v>
      </c>
      <c r="AY144" s="19" t="s">
        <v>116</v>
      </c>
    </row>
    <row r="145" spans="1:65" s="1" customFormat="1" ht="24.15" customHeight="1">
      <c r="A145" s="120"/>
      <c r="B145" s="121"/>
      <c r="C145" s="185" t="s">
        <v>292</v>
      </c>
      <c r="D145" s="185" t="s">
        <v>119</v>
      </c>
      <c r="E145" s="186" t="s">
        <v>293</v>
      </c>
      <c r="F145" s="187" t="s">
        <v>294</v>
      </c>
      <c r="G145" s="188" t="s">
        <v>222</v>
      </c>
      <c r="H145" s="189">
        <v>495</v>
      </c>
      <c r="I145" s="16"/>
      <c r="J145" s="190">
        <f>ROUND(I145*H145,2)</f>
        <v>0</v>
      </c>
      <c r="K145" s="187" t="s">
        <v>123</v>
      </c>
      <c r="L145" s="121"/>
      <c r="M145" s="191" t="s">
        <v>3</v>
      </c>
      <c r="N145" s="192" t="s">
        <v>44</v>
      </c>
      <c r="O145" s="120"/>
      <c r="P145" s="193">
        <f>O145*H145</f>
        <v>0</v>
      </c>
      <c r="Q145" s="193">
        <v>0.1554</v>
      </c>
      <c r="R145" s="193">
        <f>Q145*H145</f>
        <v>76.923</v>
      </c>
      <c r="S145" s="193">
        <v>0</v>
      </c>
      <c r="T145" s="194">
        <f>S145*H145</f>
        <v>0</v>
      </c>
      <c r="U145" s="120"/>
      <c r="V145" s="120"/>
      <c r="AR145" s="17" t="s">
        <v>141</v>
      </c>
      <c r="AT145" s="17" t="s">
        <v>119</v>
      </c>
      <c r="AU145" s="17" t="s">
        <v>83</v>
      </c>
      <c r="AY145" s="9" t="s">
        <v>116</v>
      </c>
      <c r="BE145" s="18">
        <f>IF(N145="základní",J145,0)</f>
        <v>0</v>
      </c>
      <c r="BF145" s="18">
        <f>IF(N145="snížená",J145,0)</f>
        <v>0</v>
      </c>
      <c r="BG145" s="18">
        <f>IF(N145="zákl. přenesená",J145,0)</f>
        <v>0</v>
      </c>
      <c r="BH145" s="18">
        <f>IF(N145="sníž. přenesená",J145,0)</f>
        <v>0</v>
      </c>
      <c r="BI145" s="18">
        <f>IF(N145="nulová",J145,0)</f>
        <v>0</v>
      </c>
      <c r="BJ145" s="9" t="s">
        <v>81</v>
      </c>
      <c r="BK145" s="18">
        <f>ROUND(I145*H145,2)</f>
        <v>0</v>
      </c>
      <c r="BL145" s="9" t="s">
        <v>141</v>
      </c>
      <c r="BM145" s="17" t="s">
        <v>382</v>
      </c>
    </row>
    <row r="146" spans="1:47" s="1" customFormat="1" ht="12">
      <c r="A146" s="120"/>
      <c r="B146" s="121"/>
      <c r="C146" s="120"/>
      <c r="D146" s="195" t="s">
        <v>126</v>
      </c>
      <c r="E146" s="120"/>
      <c r="F146" s="196" t="s">
        <v>295</v>
      </c>
      <c r="G146" s="120"/>
      <c r="H146" s="120"/>
      <c r="I146" s="120"/>
      <c r="J146" s="120"/>
      <c r="K146" s="120"/>
      <c r="L146" s="121"/>
      <c r="M146" s="197"/>
      <c r="N146" s="120"/>
      <c r="O146" s="120"/>
      <c r="P146" s="120"/>
      <c r="Q146" s="120"/>
      <c r="R146" s="120"/>
      <c r="S146" s="120"/>
      <c r="T146" s="198"/>
      <c r="U146" s="120"/>
      <c r="V146" s="120"/>
      <c r="AT146" s="9" t="s">
        <v>126</v>
      </c>
      <c r="AU146" s="9" t="s">
        <v>83</v>
      </c>
    </row>
    <row r="147" spans="1:51" s="7" customFormat="1" ht="12">
      <c r="A147" s="199"/>
      <c r="B147" s="200"/>
      <c r="C147" s="199"/>
      <c r="D147" s="201" t="s">
        <v>196</v>
      </c>
      <c r="E147" s="202" t="s">
        <v>3</v>
      </c>
      <c r="F147" s="203" t="s">
        <v>383</v>
      </c>
      <c r="G147" s="199"/>
      <c r="H147" s="204">
        <v>495</v>
      </c>
      <c r="I147" s="199"/>
      <c r="J147" s="199"/>
      <c r="K147" s="199"/>
      <c r="L147" s="200"/>
      <c r="M147" s="205"/>
      <c r="N147" s="199"/>
      <c r="O147" s="199"/>
      <c r="P147" s="199"/>
      <c r="Q147" s="199"/>
      <c r="R147" s="199"/>
      <c r="S147" s="199"/>
      <c r="T147" s="206"/>
      <c r="U147" s="199"/>
      <c r="V147" s="199"/>
      <c r="AT147" s="19" t="s">
        <v>196</v>
      </c>
      <c r="AU147" s="19" t="s">
        <v>83</v>
      </c>
      <c r="AV147" s="7" t="s">
        <v>83</v>
      </c>
      <c r="AW147" s="7" t="s">
        <v>34</v>
      </c>
      <c r="AX147" s="7" t="s">
        <v>81</v>
      </c>
      <c r="AY147" s="19" t="s">
        <v>116</v>
      </c>
    </row>
    <row r="148" spans="1:65" s="1" customFormat="1" ht="16.5" customHeight="1">
      <c r="A148" s="120"/>
      <c r="B148" s="121"/>
      <c r="C148" s="207" t="s">
        <v>296</v>
      </c>
      <c r="D148" s="207" t="s">
        <v>262</v>
      </c>
      <c r="E148" s="208" t="s">
        <v>297</v>
      </c>
      <c r="F148" s="209" t="s">
        <v>298</v>
      </c>
      <c r="G148" s="210" t="s">
        <v>222</v>
      </c>
      <c r="H148" s="211">
        <v>320.28</v>
      </c>
      <c r="I148" s="20"/>
      <c r="J148" s="212">
        <f>ROUND(I148*H148,2)</f>
        <v>0</v>
      </c>
      <c r="K148" s="209" t="s">
        <v>123</v>
      </c>
      <c r="L148" s="213"/>
      <c r="M148" s="214" t="s">
        <v>3</v>
      </c>
      <c r="N148" s="215" t="s">
        <v>44</v>
      </c>
      <c r="O148" s="120"/>
      <c r="P148" s="193">
        <f>O148*H148</f>
        <v>0</v>
      </c>
      <c r="Q148" s="193">
        <v>0.08</v>
      </c>
      <c r="R148" s="193">
        <f>Q148*H148</f>
        <v>25.6224</v>
      </c>
      <c r="S148" s="193">
        <v>0</v>
      </c>
      <c r="T148" s="194">
        <f>S148*H148</f>
        <v>0</v>
      </c>
      <c r="U148" s="120"/>
      <c r="V148" s="120"/>
      <c r="AR148" s="17" t="s">
        <v>168</v>
      </c>
      <c r="AT148" s="17" t="s">
        <v>262</v>
      </c>
      <c r="AU148" s="17" t="s">
        <v>83</v>
      </c>
      <c r="AY148" s="9" t="s">
        <v>116</v>
      </c>
      <c r="BE148" s="18">
        <f>IF(N148="základní",J148,0)</f>
        <v>0</v>
      </c>
      <c r="BF148" s="18">
        <f>IF(N148="snížená",J148,0)</f>
        <v>0</v>
      </c>
      <c r="BG148" s="18">
        <f>IF(N148="zákl. přenesená",J148,0)</f>
        <v>0</v>
      </c>
      <c r="BH148" s="18">
        <f>IF(N148="sníž. přenesená",J148,0)</f>
        <v>0</v>
      </c>
      <c r="BI148" s="18">
        <f>IF(N148="nulová",J148,0)</f>
        <v>0</v>
      </c>
      <c r="BJ148" s="9" t="s">
        <v>81</v>
      </c>
      <c r="BK148" s="18">
        <f>ROUND(I148*H148,2)</f>
        <v>0</v>
      </c>
      <c r="BL148" s="9" t="s">
        <v>141</v>
      </c>
      <c r="BM148" s="17" t="s">
        <v>384</v>
      </c>
    </row>
    <row r="149" spans="1:51" s="7" customFormat="1" ht="12">
      <c r="A149" s="199"/>
      <c r="B149" s="200"/>
      <c r="C149" s="199"/>
      <c r="D149" s="201" t="s">
        <v>196</v>
      </c>
      <c r="E149" s="199"/>
      <c r="F149" s="203" t="s">
        <v>385</v>
      </c>
      <c r="G149" s="199"/>
      <c r="H149" s="204">
        <v>320.28</v>
      </c>
      <c r="I149" s="199"/>
      <c r="J149" s="199"/>
      <c r="K149" s="199"/>
      <c r="L149" s="200"/>
      <c r="M149" s="205"/>
      <c r="N149" s="199"/>
      <c r="O149" s="199"/>
      <c r="P149" s="199"/>
      <c r="Q149" s="199"/>
      <c r="R149" s="199"/>
      <c r="S149" s="199"/>
      <c r="T149" s="206"/>
      <c r="U149" s="199"/>
      <c r="V149" s="199"/>
      <c r="AT149" s="19" t="s">
        <v>196</v>
      </c>
      <c r="AU149" s="19" t="s">
        <v>83</v>
      </c>
      <c r="AV149" s="7" t="s">
        <v>83</v>
      </c>
      <c r="AW149" s="7" t="s">
        <v>4</v>
      </c>
      <c r="AX149" s="7" t="s">
        <v>81</v>
      </c>
      <c r="AY149" s="19" t="s">
        <v>116</v>
      </c>
    </row>
    <row r="150" spans="1:65" s="1" customFormat="1" ht="16.5" customHeight="1">
      <c r="A150" s="120"/>
      <c r="B150" s="121"/>
      <c r="C150" s="207" t="s">
        <v>299</v>
      </c>
      <c r="D150" s="207" t="s">
        <v>262</v>
      </c>
      <c r="E150" s="208" t="s">
        <v>300</v>
      </c>
      <c r="F150" s="209" t="s">
        <v>301</v>
      </c>
      <c r="G150" s="210" t="s">
        <v>222</v>
      </c>
      <c r="H150" s="211">
        <v>48.96</v>
      </c>
      <c r="I150" s="20"/>
      <c r="J150" s="212">
        <f>ROUND(I150*H150,2)</f>
        <v>0</v>
      </c>
      <c r="K150" s="209" t="s">
        <v>123</v>
      </c>
      <c r="L150" s="213"/>
      <c r="M150" s="214" t="s">
        <v>3</v>
      </c>
      <c r="N150" s="215" t="s">
        <v>44</v>
      </c>
      <c r="O150" s="120"/>
      <c r="P150" s="193">
        <f>O150*H150</f>
        <v>0</v>
      </c>
      <c r="Q150" s="193">
        <v>0.06567</v>
      </c>
      <c r="R150" s="193">
        <f>Q150*H150</f>
        <v>3.2152032000000004</v>
      </c>
      <c r="S150" s="193">
        <v>0</v>
      </c>
      <c r="T150" s="194">
        <f>S150*H150</f>
        <v>0</v>
      </c>
      <c r="U150" s="120"/>
      <c r="V150" s="120"/>
      <c r="AR150" s="17" t="s">
        <v>168</v>
      </c>
      <c r="AT150" s="17" t="s">
        <v>262</v>
      </c>
      <c r="AU150" s="17" t="s">
        <v>83</v>
      </c>
      <c r="AY150" s="9" t="s">
        <v>116</v>
      </c>
      <c r="BE150" s="18">
        <f>IF(N150="základní",J150,0)</f>
        <v>0</v>
      </c>
      <c r="BF150" s="18">
        <f>IF(N150="snížená",J150,0)</f>
        <v>0</v>
      </c>
      <c r="BG150" s="18">
        <f>IF(N150="zákl. přenesená",J150,0)</f>
        <v>0</v>
      </c>
      <c r="BH150" s="18">
        <f>IF(N150="sníž. přenesená",J150,0)</f>
        <v>0</v>
      </c>
      <c r="BI150" s="18">
        <f>IF(N150="nulová",J150,0)</f>
        <v>0</v>
      </c>
      <c r="BJ150" s="9" t="s">
        <v>81</v>
      </c>
      <c r="BK150" s="18">
        <f>ROUND(I150*H150,2)</f>
        <v>0</v>
      </c>
      <c r="BL150" s="9" t="s">
        <v>141</v>
      </c>
      <c r="BM150" s="17" t="s">
        <v>386</v>
      </c>
    </row>
    <row r="151" spans="1:51" s="7" customFormat="1" ht="12">
      <c r="A151" s="199"/>
      <c r="B151" s="200"/>
      <c r="C151" s="199"/>
      <c r="D151" s="201" t="s">
        <v>196</v>
      </c>
      <c r="E151" s="199"/>
      <c r="F151" s="203" t="s">
        <v>387</v>
      </c>
      <c r="G151" s="199"/>
      <c r="H151" s="204">
        <v>48.96</v>
      </c>
      <c r="I151" s="199"/>
      <c r="J151" s="199"/>
      <c r="K151" s="199"/>
      <c r="L151" s="200"/>
      <c r="M151" s="205"/>
      <c r="N151" s="199"/>
      <c r="O151" s="199"/>
      <c r="P151" s="199"/>
      <c r="Q151" s="199"/>
      <c r="R151" s="199"/>
      <c r="S151" s="199"/>
      <c r="T151" s="206"/>
      <c r="U151" s="199"/>
      <c r="V151" s="199"/>
      <c r="AT151" s="19" t="s">
        <v>196</v>
      </c>
      <c r="AU151" s="19" t="s">
        <v>83</v>
      </c>
      <c r="AV151" s="7" t="s">
        <v>83</v>
      </c>
      <c r="AW151" s="7" t="s">
        <v>4</v>
      </c>
      <c r="AX151" s="7" t="s">
        <v>81</v>
      </c>
      <c r="AY151" s="19" t="s">
        <v>116</v>
      </c>
    </row>
    <row r="152" spans="1:65" s="1" customFormat="1" ht="16.5" customHeight="1">
      <c r="A152" s="120"/>
      <c r="B152" s="121"/>
      <c r="C152" s="207" t="s">
        <v>302</v>
      </c>
      <c r="D152" s="207" t="s">
        <v>262</v>
      </c>
      <c r="E152" s="208" t="s">
        <v>303</v>
      </c>
      <c r="F152" s="209" t="s">
        <v>304</v>
      </c>
      <c r="G152" s="210" t="s">
        <v>222</v>
      </c>
      <c r="H152" s="211">
        <v>135.66</v>
      </c>
      <c r="I152" s="20"/>
      <c r="J152" s="212">
        <f>ROUND(I152*H152,2)</f>
        <v>0</v>
      </c>
      <c r="K152" s="209" t="s">
        <v>123</v>
      </c>
      <c r="L152" s="213"/>
      <c r="M152" s="214" t="s">
        <v>3</v>
      </c>
      <c r="N152" s="215" t="s">
        <v>44</v>
      </c>
      <c r="O152" s="120"/>
      <c r="P152" s="193">
        <f>O152*H152</f>
        <v>0</v>
      </c>
      <c r="Q152" s="193">
        <v>0.0483</v>
      </c>
      <c r="R152" s="193">
        <f>Q152*H152</f>
        <v>6.552378</v>
      </c>
      <c r="S152" s="193">
        <v>0</v>
      </c>
      <c r="T152" s="194">
        <f>S152*H152</f>
        <v>0</v>
      </c>
      <c r="U152" s="120"/>
      <c r="V152" s="120"/>
      <c r="AR152" s="17" t="s">
        <v>168</v>
      </c>
      <c r="AT152" s="17" t="s">
        <v>262</v>
      </c>
      <c r="AU152" s="17" t="s">
        <v>83</v>
      </c>
      <c r="AY152" s="9" t="s">
        <v>116</v>
      </c>
      <c r="BE152" s="18">
        <f>IF(N152="základní",J152,0)</f>
        <v>0</v>
      </c>
      <c r="BF152" s="18">
        <f>IF(N152="snížená",J152,0)</f>
        <v>0</v>
      </c>
      <c r="BG152" s="18">
        <f>IF(N152="zákl. přenesená",J152,0)</f>
        <v>0</v>
      </c>
      <c r="BH152" s="18">
        <f>IF(N152="sníž. přenesená",J152,0)</f>
        <v>0</v>
      </c>
      <c r="BI152" s="18">
        <f>IF(N152="nulová",J152,0)</f>
        <v>0</v>
      </c>
      <c r="BJ152" s="9" t="s">
        <v>81</v>
      </c>
      <c r="BK152" s="18">
        <f>ROUND(I152*H152,2)</f>
        <v>0</v>
      </c>
      <c r="BL152" s="9" t="s">
        <v>141</v>
      </c>
      <c r="BM152" s="17" t="s">
        <v>388</v>
      </c>
    </row>
    <row r="153" spans="1:51" s="7" customFormat="1" ht="12">
      <c r="A153" s="199"/>
      <c r="B153" s="200"/>
      <c r="C153" s="199"/>
      <c r="D153" s="201" t="s">
        <v>196</v>
      </c>
      <c r="E153" s="199"/>
      <c r="F153" s="203" t="s">
        <v>389</v>
      </c>
      <c r="G153" s="199"/>
      <c r="H153" s="204">
        <v>135.66</v>
      </c>
      <c r="I153" s="199"/>
      <c r="J153" s="199"/>
      <c r="K153" s="199"/>
      <c r="L153" s="200"/>
      <c r="M153" s="205"/>
      <c r="N153" s="199"/>
      <c r="O153" s="199"/>
      <c r="P153" s="199"/>
      <c r="Q153" s="199"/>
      <c r="R153" s="199"/>
      <c r="S153" s="199"/>
      <c r="T153" s="206"/>
      <c r="U153" s="199"/>
      <c r="V153" s="199"/>
      <c r="AT153" s="19" t="s">
        <v>196</v>
      </c>
      <c r="AU153" s="19" t="s">
        <v>83</v>
      </c>
      <c r="AV153" s="7" t="s">
        <v>83</v>
      </c>
      <c r="AW153" s="7" t="s">
        <v>4</v>
      </c>
      <c r="AX153" s="7" t="s">
        <v>81</v>
      </c>
      <c r="AY153" s="19" t="s">
        <v>116</v>
      </c>
    </row>
    <row r="154" spans="1:65" s="1" customFormat="1" ht="24.15" customHeight="1">
      <c r="A154" s="120"/>
      <c r="B154" s="121"/>
      <c r="C154" s="185" t="s">
        <v>305</v>
      </c>
      <c r="D154" s="185" t="s">
        <v>119</v>
      </c>
      <c r="E154" s="186" t="s">
        <v>308</v>
      </c>
      <c r="F154" s="187" t="s">
        <v>309</v>
      </c>
      <c r="G154" s="188" t="s">
        <v>222</v>
      </c>
      <c r="H154" s="189">
        <v>495</v>
      </c>
      <c r="I154" s="16"/>
      <c r="J154" s="190">
        <f>ROUND(I154*H154,2)</f>
        <v>0</v>
      </c>
      <c r="K154" s="187" t="s">
        <v>123</v>
      </c>
      <c r="L154" s="121"/>
      <c r="M154" s="191" t="s">
        <v>3</v>
      </c>
      <c r="N154" s="192" t="s">
        <v>44</v>
      </c>
      <c r="O154" s="120"/>
      <c r="P154" s="193">
        <f>O154*H154</f>
        <v>0</v>
      </c>
      <c r="Q154" s="193">
        <v>0.00034</v>
      </c>
      <c r="R154" s="193">
        <f>Q154*H154</f>
        <v>0.1683</v>
      </c>
      <c r="S154" s="193">
        <v>0</v>
      </c>
      <c r="T154" s="194">
        <f>S154*H154</f>
        <v>0</v>
      </c>
      <c r="U154" s="120"/>
      <c r="V154" s="120"/>
      <c r="AR154" s="17" t="s">
        <v>141</v>
      </c>
      <c r="AT154" s="17" t="s">
        <v>119</v>
      </c>
      <c r="AU154" s="17" t="s">
        <v>83</v>
      </c>
      <c r="AY154" s="9" t="s">
        <v>116</v>
      </c>
      <c r="BE154" s="18">
        <f>IF(N154="základní",J154,0)</f>
        <v>0</v>
      </c>
      <c r="BF154" s="18">
        <f>IF(N154="snížená",J154,0)</f>
        <v>0</v>
      </c>
      <c r="BG154" s="18">
        <f>IF(N154="zákl. přenesená",J154,0)</f>
        <v>0</v>
      </c>
      <c r="BH154" s="18">
        <f>IF(N154="sníž. přenesená",J154,0)</f>
        <v>0</v>
      </c>
      <c r="BI154" s="18">
        <f>IF(N154="nulová",J154,0)</f>
        <v>0</v>
      </c>
      <c r="BJ154" s="9" t="s">
        <v>81</v>
      </c>
      <c r="BK154" s="18">
        <f>ROUND(I154*H154,2)</f>
        <v>0</v>
      </c>
      <c r="BL154" s="9" t="s">
        <v>141</v>
      </c>
      <c r="BM154" s="17" t="s">
        <v>390</v>
      </c>
    </row>
    <row r="155" spans="1:47" s="1" customFormat="1" ht="12">
      <c r="A155" s="120"/>
      <c r="B155" s="121"/>
      <c r="C155" s="120"/>
      <c r="D155" s="195" t="s">
        <v>126</v>
      </c>
      <c r="E155" s="120"/>
      <c r="F155" s="196" t="s">
        <v>310</v>
      </c>
      <c r="G155" s="120"/>
      <c r="H155" s="120"/>
      <c r="I155" s="120"/>
      <c r="J155" s="120"/>
      <c r="K155" s="120"/>
      <c r="L155" s="121"/>
      <c r="M155" s="197"/>
      <c r="N155" s="120"/>
      <c r="O155" s="120"/>
      <c r="P155" s="120"/>
      <c r="Q155" s="120"/>
      <c r="R155" s="120"/>
      <c r="S155" s="120"/>
      <c r="T155" s="198"/>
      <c r="U155" s="120"/>
      <c r="V155" s="120"/>
      <c r="AT155" s="9" t="s">
        <v>126</v>
      </c>
      <c r="AU155" s="9" t="s">
        <v>83</v>
      </c>
    </row>
    <row r="156" spans="1:65" s="1" customFormat="1" ht="16.5" customHeight="1">
      <c r="A156" s="120"/>
      <c r="B156" s="121"/>
      <c r="C156" s="185" t="s">
        <v>306</v>
      </c>
      <c r="D156" s="185" t="s">
        <v>119</v>
      </c>
      <c r="E156" s="186" t="s">
        <v>312</v>
      </c>
      <c r="F156" s="187" t="s">
        <v>313</v>
      </c>
      <c r="G156" s="188" t="s">
        <v>222</v>
      </c>
      <c r="H156" s="189">
        <v>495</v>
      </c>
      <c r="I156" s="16"/>
      <c r="J156" s="190">
        <f>ROUND(I156*H156,2)</f>
        <v>0</v>
      </c>
      <c r="K156" s="187" t="s">
        <v>123</v>
      </c>
      <c r="L156" s="121"/>
      <c r="M156" s="191" t="s">
        <v>3</v>
      </c>
      <c r="N156" s="192" t="s">
        <v>44</v>
      </c>
      <c r="O156" s="120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120"/>
      <c r="V156" s="120"/>
      <c r="AR156" s="17" t="s">
        <v>141</v>
      </c>
      <c r="AT156" s="17" t="s">
        <v>119</v>
      </c>
      <c r="AU156" s="17" t="s">
        <v>83</v>
      </c>
      <c r="AY156" s="9" t="s">
        <v>116</v>
      </c>
      <c r="BE156" s="18">
        <f>IF(N156="základní",J156,0)</f>
        <v>0</v>
      </c>
      <c r="BF156" s="18">
        <f>IF(N156="snížená",J156,0)</f>
        <v>0</v>
      </c>
      <c r="BG156" s="18">
        <f>IF(N156="zákl. přenesená",J156,0)</f>
        <v>0</v>
      </c>
      <c r="BH156" s="18">
        <f>IF(N156="sníž. přenesená",J156,0)</f>
        <v>0</v>
      </c>
      <c r="BI156" s="18">
        <f>IF(N156="nulová",J156,0)</f>
        <v>0</v>
      </c>
      <c r="BJ156" s="9" t="s">
        <v>81</v>
      </c>
      <c r="BK156" s="18">
        <f>ROUND(I156*H156,2)</f>
        <v>0</v>
      </c>
      <c r="BL156" s="9" t="s">
        <v>141</v>
      </c>
      <c r="BM156" s="17" t="s">
        <v>391</v>
      </c>
    </row>
    <row r="157" spans="1:47" s="1" customFormat="1" ht="12">
      <c r="A157" s="120"/>
      <c r="B157" s="121"/>
      <c r="C157" s="120"/>
      <c r="D157" s="195" t="s">
        <v>126</v>
      </c>
      <c r="E157" s="120"/>
      <c r="F157" s="196" t="s">
        <v>314</v>
      </c>
      <c r="G157" s="120"/>
      <c r="H157" s="120"/>
      <c r="I157" s="120"/>
      <c r="J157" s="120"/>
      <c r="K157" s="120"/>
      <c r="L157" s="121"/>
      <c r="M157" s="197"/>
      <c r="N157" s="120"/>
      <c r="O157" s="120"/>
      <c r="P157" s="120"/>
      <c r="Q157" s="120"/>
      <c r="R157" s="120"/>
      <c r="S157" s="120"/>
      <c r="T157" s="198"/>
      <c r="U157" s="120"/>
      <c r="V157" s="120"/>
      <c r="AT157" s="9" t="s">
        <v>126</v>
      </c>
      <c r="AU157" s="9" t="s">
        <v>83</v>
      </c>
    </row>
    <row r="158" spans="1:65" s="1" customFormat="1" ht="37.8" customHeight="1">
      <c r="A158" s="120"/>
      <c r="B158" s="121"/>
      <c r="C158" s="185" t="s">
        <v>307</v>
      </c>
      <c r="D158" s="185" t="s">
        <v>119</v>
      </c>
      <c r="E158" s="186" t="s">
        <v>316</v>
      </c>
      <c r="F158" s="187" t="s">
        <v>317</v>
      </c>
      <c r="G158" s="188" t="s">
        <v>215</v>
      </c>
      <c r="H158" s="189">
        <v>95</v>
      </c>
      <c r="I158" s="16"/>
      <c r="J158" s="190">
        <f>ROUND(I158*H158,2)</f>
        <v>0</v>
      </c>
      <c r="K158" s="187" t="s">
        <v>123</v>
      </c>
      <c r="L158" s="121"/>
      <c r="M158" s="191" t="s">
        <v>3</v>
      </c>
      <c r="N158" s="192" t="s">
        <v>44</v>
      </c>
      <c r="O158" s="120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120"/>
      <c r="V158" s="120"/>
      <c r="AR158" s="17" t="s">
        <v>141</v>
      </c>
      <c r="AT158" s="17" t="s">
        <v>119</v>
      </c>
      <c r="AU158" s="17" t="s">
        <v>83</v>
      </c>
      <c r="AY158" s="9" t="s">
        <v>116</v>
      </c>
      <c r="BE158" s="18">
        <f>IF(N158="základní",J158,0)</f>
        <v>0</v>
      </c>
      <c r="BF158" s="18">
        <f>IF(N158="snížená",J158,0)</f>
        <v>0</v>
      </c>
      <c r="BG158" s="18">
        <f>IF(N158="zákl. přenesená",J158,0)</f>
        <v>0</v>
      </c>
      <c r="BH158" s="18">
        <f>IF(N158="sníž. přenesená",J158,0)</f>
        <v>0</v>
      </c>
      <c r="BI158" s="18">
        <f>IF(N158="nulová",J158,0)</f>
        <v>0</v>
      </c>
      <c r="BJ158" s="9" t="s">
        <v>81</v>
      </c>
      <c r="BK158" s="18">
        <f>ROUND(I158*H158,2)</f>
        <v>0</v>
      </c>
      <c r="BL158" s="9" t="s">
        <v>141</v>
      </c>
      <c r="BM158" s="17" t="s">
        <v>392</v>
      </c>
    </row>
    <row r="159" spans="1:47" s="1" customFormat="1" ht="12">
      <c r="A159" s="120"/>
      <c r="B159" s="121"/>
      <c r="C159" s="120"/>
      <c r="D159" s="195" t="s">
        <v>126</v>
      </c>
      <c r="E159" s="120"/>
      <c r="F159" s="196" t="s">
        <v>318</v>
      </c>
      <c r="G159" s="120"/>
      <c r="H159" s="120"/>
      <c r="I159" s="120"/>
      <c r="J159" s="120"/>
      <c r="K159" s="120"/>
      <c r="L159" s="121"/>
      <c r="M159" s="197"/>
      <c r="N159" s="120"/>
      <c r="O159" s="120"/>
      <c r="P159" s="120"/>
      <c r="Q159" s="120"/>
      <c r="R159" s="120"/>
      <c r="S159" s="120"/>
      <c r="T159" s="198"/>
      <c r="U159" s="120"/>
      <c r="V159" s="120"/>
      <c r="AT159" s="9" t="s">
        <v>126</v>
      </c>
      <c r="AU159" s="9" t="s">
        <v>83</v>
      </c>
    </row>
    <row r="160" spans="1:63" s="6" customFormat="1" ht="22.8" customHeight="1">
      <c r="A160" s="175"/>
      <c r="B160" s="176"/>
      <c r="C160" s="175"/>
      <c r="D160" s="177" t="s">
        <v>72</v>
      </c>
      <c r="E160" s="183" t="s">
        <v>319</v>
      </c>
      <c r="F160" s="183" t="s">
        <v>320</v>
      </c>
      <c r="G160" s="175"/>
      <c r="H160" s="175"/>
      <c r="I160" s="175"/>
      <c r="J160" s="184">
        <f>BK160</f>
        <v>0</v>
      </c>
      <c r="K160" s="175"/>
      <c r="L160" s="176"/>
      <c r="M160" s="180"/>
      <c r="N160" s="175"/>
      <c r="O160" s="175"/>
      <c r="P160" s="181">
        <f>SUM(P161:P166)</f>
        <v>0</v>
      </c>
      <c r="Q160" s="175"/>
      <c r="R160" s="181">
        <f>SUM(R161:R166)</f>
        <v>0</v>
      </c>
      <c r="S160" s="175"/>
      <c r="T160" s="182">
        <f>SUM(T161:T166)</f>
        <v>0</v>
      </c>
      <c r="U160" s="175"/>
      <c r="V160" s="175"/>
      <c r="AR160" s="13" t="s">
        <v>81</v>
      </c>
      <c r="AT160" s="14" t="s">
        <v>72</v>
      </c>
      <c r="AU160" s="14" t="s">
        <v>81</v>
      </c>
      <c r="AY160" s="13" t="s">
        <v>116</v>
      </c>
      <c r="BK160" s="15">
        <f>SUM(BK161:BK166)</f>
        <v>0</v>
      </c>
    </row>
    <row r="161" spans="1:65" s="1" customFormat="1" ht="24.15" customHeight="1">
      <c r="A161" s="120"/>
      <c r="B161" s="121"/>
      <c r="C161" s="185" t="s">
        <v>311</v>
      </c>
      <c r="D161" s="185" t="s">
        <v>119</v>
      </c>
      <c r="E161" s="186" t="s">
        <v>322</v>
      </c>
      <c r="F161" s="187" t="s">
        <v>323</v>
      </c>
      <c r="G161" s="188" t="s">
        <v>235</v>
      </c>
      <c r="H161" s="189">
        <v>101.475</v>
      </c>
      <c r="I161" s="16"/>
      <c r="J161" s="190">
        <f>ROUND(I161*H161,2)</f>
        <v>0</v>
      </c>
      <c r="K161" s="187" t="s">
        <v>3</v>
      </c>
      <c r="L161" s="121"/>
      <c r="M161" s="191" t="s">
        <v>3</v>
      </c>
      <c r="N161" s="192" t="s">
        <v>44</v>
      </c>
      <c r="O161" s="120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120"/>
      <c r="V161" s="120"/>
      <c r="AR161" s="17" t="s">
        <v>141</v>
      </c>
      <c r="AT161" s="17" t="s">
        <v>119</v>
      </c>
      <c r="AU161" s="17" t="s">
        <v>83</v>
      </c>
      <c r="AY161" s="9" t="s">
        <v>116</v>
      </c>
      <c r="BE161" s="18">
        <f>IF(N161="základní",J161,0)</f>
        <v>0</v>
      </c>
      <c r="BF161" s="18">
        <f>IF(N161="snížená",J161,0)</f>
        <v>0</v>
      </c>
      <c r="BG161" s="18">
        <f>IF(N161="zákl. přenesená",J161,0)</f>
        <v>0</v>
      </c>
      <c r="BH161" s="18">
        <f>IF(N161="sníž. přenesená",J161,0)</f>
        <v>0</v>
      </c>
      <c r="BI161" s="18">
        <f>IF(N161="nulová",J161,0)</f>
        <v>0</v>
      </c>
      <c r="BJ161" s="9" t="s">
        <v>81</v>
      </c>
      <c r="BK161" s="18">
        <f>ROUND(I161*H161,2)</f>
        <v>0</v>
      </c>
      <c r="BL161" s="9" t="s">
        <v>141</v>
      </c>
      <c r="BM161" s="17" t="s">
        <v>393</v>
      </c>
    </row>
    <row r="162" spans="1:51" s="7" customFormat="1" ht="12">
      <c r="A162" s="199"/>
      <c r="B162" s="200"/>
      <c r="C162" s="199"/>
      <c r="D162" s="201" t="s">
        <v>196</v>
      </c>
      <c r="E162" s="202" t="s">
        <v>3</v>
      </c>
      <c r="F162" s="203" t="s">
        <v>394</v>
      </c>
      <c r="G162" s="199"/>
      <c r="H162" s="204">
        <v>101.475</v>
      </c>
      <c r="I162" s="199"/>
      <c r="J162" s="199"/>
      <c r="K162" s="199"/>
      <c r="L162" s="200"/>
      <c r="M162" s="205"/>
      <c r="N162" s="199"/>
      <c r="O162" s="199"/>
      <c r="P162" s="199"/>
      <c r="Q162" s="199"/>
      <c r="R162" s="199"/>
      <c r="S162" s="199"/>
      <c r="T162" s="206"/>
      <c r="U162" s="199"/>
      <c r="V162" s="199"/>
      <c r="AT162" s="19" t="s">
        <v>196</v>
      </c>
      <c r="AU162" s="19" t="s">
        <v>83</v>
      </c>
      <c r="AV162" s="7" t="s">
        <v>83</v>
      </c>
      <c r="AW162" s="7" t="s">
        <v>34</v>
      </c>
      <c r="AX162" s="7" t="s">
        <v>81</v>
      </c>
      <c r="AY162" s="19" t="s">
        <v>116</v>
      </c>
    </row>
    <row r="163" spans="1:65" s="1" customFormat="1" ht="24.15" customHeight="1">
      <c r="A163" s="120"/>
      <c r="B163" s="121"/>
      <c r="C163" s="185" t="s">
        <v>315</v>
      </c>
      <c r="D163" s="185" t="s">
        <v>119</v>
      </c>
      <c r="E163" s="186" t="s">
        <v>328</v>
      </c>
      <c r="F163" s="187" t="s">
        <v>329</v>
      </c>
      <c r="G163" s="188" t="s">
        <v>235</v>
      </c>
      <c r="H163" s="189">
        <v>101.475</v>
      </c>
      <c r="I163" s="16"/>
      <c r="J163" s="190">
        <f>ROUND(I163*H163,2)</f>
        <v>0</v>
      </c>
      <c r="K163" s="187" t="s">
        <v>123</v>
      </c>
      <c r="L163" s="121"/>
      <c r="M163" s="191" t="s">
        <v>3</v>
      </c>
      <c r="N163" s="192" t="s">
        <v>44</v>
      </c>
      <c r="O163" s="120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120"/>
      <c r="V163" s="120"/>
      <c r="AR163" s="17" t="s">
        <v>141</v>
      </c>
      <c r="AT163" s="17" t="s">
        <v>119</v>
      </c>
      <c r="AU163" s="17" t="s">
        <v>83</v>
      </c>
      <c r="AY163" s="9" t="s">
        <v>116</v>
      </c>
      <c r="BE163" s="18">
        <f>IF(N163="základní",J163,0)</f>
        <v>0</v>
      </c>
      <c r="BF163" s="18">
        <f>IF(N163="snížená",J163,0)</f>
        <v>0</v>
      </c>
      <c r="BG163" s="18">
        <f>IF(N163="zákl. přenesená",J163,0)</f>
        <v>0</v>
      </c>
      <c r="BH163" s="18">
        <f>IF(N163="sníž. přenesená",J163,0)</f>
        <v>0</v>
      </c>
      <c r="BI163" s="18">
        <f>IF(N163="nulová",J163,0)</f>
        <v>0</v>
      </c>
      <c r="BJ163" s="9" t="s">
        <v>81</v>
      </c>
      <c r="BK163" s="18">
        <f>ROUND(I163*H163,2)</f>
        <v>0</v>
      </c>
      <c r="BL163" s="9" t="s">
        <v>141</v>
      </c>
      <c r="BM163" s="17" t="s">
        <v>395</v>
      </c>
    </row>
    <row r="164" spans="1:47" s="1" customFormat="1" ht="12">
      <c r="A164" s="120"/>
      <c r="B164" s="121"/>
      <c r="C164" s="120"/>
      <c r="D164" s="195" t="s">
        <v>126</v>
      </c>
      <c r="E164" s="120"/>
      <c r="F164" s="196" t="s">
        <v>330</v>
      </c>
      <c r="G164" s="120"/>
      <c r="H164" s="120"/>
      <c r="I164" s="120"/>
      <c r="J164" s="120"/>
      <c r="K164" s="120"/>
      <c r="L164" s="121"/>
      <c r="M164" s="197"/>
      <c r="N164" s="120"/>
      <c r="O164" s="120"/>
      <c r="P164" s="120"/>
      <c r="Q164" s="120"/>
      <c r="R164" s="120"/>
      <c r="S164" s="120"/>
      <c r="T164" s="198"/>
      <c r="U164" s="120"/>
      <c r="V164" s="120"/>
      <c r="AT164" s="9" t="s">
        <v>126</v>
      </c>
      <c r="AU164" s="9" t="s">
        <v>83</v>
      </c>
    </row>
    <row r="165" spans="1:65" s="1" customFormat="1" ht="24.15" customHeight="1">
      <c r="A165" s="120"/>
      <c r="B165" s="121"/>
      <c r="C165" s="185" t="s">
        <v>321</v>
      </c>
      <c r="D165" s="185" t="s">
        <v>119</v>
      </c>
      <c r="E165" s="186" t="s">
        <v>325</v>
      </c>
      <c r="F165" s="187" t="s">
        <v>326</v>
      </c>
      <c r="G165" s="188" t="s">
        <v>235</v>
      </c>
      <c r="H165" s="189">
        <v>231.54</v>
      </c>
      <c r="I165" s="16"/>
      <c r="J165" s="190">
        <f>ROUND(I165*H165,2)</f>
        <v>0</v>
      </c>
      <c r="K165" s="187" t="s">
        <v>3</v>
      </c>
      <c r="L165" s="121"/>
      <c r="M165" s="191" t="s">
        <v>3</v>
      </c>
      <c r="N165" s="192" t="s">
        <v>44</v>
      </c>
      <c r="O165" s="120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120"/>
      <c r="V165" s="120"/>
      <c r="AR165" s="17" t="s">
        <v>141</v>
      </c>
      <c r="AT165" s="17" t="s">
        <v>119</v>
      </c>
      <c r="AU165" s="17" t="s">
        <v>83</v>
      </c>
      <c r="AY165" s="9" t="s">
        <v>116</v>
      </c>
      <c r="BE165" s="18">
        <f>IF(N165="základní",J165,0)</f>
        <v>0</v>
      </c>
      <c r="BF165" s="18">
        <f>IF(N165="snížená",J165,0)</f>
        <v>0</v>
      </c>
      <c r="BG165" s="18">
        <f>IF(N165="zákl. přenesená",J165,0)</f>
        <v>0</v>
      </c>
      <c r="BH165" s="18">
        <f>IF(N165="sníž. přenesená",J165,0)</f>
        <v>0</v>
      </c>
      <c r="BI165" s="18">
        <f>IF(N165="nulová",J165,0)</f>
        <v>0</v>
      </c>
      <c r="BJ165" s="9" t="s">
        <v>81</v>
      </c>
      <c r="BK165" s="18">
        <f>ROUND(I165*H165,2)</f>
        <v>0</v>
      </c>
      <c r="BL165" s="9" t="s">
        <v>141</v>
      </c>
      <c r="BM165" s="17" t="s">
        <v>396</v>
      </c>
    </row>
    <row r="166" spans="1:51" s="7" customFormat="1" ht="12">
      <c r="A166" s="199"/>
      <c r="B166" s="200"/>
      <c r="C166" s="199"/>
      <c r="D166" s="201" t="s">
        <v>196</v>
      </c>
      <c r="E166" s="202" t="s">
        <v>3</v>
      </c>
      <c r="F166" s="203" t="s">
        <v>397</v>
      </c>
      <c r="G166" s="199"/>
      <c r="H166" s="204">
        <v>231.54</v>
      </c>
      <c r="I166" s="199"/>
      <c r="J166" s="199"/>
      <c r="K166" s="199"/>
      <c r="L166" s="200"/>
      <c r="M166" s="205"/>
      <c r="N166" s="199"/>
      <c r="O166" s="199"/>
      <c r="P166" s="199"/>
      <c r="Q166" s="199"/>
      <c r="R166" s="199"/>
      <c r="S166" s="199"/>
      <c r="T166" s="206"/>
      <c r="U166" s="199"/>
      <c r="V166" s="199"/>
      <c r="AT166" s="19" t="s">
        <v>196</v>
      </c>
      <c r="AU166" s="19" t="s">
        <v>83</v>
      </c>
      <c r="AV166" s="7" t="s">
        <v>83</v>
      </c>
      <c r="AW166" s="7" t="s">
        <v>34</v>
      </c>
      <c r="AX166" s="7" t="s">
        <v>81</v>
      </c>
      <c r="AY166" s="19" t="s">
        <v>116</v>
      </c>
    </row>
    <row r="167" spans="1:63" s="6" customFormat="1" ht="22.8" customHeight="1">
      <c r="A167" s="175"/>
      <c r="B167" s="176"/>
      <c r="C167" s="175"/>
      <c r="D167" s="177" t="s">
        <v>72</v>
      </c>
      <c r="E167" s="183" t="s">
        <v>331</v>
      </c>
      <c r="F167" s="183" t="s">
        <v>332</v>
      </c>
      <c r="G167" s="175"/>
      <c r="H167" s="175"/>
      <c r="I167" s="175"/>
      <c r="J167" s="184">
        <f>BK167</f>
        <v>0</v>
      </c>
      <c r="K167" s="175"/>
      <c r="L167" s="176"/>
      <c r="M167" s="180"/>
      <c r="N167" s="175"/>
      <c r="O167" s="175"/>
      <c r="P167" s="181">
        <f>SUM(P168:P169)</f>
        <v>0</v>
      </c>
      <c r="Q167" s="175"/>
      <c r="R167" s="181">
        <f>SUM(R168:R169)</f>
        <v>0</v>
      </c>
      <c r="S167" s="175"/>
      <c r="T167" s="182">
        <f>SUM(T168:T169)</f>
        <v>0</v>
      </c>
      <c r="U167" s="175"/>
      <c r="V167" s="175"/>
      <c r="AR167" s="13" t="s">
        <v>81</v>
      </c>
      <c r="AT167" s="14" t="s">
        <v>72</v>
      </c>
      <c r="AU167" s="14" t="s">
        <v>81</v>
      </c>
      <c r="AY167" s="13" t="s">
        <v>116</v>
      </c>
      <c r="BK167" s="15">
        <f>SUM(BK168:BK169)</f>
        <v>0</v>
      </c>
    </row>
    <row r="168" spans="1:65" s="1" customFormat="1" ht="24.15" customHeight="1">
      <c r="A168" s="120"/>
      <c r="B168" s="121"/>
      <c r="C168" s="185" t="s">
        <v>324</v>
      </c>
      <c r="D168" s="185" t="s">
        <v>119</v>
      </c>
      <c r="E168" s="186" t="s">
        <v>334</v>
      </c>
      <c r="F168" s="187" t="s">
        <v>335</v>
      </c>
      <c r="G168" s="188" t="s">
        <v>235</v>
      </c>
      <c r="H168" s="189">
        <v>904.181</v>
      </c>
      <c r="I168" s="16"/>
      <c r="J168" s="190">
        <f>ROUND(I168*H168,2)</f>
        <v>0</v>
      </c>
      <c r="K168" s="187" t="s">
        <v>123</v>
      </c>
      <c r="L168" s="121"/>
      <c r="M168" s="191" t="s">
        <v>3</v>
      </c>
      <c r="N168" s="192" t="s">
        <v>44</v>
      </c>
      <c r="O168" s="120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120"/>
      <c r="V168" s="120"/>
      <c r="AR168" s="17" t="s">
        <v>141</v>
      </c>
      <c r="AT168" s="17" t="s">
        <v>119</v>
      </c>
      <c r="AU168" s="17" t="s">
        <v>83</v>
      </c>
      <c r="AY168" s="9" t="s">
        <v>116</v>
      </c>
      <c r="BE168" s="18">
        <f>IF(N168="základní",J168,0)</f>
        <v>0</v>
      </c>
      <c r="BF168" s="18">
        <f>IF(N168="snížená",J168,0)</f>
        <v>0</v>
      </c>
      <c r="BG168" s="18">
        <f>IF(N168="zákl. přenesená",J168,0)</f>
        <v>0</v>
      </c>
      <c r="BH168" s="18">
        <f>IF(N168="sníž. přenesená",J168,0)</f>
        <v>0</v>
      </c>
      <c r="BI168" s="18">
        <f>IF(N168="nulová",J168,0)</f>
        <v>0</v>
      </c>
      <c r="BJ168" s="9" t="s">
        <v>81</v>
      </c>
      <c r="BK168" s="18">
        <f>ROUND(I168*H168,2)</f>
        <v>0</v>
      </c>
      <c r="BL168" s="9" t="s">
        <v>141</v>
      </c>
      <c r="BM168" s="17" t="s">
        <v>398</v>
      </c>
    </row>
    <row r="169" spans="1:47" s="1" customFormat="1" ht="12">
      <c r="A169" s="120"/>
      <c r="B169" s="121"/>
      <c r="C169" s="120"/>
      <c r="D169" s="195" t="s">
        <v>126</v>
      </c>
      <c r="E169" s="120"/>
      <c r="F169" s="196" t="s">
        <v>336</v>
      </c>
      <c r="G169" s="120"/>
      <c r="H169" s="120"/>
      <c r="I169" s="120"/>
      <c r="J169" s="120"/>
      <c r="K169" s="120"/>
      <c r="L169" s="121"/>
      <c r="M169" s="197"/>
      <c r="N169" s="120"/>
      <c r="O169" s="120"/>
      <c r="P169" s="120"/>
      <c r="Q169" s="120"/>
      <c r="R169" s="120"/>
      <c r="S169" s="120"/>
      <c r="T169" s="198"/>
      <c r="U169" s="120"/>
      <c r="V169" s="120"/>
      <c r="AT169" s="9" t="s">
        <v>126</v>
      </c>
      <c r="AU169" s="9" t="s">
        <v>83</v>
      </c>
    </row>
    <row r="170" spans="1:63" s="6" customFormat="1" ht="25.95" customHeight="1">
      <c r="A170" s="175"/>
      <c r="B170" s="176"/>
      <c r="C170" s="175"/>
      <c r="D170" s="177" t="s">
        <v>72</v>
      </c>
      <c r="E170" s="178" t="s">
        <v>262</v>
      </c>
      <c r="F170" s="178" t="s">
        <v>337</v>
      </c>
      <c r="G170" s="175"/>
      <c r="H170" s="175"/>
      <c r="I170" s="175"/>
      <c r="J170" s="179">
        <f>BK170</f>
        <v>0</v>
      </c>
      <c r="K170" s="175"/>
      <c r="L170" s="176"/>
      <c r="M170" s="180"/>
      <c r="N170" s="175"/>
      <c r="O170" s="175"/>
      <c r="P170" s="181">
        <f>P171</f>
        <v>0</v>
      </c>
      <c r="Q170" s="175"/>
      <c r="R170" s="181">
        <f>R171</f>
        <v>0.13608</v>
      </c>
      <c r="S170" s="175"/>
      <c r="T170" s="182">
        <f>T171</f>
        <v>0</v>
      </c>
      <c r="U170" s="175"/>
      <c r="V170" s="175"/>
      <c r="AR170" s="13" t="s">
        <v>135</v>
      </c>
      <c r="AT170" s="14" t="s">
        <v>72</v>
      </c>
      <c r="AU170" s="14" t="s">
        <v>73</v>
      </c>
      <c r="AY170" s="13" t="s">
        <v>116</v>
      </c>
      <c r="BK170" s="15">
        <f>BK171</f>
        <v>0</v>
      </c>
    </row>
    <row r="171" spans="1:63" s="6" customFormat="1" ht="22.8" customHeight="1">
      <c r="A171" s="175"/>
      <c r="B171" s="176"/>
      <c r="C171" s="175"/>
      <c r="D171" s="177" t="s">
        <v>72</v>
      </c>
      <c r="E171" s="183" t="s">
        <v>338</v>
      </c>
      <c r="F171" s="183" t="s">
        <v>339</v>
      </c>
      <c r="G171" s="175"/>
      <c r="H171" s="175"/>
      <c r="I171" s="175"/>
      <c r="J171" s="184">
        <f>BK171</f>
        <v>0</v>
      </c>
      <c r="K171" s="175"/>
      <c r="L171" s="176"/>
      <c r="M171" s="180"/>
      <c r="N171" s="175"/>
      <c r="O171" s="175"/>
      <c r="P171" s="181">
        <f>SUM(P172:P175)</f>
        <v>0</v>
      </c>
      <c r="Q171" s="175"/>
      <c r="R171" s="181">
        <f>SUM(R172:R175)</f>
        <v>0.13608</v>
      </c>
      <c r="S171" s="175"/>
      <c r="T171" s="182">
        <f>SUM(T172:T175)</f>
        <v>0</v>
      </c>
      <c r="U171" s="175"/>
      <c r="V171" s="175"/>
      <c r="AR171" s="13" t="s">
        <v>135</v>
      </c>
      <c r="AT171" s="14" t="s">
        <v>72</v>
      </c>
      <c r="AU171" s="14" t="s">
        <v>81</v>
      </c>
      <c r="AY171" s="13" t="s">
        <v>116</v>
      </c>
      <c r="BK171" s="15">
        <f>SUM(BK172:BK175)</f>
        <v>0</v>
      </c>
    </row>
    <row r="172" spans="1:65" s="1" customFormat="1" ht="21.75" customHeight="1">
      <c r="A172" s="120"/>
      <c r="B172" s="121"/>
      <c r="C172" s="185" t="s">
        <v>327</v>
      </c>
      <c r="D172" s="185" t="s">
        <v>119</v>
      </c>
      <c r="E172" s="186" t="s">
        <v>340</v>
      </c>
      <c r="F172" s="187" t="s">
        <v>341</v>
      </c>
      <c r="G172" s="188" t="s">
        <v>222</v>
      </c>
      <c r="H172" s="189">
        <v>480</v>
      </c>
      <c r="I172" s="16"/>
      <c r="J172" s="190">
        <f>ROUND(I172*H172,2)</f>
        <v>0</v>
      </c>
      <c r="K172" s="187" t="s">
        <v>123</v>
      </c>
      <c r="L172" s="121"/>
      <c r="M172" s="191" t="s">
        <v>3</v>
      </c>
      <c r="N172" s="192" t="s">
        <v>44</v>
      </c>
      <c r="O172" s="120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120"/>
      <c r="V172" s="120"/>
      <c r="AR172" s="17" t="s">
        <v>342</v>
      </c>
      <c r="AT172" s="17" t="s">
        <v>119</v>
      </c>
      <c r="AU172" s="17" t="s">
        <v>83</v>
      </c>
      <c r="AY172" s="9" t="s">
        <v>116</v>
      </c>
      <c r="BE172" s="18">
        <f>IF(N172="základní",J172,0)</f>
        <v>0</v>
      </c>
      <c r="BF172" s="18">
        <f>IF(N172="snížená",J172,0)</f>
        <v>0</v>
      </c>
      <c r="BG172" s="18">
        <f>IF(N172="zákl. přenesená",J172,0)</f>
        <v>0</v>
      </c>
      <c r="BH172" s="18">
        <f>IF(N172="sníž. přenesená",J172,0)</f>
        <v>0</v>
      </c>
      <c r="BI172" s="18">
        <f>IF(N172="nulová",J172,0)</f>
        <v>0</v>
      </c>
      <c r="BJ172" s="9" t="s">
        <v>81</v>
      </c>
      <c r="BK172" s="18">
        <f>ROUND(I172*H172,2)</f>
        <v>0</v>
      </c>
      <c r="BL172" s="9" t="s">
        <v>342</v>
      </c>
      <c r="BM172" s="17" t="s">
        <v>399</v>
      </c>
    </row>
    <row r="173" spans="1:47" s="1" customFormat="1" ht="12">
      <c r="A173" s="120"/>
      <c r="B173" s="121"/>
      <c r="C173" s="120"/>
      <c r="D173" s="195" t="s">
        <v>126</v>
      </c>
      <c r="E173" s="120"/>
      <c r="F173" s="196" t="s">
        <v>343</v>
      </c>
      <c r="G173" s="120"/>
      <c r="H173" s="120"/>
      <c r="I173" s="120"/>
      <c r="J173" s="120"/>
      <c r="K173" s="120"/>
      <c r="L173" s="121"/>
      <c r="M173" s="197"/>
      <c r="N173" s="120"/>
      <c r="O173" s="120"/>
      <c r="P173" s="120"/>
      <c r="Q173" s="120"/>
      <c r="R173" s="120"/>
      <c r="S173" s="120"/>
      <c r="T173" s="198"/>
      <c r="U173" s="120"/>
      <c r="V173" s="120"/>
      <c r="AT173" s="9" t="s">
        <v>126</v>
      </c>
      <c r="AU173" s="9" t="s">
        <v>83</v>
      </c>
    </row>
    <row r="174" spans="1:65" s="1" customFormat="1" ht="16.5" customHeight="1">
      <c r="A174" s="120"/>
      <c r="B174" s="121"/>
      <c r="C174" s="207" t="s">
        <v>333</v>
      </c>
      <c r="D174" s="207" t="s">
        <v>262</v>
      </c>
      <c r="E174" s="208" t="s">
        <v>344</v>
      </c>
      <c r="F174" s="209" t="s">
        <v>345</v>
      </c>
      <c r="G174" s="210" t="s">
        <v>222</v>
      </c>
      <c r="H174" s="211">
        <v>504</v>
      </c>
      <c r="I174" s="20"/>
      <c r="J174" s="212">
        <f>ROUND(I174*H174,2)</f>
        <v>0</v>
      </c>
      <c r="K174" s="209" t="s">
        <v>123</v>
      </c>
      <c r="L174" s="213"/>
      <c r="M174" s="214" t="s">
        <v>3</v>
      </c>
      <c r="N174" s="215" t="s">
        <v>44</v>
      </c>
      <c r="O174" s="120"/>
      <c r="P174" s="193">
        <f>O174*H174</f>
        <v>0</v>
      </c>
      <c r="Q174" s="193">
        <v>0.00027</v>
      </c>
      <c r="R174" s="193">
        <f>Q174*H174</f>
        <v>0.13608</v>
      </c>
      <c r="S174" s="193">
        <v>0</v>
      </c>
      <c r="T174" s="194">
        <f>S174*H174</f>
        <v>0</v>
      </c>
      <c r="U174" s="120"/>
      <c r="V174" s="120"/>
      <c r="AR174" s="17" t="s">
        <v>346</v>
      </c>
      <c r="AT174" s="17" t="s">
        <v>262</v>
      </c>
      <c r="AU174" s="17" t="s">
        <v>83</v>
      </c>
      <c r="AY174" s="9" t="s">
        <v>116</v>
      </c>
      <c r="BE174" s="18">
        <f>IF(N174="základní",J174,0)</f>
        <v>0</v>
      </c>
      <c r="BF174" s="18">
        <f>IF(N174="snížená",J174,0)</f>
        <v>0</v>
      </c>
      <c r="BG174" s="18">
        <f>IF(N174="zákl. přenesená",J174,0)</f>
        <v>0</v>
      </c>
      <c r="BH174" s="18">
        <f>IF(N174="sníž. přenesená",J174,0)</f>
        <v>0</v>
      </c>
      <c r="BI174" s="18">
        <f>IF(N174="nulová",J174,0)</f>
        <v>0</v>
      </c>
      <c r="BJ174" s="9" t="s">
        <v>81</v>
      </c>
      <c r="BK174" s="18">
        <f>ROUND(I174*H174,2)</f>
        <v>0</v>
      </c>
      <c r="BL174" s="9" t="s">
        <v>346</v>
      </c>
      <c r="BM174" s="17" t="s">
        <v>400</v>
      </c>
    </row>
    <row r="175" spans="1:51" s="7" customFormat="1" ht="12">
      <c r="A175" s="199"/>
      <c r="B175" s="200"/>
      <c r="C175" s="199"/>
      <c r="D175" s="201" t="s">
        <v>196</v>
      </c>
      <c r="E175" s="199"/>
      <c r="F175" s="203" t="s">
        <v>401</v>
      </c>
      <c r="G175" s="199"/>
      <c r="H175" s="204">
        <v>504</v>
      </c>
      <c r="I175" s="199"/>
      <c r="J175" s="199"/>
      <c r="K175" s="199"/>
      <c r="L175" s="200"/>
      <c r="M175" s="217"/>
      <c r="N175" s="218"/>
      <c r="O175" s="218"/>
      <c r="P175" s="218"/>
      <c r="Q175" s="218"/>
      <c r="R175" s="218"/>
      <c r="S175" s="218"/>
      <c r="T175" s="219"/>
      <c r="U175" s="199"/>
      <c r="V175" s="199"/>
      <c r="AT175" s="19" t="s">
        <v>196</v>
      </c>
      <c r="AU175" s="19" t="s">
        <v>83</v>
      </c>
      <c r="AV175" s="7" t="s">
        <v>83</v>
      </c>
      <c r="AW175" s="7" t="s">
        <v>4</v>
      </c>
      <c r="AX175" s="7" t="s">
        <v>81</v>
      </c>
      <c r="AY175" s="19" t="s">
        <v>116</v>
      </c>
    </row>
    <row r="176" spans="1:22" s="1" customFormat="1" ht="6.9" customHeight="1">
      <c r="A176" s="120"/>
      <c r="B176" s="144"/>
      <c r="C176" s="145"/>
      <c r="D176" s="145"/>
      <c r="E176" s="145"/>
      <c r="F176" s="145"/>
      <c r="G176" s="145"/>
      <c r="H176" s="145"/>
      <c r="I176" s="145"/>
      <c r="J176" s="145"/>
      <c r="K176" s="145"/>
      <c r="L176" s="121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</row>
    <row r="177" spans="1:22" ht="1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</row>
    <row r="178" spans="1:22" ht="1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</row>
  </sheetData>
  <sheetProtection algorithmName="SHA-512" hashValue="0HVBuPbi0zPRGdZRPE+L/KQbuBfeE6crTo8pjkpDbazLdl7GDD9vT+eWs6g5qamPcmAFyY6/rubgdCt0WX8ecA==" saltValue="lzeiVbWZCweqzCjsNJHBTQ==" spinCount="100000" sheet="1" objects="1" scenarios="1"/>
  <autoFilter ref="C87:K17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113106121"/>
    <hyperlink ref="F94" r:id="rId2" display="https://podminky.urs.cz/item/CS_URS_2022_01/113106162"/>
    <hyperlink ref="F97" r:id="rId3" display="https://podminky.urs.cz/item/CS_URS_2022_01/113202111"/>
    <hyperlink ref="F99" r:id="rId4" display="https://podminky.urs.cz/item/CS_URS_2022_01/122351104"/>
    <hyperlink ref="F103" r:id="rId5" display="https://podminky.urs.cz/item/CS_URS_2022_01/171251201"/>
    <hyperlink ref="F105" r:id="rId6" display="https://podminky.urs.cz/item/CS_URS_2022_01/171201221"/>
    <hyperlink ref="F108" r:id="rId7" display="https://podminky.urs.cz/item/CS_URS_2022_01/132312131"/>
    <hyperlink ref="F111" r:id="rId8" display="https://podminky.urs.cz/item/CS_URS_2022_01/174111101"/>
    <hyperlink ref="F113" r:id="rId9" display="https://podminky.urs.cz/item/CS_URS_2022_01/141720015"/>
    <hyperlink ref="F116" r:id="rId10" display="https://podminky.urs.cz/item/CS_URS_2022_01/181152302"/>
    <hyperlink ref="F119" r:id="rId11" display="https://podminky.urs.cz/item/CS_URS_2022_01/564861111"/>
    <hyperlink ref="F121" r:id="rId12" display="https://podminky.urs.cz/item/CS_URS_2022_01/564871111"/>
    <hyperlink ref="F123" r:id="rId13" display="https://podminky.urs.cz/item/CS_URS_2022_01/596211213"/>
    <hyperlink ref="F134" r:id="rId14" display="https://podminky.urs.cz/item/CS_URS_2022_01/871254301"/>
    <hyperlink ref="F138" r:id="rId15" display="https://podminky.urs.cz/item/CS_URS_2022_01/899231111"/>
    <hyperlink ref="F146" r:id="rId16" display="https://podminky.urs.cz/item/CS_URS_2022_01/916131213"/>
    <hyperlink ref="F155" r:id="rId17" display="https://podminky.urs.cz/item/CS_URS_2022_01/919122132"/>
    <hyperlink ref="F157" r:id="rId18" display="https://podminky.urs.cz/item/CS_URS_2022_01/919735111"/>
    <hyperlink ref="F159" r:id="rId19" display="https://podminky.urs.cz/item/CS_URS_2022_01/979071122"/>
    <hyperlink ref="F164" r:id="rId20" display="https://podminky.urs.cz/item/CS_URS_2022_01/997221615"/>
    <hyperlink ref="F169" r:id="rId21" display="https://podminky.urs.cz/item/CS_URS_2022_01/998223011"/>
    <hyperlink ref="F173" r:id="rId22" display="https://podminky.urs.cz/item/CS_URS_2022_01/460791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4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>
      <selection activeCell="L7" sqref="L7"/>
    </sheetView>
  </sheetViews>
  <sheetFormatPr defaultColWidth="9.140625" defaultRowHeight="12"/>
  <cols>
    <col min="1" max="1" width="8.28125" style="21" customWidth="1"/>
    <col min="2" max="2" width="1.7109375" style="21" customWidth="1"/>
    <col min="3" max="4" width="5.00390625" style="21" customWidth="1"/>
    <col min="5" max="5" width="11.7109375" style="21" customWidth="1"/>
    <col min="6" max="6" width="9.140625" style="21" customWidth="1"/>
    <col min="7" max="7" width="5.00390625" style="21" customWidth="1"/>
    <col min="8" max="8" width="77.8515625" style="21" customWidth="1"/>
    <col min="9" max="10" width="20.00390625" style="21" customWidth="1"/>
    <col min="11" max="11" width="1.7109375" style="21" customWidth="1"/>
  </cols>
  <sheetData>
    <row r="1" ht="37.5" customHeight="1"/>
    <row r="2" spans="2:11" ht="7.5" customHeight="1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8" customFormat="1" ht="45" customHeight="1">
      <c r="B3" s="25"/>
      <c r="C3" s="102" t="s">
        <v>402</v>
      </c>
      <c r="D3" s="102"/>
      <c r="E3" s="102"/>
      <c r="F3" s="102"/>
      <c r="G3" s="102"/>
      <c r="H3" s="102"/>
      <c r="I3" s="102"/>
      <c r="J3" s="102"/>
      <c r="K3" s="26"/>
    </row>
    <row r="4" spans="2:11" ht="25.5" customHeight="1">
      <c r="B4" s="27"/>
      <c r="C4" s="103" t="s">
        <v>403</v>
      </c>
      <c r="D4" s="103"/>
      <c r="E4" s="103"/>
      <c r="F4" s="103"/>
      <c r="G4" s="103"/>
      <c r="H4" s="103"/>
      <c r="I4" s="103"/>
      <c r="J4" s="103"/>
      <c r="K4" s="28"/>
    </row>
    <row r="5" spans="2:11" ht="5.25" customHeight="1">
      <c r="B5" s="27"/>
      <c r="C5" s="29"/>
      <c r="D5" s="29"/>
      <c r="E5" s="29"/>
      <c r="F5" s="29"/>
      <c r="G5" s="29"/>
      <c r="H5" s="29"/>
      <c r="I5" s="29"/>
      <c r="J5" s="29"/>
      <c r="K5" s="28"/>
    </row>
    <row r="6" spans="2:11" ht="15" customHeight="1">
      <c r="B6" s="27"/>
      <c r="C6" s="101" t="s">
        <v>404</v>
      </c>
      <c r="D6" s="101"/>
      <c r="E6" s="101"/>
      <c r="F6" s="101"/>
      <c r="G6" s="101"/>
      <c r="H6" s="101"/>
      <c r="I6" s="101"/>
      <c r="J6" s="101"/>
      <c r="K6" s="28"/>
    </row>
    <row r="7" spans="2:11" ht="15" customHeight="1">
      <c r="B7" s="31"/>
      <c r="C7" s="101" t="s">
        <v>405</v>
      </c>
      <c r="D7" s="101"/>
      <c r="E7" s="101"/>
      <c r="F7" s="101"/>
      <c r="G7" s="101"/>
      <c r="H7" s="101"/>
      <c r="I7" s="101"/>
      <c r="J7" s="101"/>
      <c r="K7" s="28"/>
    </row>
    <row r="8" spans="2:11" ht="12.75" customHeight="1">
      <c r="B8" s="31"/>
      <c r="C8" s="30"/>
      <c r="D8" s="30"/>
      <c r="E8" s="30"/>
      <c r="F8" s="30"/>
      <c r="G8" s="30"/>
      <c r="H8" s="30"/>
      <c r="I8" s="30"/>
      <c r="J8" s="30"/>
      <c r="K8" s="28"/>
    </row>
    <row r="9" spans="2:11" ht="15" customHeight="1">
      <c r="B9" s="31"/>
      <c r="C9" s="101" t="s">
        <v>406</v>
      </c>
      <c r="D9" s="101"/>
      <c r="E9" s="101"/>
      <c r="F9" s="101"/>
      <c r="G9" s="101"/>
      <c r="H9" s="101"/>
      <c r="I9" s="101"/>
      <c r="J9" s="101"/>
      <c r="K9" s="28"/>
    </row>
    <row r="10" spans="2:11" ht="15" customHeight="1">
      <c r="B10" s="31"/>
      <c r="C10" s="30"/>
      <c r="D10" s="101" t="s">
        <v>407</v>
      </c>
      <c r="E10" s="101"/>
      <c r="F10" s="101"/>
      <c r="G10" s="101"/>
      <c r="H10" s="101"/>
      <c r="I10" s="101"/>
      <c r="J10" s="101"/>
      <c r="K10" s="28"/>
    </row>
    <row r="11" spans="2:11" ht="15" customHeight="1">
      <c r="B11" s="31"/>
      <c r="C11" s="32"/>
      <c r="D11" s="101" t="s">
        <v>408</v>
      </c>
      <c r="E11" s="101"/>
      <c r="F11" s="101"/>
      <c r="G11" s="101"/>
      <c r="H11" s="101"/>
      <c r="I11" s="101"/>
      <c r="J11" s="101"/>
      <c r="K11" s="28"/>
    </row>
    <row r="12" spans="2:11" ht="15" customHeight="1">
      <c r="B12" s="31"/>
      <c r="C12" s="32"/>
      <c r="D12" s="30"/>
      <c r="E12" s="30"/>
      <c r="F12" s="30"/>
      <c r="G12" s="30"/>
      <c r="H12" s="30"/>
      <c r="I12" s="30"/>
      <c r="J12" s="30"/>
      <c r="K12" s="28"/>
    </row>
    <row r="13" spans="2:11" ht="15" customHeight="1">
      <c r="B13" s="31"/>
      <c r="C13" s="32"/>
      <c r="D13" s="33" t="s">
        <v>409</v>
      </c>
      <c r="E13" s="30"/>
      <c r="F13" s="30"/>
      <c r="G13" s="30"/>
      <c r="H13" s="30"/>
      <c r="I13" s="30"/>
      <c r="J13" s="30"/>
      <c r="K13" s="28"/>
    </row>
    <row r="14" spans="2:11" ht="12.75" customHeight="1">
      <c r="B14" s="31"/>
      <c r="C14" s="32"/>
      <c r="D14" s="32"/>
      <c r="E14" s="32"/>
      <c r="F14" s="32"/>
      <c r="G14" s="32"/>
      <c r="H14" s="32"/>
      <c r="I14" s="32"/>
      <c r="J14" s="32"/>
      <c r="K14" s="28"/>
    </row>
    <row r="15" spans="2:11" ht="15" customHeight="1">
      <c r="B15" s="31"/>
      <c r="C15" s="32"/>
      <c r="D15" s="101" t="s">
        <v>410</v>
      </c>
      <c r="E15" s="101"/>
      <c r="F15" s="101"/>
      <c r="G15" s="101"/>
      <c r="H15" s="101"/>
      <c r="I15" s="101"/>
      <c r="J15" s="101"/>
      <c r="K15" s="28"/>
    </row>
    <row r="16" spans="2:11" ht="15" customHeight="1">
      <c r="B16" s="31"/>
      <c r="C16" s="32"/>
      <c r="D16" s="101" t="s">
        <v>411</v>
      </c>
      <c r="E16" s="101"/>
      <c r="F16" s="101"/>
      <c r="G16" s="101"/>
      <c r="H16" s="101"/>
      <c r="I16" s="101"/>
      <c r="J16" s="101"/>
      <c r="K16" s="28"/>
    </row>
    <row r="17" spans="2:11" ht="15" customHeight="1">
      <c r="B17" s="31"/>
      <c r="C17" s="32"/>
      <c r="D17" s="101" t="s">
        <v>412</v>
      </c>
      <c r="E17" s="101"/>
      <c r="F17" s="101"/>
      <c r="G17" s="101"/>
      <c r="H17" s="101"/>
      <c r="I17" s="101"/>
      <c r="J17" s="101"/>
      <c r="K17" s="28"/>
    </row>
    <row r="18" spans="2:11" ht="15" customHeight="1">
      <c r="B18" s="31"/>
      <c r="C18" s="32"/>
      <c r="D18" s="32"/>
      <c r="E18" s="34" t="s">
        <v>80</v>
      </c>
      <c r="F18" s="101" t="s">
        <v>413</v>
      </c>
      <c r="G18" s="101"/>
      <c r="H18" s="101"/>
      <c r="I18" s="101"/>
      <c r="J18" s="101"/>
      <c r="K18" s="28"/>
    </row>
    <row r="19" spans="2:11" ht="15" customHeight="1">
      <c r="B19" s="31"/>
      <c r="C19" s="32"/>
      <c r="D19" s="32"/>
      <c r="E19" s="34" t="s">
        <v>414</v>
      </c>
      <c r="F19" s="101" t="s">
        <v>415</v>
      </c>
      <c r="G19" s="101"/>
      <c r="H19" s="101"/>
      <c r="I19" s="101"/>
      <c r="J19" s="101"/>
      <c r="K19" s="28"/>
    </row>
    <row r="20" spans="2:11" ht="15" customHeight="1">
      <c r="B20" s="31"/>
      <c r="C20" s="32"/>
      <c r="D20" s="32"/>
      <c r="E20" s="34" t="s">
        <v>416</v>
      </c>
      <c r="F20" s="101" t="s">
        <v>417</v>
      </c>
      <c r="G20" s="101"/>
      <c r="H20" s="101"/>
      <c r="I20" s="101"/>
      <c r="J20" s="101"/>
      <c r="K20" s="28"/>
    </row>
    <row r="21" spans="2:11" ht="15" customHeight="1">
      <c r="B21" s="31"/>
      <c r="C21" s="32"/>
      <c r="D21" s="32"/>
      <c r="E21" s="34" t="s">
        <v>418</v>
      </c>
      <c r="F21" s="101" t="s">
        <v>419</v>
      </c>
      <c r="G21" s="101"/>
      <c r="H21" s="101"/>
      <c r="I21" s="101"/>
      <c r="J21" s="101"/>
      <c r="K21" s="28"/>
    </row>
    <row r="22" spans="2:11" ht="15" customHeight="1">
      <c r="B22" s="31"/>
      <c r="C22" s="32"/>
      <c r="D22" s="32"/>
      <c r="E22" s="34" t="s">
        <v>420</v>
      </c>
      <c r="F22" s="101" t="s">
        <v>421</v>
      </c>
      <c r="G22" s="101"/>
      <c r="H22" s="101"/>
      <c r="I22" s="101"/>
      <c r="J22" s="101"/>
      <c r="K22" s="28"/>
    </row>
    <row r="23" spans="2:11" ht="15" customHeight="1">
      <c r="B23" s="31"/>
      <c r="C23" s="32"/>
      <c r="D23" s="32"/>
      <c r="E23" s="34" t="s">
        <v>422</v>
      </c>
      <c r="F23" s="101" t="s">
        <v>423</v>
      </c>
      <c r="G23" s="101"/>
      <c r="H23" s="101"/>
      <c r="I23" s="101"/>
      <c r="J23" s="101"/>
      <c r="K23" s="28"/>
    </row>
    <row r="24" spans="2:11" ht="12.75" customHeight="1">
      <c r="B24" s="31"/>
      <c r="C24" s="32"/>
      <c r="D24" s="32"/>
      <c r="E24" s="32"/>
      <c r="F24" s="32"/>
      <c r="G24" s="32"/>
      <c r="H24" s="32"/>
      <c r="I24" s="32"/>
      <c r="J24" s="32"/>
      <c r="K24" s="28"/>
    </row>
    <row r="25" spans="2:11" ht="15" customHeight="1">
      <c r="B25" s="31"/>
      <c r="C25" s="101" t="s">
        <v>424</v>
      </c>
      <c r="D25" s="101"/>
      <c r="E25" s="101"/>
      <c r="F25" s="101"/>
      <c r="G25" s="101"/>
      <c r="H25" s="101"/>
      <c r="I25" s="101"/>
      <c r="J25" s="101"/>
      <c r="K25" s="28"/>
    </row>
    <row r="26" spans="2:11" ht="15" customHeight="1">
      <c r="B26" s="31"/>
      <c r="C26" s="101" t="s">
        <v>425</v>
      </c>
      <c r="D26" s="101"/>
      <c r="E26" s="101"/>
      <c r="F26" s="101"/>
      <c r="G26" s="101"/>
      <c r="H26" s="101"/>
      <c r="I26" s="101"/>
      <c r="J26" s="101"/>
      <c r="K26" s="28"/>
    </row>
    <row r="27" spans="2:11" ht="15" customHeight="1">
      <c r="B27" s="31"/>
      <c r="C27" s="30"/>
      <c r="D27" s="101" t="s">
        <v>426</v>
      </c>
      <c r="E27" s="101"/>
      <c r="F27" s="101"/>
      <c r="G27" s="101"/>
      <c r="H27" s="101"/>
      <c r="I27" s="101"/>
      <c r="J27" s="101"/>
      <c r="K27" s="28"/>
    </row>
    <row r="28" spans="2:11" ht="15" customHeight="1">
      <c r="B28" s="31"/>
      <c r="C28" s="32"/>
      <c r="D28" s="101" t="s">
        <v>427</v>
      </c>
      <c r="E28" s="101"/>
      <c r="F28" s="101"/>
      <c r="G28" s="101"/>
      <c r="H28" s="101"/>
      <c r="I28" s="101"/>
      <c r="J28" s="101"/>
      <c r="K28" s="28"/>
    </row>
    <row r="29" spans="2:11" ht="12.75" customHeight="1">
      <c r="B29" s="31"/>
      <c r="C29" s="32"/>
      <c r="D29" s="32"/>
      <c r="E29" s="32"/>
      <c r="F29" s="32"/>
      <c r="G29" s="32"/>
      <c r="H29" s="32"/>
      <c r="I29" s="32"/>
      <c r="J29" s="32"/>
      <c r="K29" s="28"/>
    </row>
    <row r="30" spans="2:11" ht="15" customHeight="1">
      <c r="B30" s="31"/>
      <c r="C30" s="32"/>
      <c r="D30" s="101" t="s">
        <v>428</v>
      </c>
      <c r="E30" s="101"/>
      <c r="F30" s="101"/>
      <c r="G30" s="101"/>
      <c r="H30" s="101"/>
      <c r="I30" s="101"/>
      <c r="J30" s="101"/>
      <c r="K30" s="28"/>
    </row>
    <row r="31" spans="2:11" ht="15" customHeight="1">
      <c r="B31" s="31"/>
      <c r="C31" s="32"/>
      <c r="D31" s="101" t="s">
        <v>429</v>
      </c>
      <c r="E31" s="101"/>
      <c r="F31" s="101"/>
      <c r="G31" s="101"/>
      <c r="H31" s="101"/>
      <c r="I31" s="101"/>
      <c r="J31" s="101"/>
      <c r="K31" s="28"/>
    </row>
    <row r="32" spans="2:11" ht="12.75" customHeight="1">
      <c r="B32" s="31"/>
      <c r="C32" s="32"/>
      <c r="D32" s="32"/>
      <c r="E32" s="32"/>
      <c r="F32" s="32"/>
      <c r="G32" s="32"/>
      <c r="H32" s="32"/>
      <c r="I32" s="32"/>
      <c r="J32" s="32"/>
      <c r="K32" s="28"/>
    </row>
    <row r="33" spans="2:11" ht="15" customHeight="1">
      <c r="B33" s="31"/>
      <c r="C33" s="32"/>
      <c r="D33" s="101" t="s">
        <v>430</v>
      </c>
      <c r="E33" s="101"/>
      <c r="F33" s="101"/>
      <c r="G33" s="101"/>
      <c r="H33" s="101"/>
      <c r="I33" s="101"/>
      <c r="J33" s="101"/>
      <c r="K33" s="28"/>
    </row>
    <row r="34" spans="2:11" ht="15" customHeight="1">
      <c r="B34" s="31"/>
      <c r="C34" s="32"/>
      <c r="D34" s="101" t="s">
        <v>431</v>
      </c>
      <c r="E34" s="101"/>
      <c r="F34" s="101"/>
      <c r="G34" s="101"/>
      <c r="H34" s="101"/>
      <c r="I34" s="101"/>
      <c r="J34" s="101"/>
      <c r="K34" s="28"/>
    </row>
    <row r="35" spans="2:11" ht="15" customHeight="1">
      <c r="B35" s="31"/>
      <c r="C35" s="32"/>
      <c r="D35" s="101" t="s">
        <v>432</v>
      </c>
      <c r="E35" s="101"/>
      <c r="F35" s="101"/>
      <c r="G35" s="101"/>
      <c r="H35" s="101"/>
      <c r="I35" s="101"/>
      <c r="J35" s="101"/>
      <c r="K35" s="28"/>
    </row>
    <row r="36" spans="2:11" ht="15" customHeight="1">
      <c r="B36" s="31"/>
      <c r="C36" s="32"/>
      <c r="D36" s="30"/>
      <c r="E36" s="33" t="s">
        <v>101</v>
      </c>
      <c r="F36" s="30"/>
      <c r="G36" s="101" t="s">
        <v>433</v>
      </c>
      <c r="H36" s="101"/>
      <c r="I36" s="101"/>
      <c r="J36" s="101"/>
      <c r="K36" s="28"/>
    </row>
    <row r="37" spans="2:11" ht="30.75" customHeight="1">
      <c r="B37" s="31"/>
      <c r="C37" s="32"/>
      <c r="D37" s="30"/>
      <c r="E37" s="33" t="s">
        <v>434</v>
      </c>
      <c r="F37" s="30"/>
      <c r="G37" s="101" t="s">
        <v>435</v>
      </c>
      <c r="H37" s="101"/>
      <c r="I37" s="101"/>
      <c r="J37" s="101"/>
      <c r="K37" s="28"/>
    </row>
    <row r="38" spans="2:11" ht="15" customHeight="1">
      <c r="B38" s="31"/>
      <c r="C38" s="32"/>
      <c r="D38" s="30"/>
      <c r="E38" s="33" t="s">
        <v>54</v>
      </c>
      <c r="F38" s="30"/>
      <c r="G38" s="101" t="s">
        <v>436</v>
      </c>
      <c r="H38" s="101"/>
      <c r="I38" s="101"/>
      <c r="J38" s="101"/>
      <c r="K38" s="28"/>
    </row>
    <row r="39" spans="2:11" ht="15" customHeight="1">
      <c r="B39" s="31"/>
      <c r="C39" s="32"/>
      <c r="D39" s="30"/>
      <c r="E39" s="33" t="s">
        <v>55</v>
      </c>
      <c r="F39" s="30"/>
      <c r="G39" s="101" t="s">
        <v>437</v>
      </c>
      <c r="H39" s="101"/>
      <c r="I39" s="101"/>
      <c r="J39" s="101"/>
      <c r="K39" s="28"/>
    </row>
    <row r="40" spans="2:11" ht="15" customHeight="1">
      <c r="B40" s="31"/>
      <c r="C40" s="32"/>
      <c r="D40" s="30"/>
      <c r="E40" s="33" t="s">
        <v>102</v>
      </c>
      <c r="F40" s="30"/>
      <c r="G40" s="101" t="s">
        <v>438</v>
      </c>
      <c r="H40" s="101"/>
      <c r="I40" s="101"/>
      <c r="J40" s="101"/>
      <c r="K40" s="28"/>
    </row>
    <row r="41" spans="2:11" ht="15" customHeight="1">
      <c r="B41" s="31"/>
      <c r="C41" s="32"/>
      <c r="D41" s="30"/>
      <c r="E41" s="33" t="s">
        <v>103</v>
      </c>
      <c r="F41" s="30"/>
      <c r="G41" s="101" t="s">
        <v>439</v>
      </c>
      <c r="H41" s="101"/>
      <c r="I41" s="101"/>
      <c r="J41" s="101"/>
      <c r="K41" s="28"/>
    </row>
    <row r="42" spans="2:11" ht="15" customHeight="1">
      <c r="B42" s="31"/>
      <c r="C42" s="32"/>
      <c r="D42" s="30"/>
      <c r="E42" s="33" t="s">
        <v>440</v>
      </c>
      <c r="F42" s="30"/>
      <c r="G42" s="101" t="s">
        <v>441</v>
      </c>
      <c r="H42" s="101"/>
      <c r="I42" s="101"/>
      <c r="J42" s="101"/>
      <c r="K42" s="28"/>
    </row>
    <row r="43" spans="2:11" ht="15" customHeight="1">
      <c r="B43" s="31"/>
      <c r="C43" s="32"/>
      <c r="D43" s="30"/>
      <c r="E43" s="33"/>
      <c r="F43" s="30"/>
      <c r="G43" s="101" t="s">
        <v>442</v>
      </c>
      <c r="H43" s="101"/>
      <c r="I43" s="101"/>
      <c r="J43" s="101"/>
      <c r="K43" s="28"/>
    </row>
    <row r="44" spans="2:11" ht="15" customHeight="1">
      <c r="B44" s="31"/>
      <c r="C44" s="32"/>
      <c r="D44" s="30"/>
      <c r="E44" s="33" t="s">
        <v>443</v>
      </c>
      <c r="F44" s="30"/>
      <c r="G44" s="101" t="s">
        <v>444</v>
      </c>
      <c r="H44" s="101"/>
      <c r="I44" s="101"/>
      <c r="J44" s="101"/>
      <c r="K44" s="28"/>
    </row>
    <row r="45" spans="2:11" ht="15" customHeight="1">
      <c r="B45" s="31"/>
      <c r="C45" s="32"/>
      <c r="D45" s="30"/>
      <c r="E45" s="33" t="s">
        <v>105</v>
      </c>
      <c r="F45" s="30"/>
      <c r="G45" s="101" t="s">
        <v>445</v>
      </c>
      <c r="H45" s="101"/>
      <c r="I45" s="101"/>
      <c r="J45" s="101"/>
      <c r="K45" s="28"/>
    </row>
    <row r="46" spans="2:11" ht="12.75" customHeight="1">
      <c r="B46" s="31"/>
      <c r="C46" s="32"/>
      <c r="D46" s="30"/>
      <c r="E46" s="30"/>
      <c r="F46" s="30"/>
      <c r="G46" s="30"/>
      <c r="H46" s="30"/>
      <c r="I46" s="30"/>
      <c r="J46" s="30"/>
      <c r="K46" s="28"/>
    </row>
    <row r="47" spans="2:11" ht="15" customHeight="1">
      <c r="B47" s="31"/>
      <c r="C47" s="32"/>
      <c r="D47" s="101" t="s">
        <v>446</v>
      </c>
      <c r="E47" s="101"/>
      <c r="F47" s="101"/>
      <c r="G47" s="101"/>
      <c r="H47" s="101"/>
      <c r="I47" s="101"/>
      <c r="J47" s="101"/>
      <c r="K47" s="28"/>
    </row>
    <row r="48" spans="2:11" ht="15" customHeight="1">
      <c r="B48" s="31"/>
      <c r="C48" s="32"/>
      <c r="D48" s="32"/>
      <c r="E48" s="101" t="s">
        <v>447</v>
      </c>
      <c r="F48" s="101"/>
      <c r="G48" s="101"/>
      <c r="H48" s="101"/>
      <c r="I48" s="101"/>
      <c r="J48" s="101"/>
      <c r="K48" s="28"/>
    </row>
    <row r="49" spans="2:11" ht="15" customHeight="1">
      <c r="B49" s="31"/>
      <c r="C49" s="32"/>
      <c r="D49" s="32"/>
      <c r="E49" s="101" t="s">
        <v>448</v>
      </c>
      <c r="F49" s="101"/>
      <c r="G49" s="101"/>
      <c r="H49" s="101"/>
      <c r="I49" s="101"/>
      <c r="J49" s="101"/>
      <c r="K49" s="28"/>
    </row>
    <row r="50" spans="2:11" ht="15" customHeight="1">
      <c r="B50" s="31"/>
      <c r="C50" s="32"/>
      <c r="D50" s="32"/>
      <c r="E50" s="101" t="s">
        <v>449</v>
      </c>
      <c r="F50" s="101"/>
      <c r="G50" s="101"/>
      <c r="H50" s="101"/>
      <c r="I50" s="101"/>
      <c r="J50" s="101"/>
      <c r="K50" s="28"/>
    </row>
    <row r="51" spans="2:11" ht="15" customHeight="1">
      <c r="B51" s="31"/>
      <c r="C51" s="32"/>
      <c r="D51" s="101" t="s">
        <v>450</v>
      </c>
      <c r="E51" s="101"/>
      <c r="F51" s="101"/>
      <c r="G51" s="101"/>
      <c r="H51" s="101"/>
      <c r="I51" s="101"/>
      <c r="J51" s="101"/>
      <c r="K51" s="28"/>
    </row>
    <row r="52" spans="2:11" ht="25.5" customHeight="1">
      <c r="B52" s="27"/>
      <c r="C52" s="103" t="s">
        <v>451</v>
      </c>
      <c r="D52" s="103"/>
      <c r="E52" s="103"/>
      <c r="F52" s="103"/>
      <c r="G52" s="103"/>
      <c r="H52" s="103"/>
      <c r="I52" s="103"/>
      <c r="J52" s="103"/>
      <c r="K52" s="28"/>
    </row>
    <row r="53" spans="2:11" ht="5.25" customHeight="1">
      <c r="B53" s="27"/>
      <c r="C53" s="29"/>
      <c r="D53" s="29"/>
      <c r="E53" s="29"/>
      <c r="F53" s="29"/>
      <c r="G53" s="29"/>
      <c r="H53" s="29"/>
      <c r="I53" s="29"/>
      <c r="J53" s="29"/>
      <c r="K53" s="28"/>
    </row>
    <row r="54" spans="2:11" ht="15" customHeight="1">
      <c r="B54" s="27"/>
      <c r="C54" s="101" t="s">
        <v>452</v>
      </c>
      <c r="D54" s="101"/>
      <c r="E54" s="101"/>
      <c r="F54" s="101"/>
      <c r="G54" s="101"/>
      <c r="H54" s="101"/>
      <c r="I54" s="101"/>
      <c r="J54" s="101"/>
      <c r="K54" s="28"/>
    </row>
    <row r="55" spans="2:11" ht="15" customHeight="1">
      <c r="B55" s="27"/>
      <c r="C55" s="101" t="s">
        <v>453</v>
      </c>
      <c r="D55" s="101"/>
      <c r="E55" s="101"/>
      <c r="F55" s="101"/>
      <c r="G55" s="101"/>
      <c r="H55" s="101"/>
      <c r="I55" s="101"/>
      <c r="J55" s="101"/>
      <c r="K55" s="28"/>
    </row>
    <row r="56" spans="2:11" ht="12.75" customHeight="1">
      <c r="B56" s="27"/>
      <c r="C56" s="30"/>
      <c r="D56" s="30"/>
      <c r="E56" s="30"/>
      <c r="F56" s="30"/>
      <c r="G56" s="30"/>
      <c r="H56" s="30"/>
      <c r="I56" s="30"/>
      <c r="J56" s="30"/>
      <c r="K56" s="28"/>
    </row>
    <row r="57" spans="2:11" ht="15" customHeight="1">
      <c r="B57" s="27"/>
      <c r="C57" s="101" t="s">
        <v>454</v>
      </c>
      <c r="D57" s="101"/>
      <c r="E57" s="101"/>
      <c r="F57" s="101"/>
      <c r="G57" s="101"/>
      <c r="H57" s="101"/>
      <c r="I57" s="101"/>
      <c r="J57" s="101"/>
      <c r="K57" s="28"/>
    </row>
    <row r="58" spans="2:11" ht="15" customHeight="1">
      <c r="B58" s="27"/>
      <c r="C58" s="32"/>
      <c r="D58" s="101" t="s">
        <v>455</v>
      </c>
      <c r="E58" s="101"/>
      <c r="F58" s="101"/>
      <c r="G58" s="101"/>
      <c r="H58" s="101"/>
      <c r="I58" s="101"/>
      <c r="J58" s="101"/>
      <c r="K58" s="28"/>
    </row>
    <row r="59" spans="2:11" ht="15" customHeight="1">
      <c r="B59" s="27"/>
      <c r="C59" s="32"/>
      <c r="D59" s="101" t="s">
        <v>456</v>
      </c>
      <c r="E59" s="101"/>
      <c r="F59" s="101"/>
      <c r="G59" s="101"/>
      <c r="H59" s="101"/>
      <c r="I59" s="101"/>
      <c r="J59" s="101"/>
      <c r="K59" s="28"/>
    </row>
    <row r="60" spans="2:11" ht="15" customHeight="1">
      <c r="B60" s="27"/>
      <c r="C60" s="32"/>
      <c r="D60" s="101" t="s">
        <v>457</v>
      </c>
      <c r="E60" s="101"/>
      <c r="F60" s="101"/>
      <c r="G60" s="101"/>
      <c r="H60" s="101"/>
      <c r="I60" s="101"/>
      <c r="J60" s="101"/>
      <c r="K60" s="28"/>
    </row>
    <row r="61" spans="2:11" ht="15" customHeight="1">
      <c r="B61" s="27"/>
      <c r="C61" s="32"/>
      <c r="D61" s="101" t="s">
        <v>458</v>
      </c>
      <c r="E61" s="101"/>
      <c r="F61" s="101"/>
      <c r="G61" s="101"/>
      <c r="H61" s="101"/>
      <c r="I61" s="101"/>
      <c r="J61" s="101"/>
      <c r="K61" s="28"/>
    </row>
    <row r="62" spans="2:11" ht="15" customHeight="1">
      <c r="B62" s="27"/>
      <c r="C62" s="32"/>
      <c r="D62" s="105" t="s">
        <v>459</v>
      </c>
      <c r="E62" s="105"/>
      <c r="F62" s="105"/>
      <c r="G62" s="105"/>
      <c r="H62" s="105"/>
      <c r="I62" s="105"/>
      <c r="J62" s="105"/>
      <c r="K62" s="28"/>
    </row>
    <row r="63" spans="2:11" ht="15" customHeight="1">
      <c r="B63" s="27"/>
      <c r="C63" s="32"/>
      <c r="D63" s="101" t="s">
        <v>460</v>
      </c>
      <c r="E63" s="101"/>
      <c r="F63" s="101"/>
      <c r="G63" s="101"/>
      <c r="H63" s="101"/>
      <c r="I63" s="101"/>
      <c r="J63" s="101"/>
      <c r="K63" s="28"/>
    </row>
    <row r="64" spans="2:11" ht="12.75" customHeight="1">
      <c r="B64" s="27"/>
      <c r="C64" s="32"/>
      <c r="D64" s="32"/>
      <c r="E64" s="35"/>
      <c r="F64" s="32"/>
      <c r="G64" s="32"/>
      <c r="H64" s="32"/>
      <c r="I64" s="32"/>
      <c r="J64" s="32"/>
      <c r="K64" s="28"/>
    </row>
    <row r="65" spans="2:11" ht="15" customHeight="1">
      <c r="B65" s="27"/>
      <c r="C65" s="32"/>
      <c r="D65" s="101" t="s">
        <v>461</v>
      </c>
      <c r="E65" s="101"/>
      <c r="F65" s="101"/>
      <c r="G65" s="101"/>
      <c r="H65" s="101"/>
      <c r="I65" s="101"/>
      <c r="J65" s="101"/>
      <c r="K65" s="28"/>
    </row>
    <row r="66" spans="2:11" ht="15" customHeight="1">
      <c r="B66" s="27"/>
      <c r="C66" s="32"/>
      <c r="D66" s="105" t="s">
        <v>462</v>
      </c>
      <c r="E66" s="105"/>
      <c r="F66" s="105"/>
      <c r="G66" s="105"/>
      <c r="H66" s="105"/>
      <c r="I66" s="105"/>
      <c r="J66" s="105"/>
      <c r="K66" s="28"/>
    </row>
    <row r="67" spans="2:11" ht="15" customHeight="1">
      <c r="B67" s="27"/>
      <c r="C67" s="32"/>
      <c r="D67" s="101" t="s">
        <v>463</v>
      </c>
      <c r="E67" s="101"/>
      <c r="F67" s="101"/>
      <c r="G67" s="101"/>
      <c r="H67" s="101"/>
      <c r="I67" s="101"/>
      <c r="J67" s="101"/>
      <c r="K67" s="28"/>
    </row>
    <row r="68" spans="2:11" ht="15" customHeight="1">
      <c r="B68" s="27"/>
      <c r="C68" s="32"/>
      <c r="D68" s="101" t="s">
        <v>464</v>
      </c>
      <c r="E68" s="101"/>
      <c r="F68" s="101"/>
      <c r="G68" s="101"/>
      <c r="H68" s="101"/>
      <c r="I68" s="101"/>
      <c r="J68" s="101"/>
      <c r="K68" s="28"/>
    </row>
    <row r="69" spans="2:11" ht="15" customHeight="1">
      <c r="B69" s="27"/>
      <c r="C69" s="32"/>
      <c r="D69" s="101" t="s">
        <v>465</v>
      </c>
      <c r="E69" s="101"/>
      <c r="F69" s="101"/>
      <c r="G69" s="101"/>
      <c r="H69" s="101"/>
      <c r="I69" s="101"/>
      <c r="J69" s="101"/>
      <c r="K69" s="28"/>
    </row>
    <row r="70" spans="2:11" ht="15" customHeight="1">
      <c r="B70" s="27"/>
      <c r="C70" s="32"/>
      <c r="D70" s="101" t="s">
        <v>466</v>
      </c>
      <c r="E70" s="101"/>
      <c r="F70" s="101"/>
      <c r="G70" s="101"/>
      <c r="H70" s="101"/>
      <c r="I70" s="101"/>
      <c r="J70" s="101"/>
      <c r="K70" s="28"/>
    </row>
    <row r="71" spans="2:11" ht="12.75" customHeight="1">
      <c r="B71" s="36"/>
      <c r="C71" s="37"/>
      <c r="D71" s="37"/>
      <c r="E71" s="37"/>
      <c r="F71" s="37"/>
      <c r="G71" s="37"/>
      <c r="H71" s="37"/>
      <c r="I71" s="37"/>
      <c r="J71" s="37"/>
      <c r="K71" s="38"/>
    </row>
    <row r="72" spans="2:11" ht="18.75" customHeight="1">
      <c r="B72" s="39"/>
      <c r="C72" s="39"/>
      <c r="D72" s="39"/>
      <c r="E72" s="39"/>
      <c r="F72" s="39"/>
      <c r="G72" s="39"/>
      <c r="H72" s="39"/>
      <c r="I72" s="39"/>
      <c r="J72" s="39"/>
      <c r="K72" s="40"/>
    </row>
    <row r="73" spans="2:11" ht="18.7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2:11" ht="7.5" customHeight="1">
      <c r="B74" s="41"/>
      <c r="C74" s="42"/>
      <c r="D74" s="42"/>
      <c r="E74" s="42"/>
      <c r="F74" s="42"/>
      <c r="G74" s="42"/>
      <c r="H74" s="42"/>
      <c r="I74" s="42"/>
      <c r="J74" s="42"/>
      <c r="K74" s="43"/>
    </row>
    <row r="75" spans="2:11" ht="45" customHeight="1">
      <c r="B75" s="44"/>
      <c r="C75" s="104" t="s">
        <v>467</v>
      </c>
      <c r="D75" s="104"/>
      <c r="E75" s="104"/>
      <c r="F75" s="104"/>
      <c r="G75" s="104"/>
      <c r="H75" s="104"/>
      <c r="I75" s="104"/>
      <c r="J75" s="104"/>
      <c r="K75" s="45"/>
    </row>
    <row r="76" spans="2:11" ht="17.25" customHeight="1">
      <c r="B76" s="44"/>
      <c r="C76" s="46" t="s">
        <v>468</v>
      </c>
      <c r="D76" s="46"/>
      <c r="E76" s="46"/>
      <c r="F76" s="46" t="s">
        <v>469</v>
      </c>
      <c r="G76" s="47"/>
      <c r="H76" s="46" t="s">
        <v>55</v>
      </c>
      <c r="I76" s="46" t="s">
        <v>58</v>
      </c>
      <c r="J76" s="46" t="s">
        <v>470</v>
      </c>
      <c r="K76" s="45"/>
    </row>
    <row r="77" spans="2:11" ht="17.25" customHeight="1">
      <c r="B77" s="44"/>
      <c r="C77" s="48" t="s">
        <v>471</v>
      </c>
      <c r="D77" s="48"/>
      <c r="E77" s="48"/>
      <c r="F77" s="49" t="s">
        <v>472</v>
      </c>
      <c r="G77" s="50"/>
      <c r="H77" s="48"/>
      <c r="I77" s="48"/>
      <c r="J77" s="48" t="s">
        <v>473</v>
      </c>
      <c r="K77" s="45"/>
    </row>
    <row r="78" spans="2:11" ht="5.25" customHeight="1">
      <c r="B78" s="44"/>
      <c r="C78" s="51"/>
      <c r="D78" s="51"/>
      <c r="E78" s="51"/>
      <c r="F78" s="51"/>
      <c r="G78" s="52"/>
      <c r="H78" s="51"/>
      <c r="I78" s="51"/>
      <c r="J78" s="51"/>
      <c r="K78" s="45"/>
    </row>
    <row r="79" spans="2:11" ht="15" customHeight="1">
      <c r="B79" s="44"/>
      <c r="C79" s="33" t="s">
        <v>54</v>
      </c>
      <c r="D79" s="53"/>
      <c r="E79" s="53"/>
      <c r="F79" s="54" t="s">
        <v>474</v>
      </c>
      <c r="G79" s="55"/>
      <c r="H79" s="33" t="s">
        <v>475</v>
      </c>
      <c r="I79" s="33" t="s">
        <v>476</v>
      </c>
      <c r="J79" s="33">
        <v>20</v>
      </c>
      <c r="K79" s="45"/>
    </row>
    <row r="80" spans="2:11" ht="15" customHeight="1">
      <c r="B80" s="44"/>
      <c r="C80" s="33" t="s">
        <v>477</v>
      </c>
      <c r="D80" s="33"/>
      <c r="E80" s="33"/>
      <c r="F80" s="54" t="s">
        <v>474</v>
      </c>
      <c r="G80" s="55"/>
      <c r="H80" s="33" t="s">
        <v>478</v>
      </c>
      <c r="I80" s="33" t="s">
        <v>476</v>
      </c>
      <c r="J80" s="33">
        <v>120</v>
      </c>
      <c r="K80" s="45"/>
    </row>
    <row r="81" spans="2:11" ht="15" customHeight="1">
      <c r="B81" s="56"/>
      <c r="C81" s="33" t="s">
        <v>479</v>
      </c>
      <c r="D81" s="33"/>
      <c r="E81" s="33"/>
      <c r="F81" s="54" t="s">
        <v>480</v>
      </c>
      <c r="G81" s="55"/>
      <c r="H81" s="33" t="s">
        <v>481</v>
      </c>
      <c r="I81" s="33" t="s">
        <v>476</v>
      </c>
      <c r="J81" s="33">
        <v>50</v>
      </c>
      <c r="K81" s="45"/>
    </row>
    <row r="82" spans="2:11" ht="15" customHeight="1">
      <c r="B82" s="56"/>
      <c r="C82" s="33" t="s">
        <v>482</v>
      </c>
      <c r="D82" s="33"/>
      <c r="E82" s="33"/>
      <c r="F82" s="54" t="s">
        <v>474</v>
      </c>
      <c r="G82" s="55"/>
      <c r="H82" s="33" t="s">
        <v>483</v>
      </c>
      <c r="I82" s="33" t="s">
        <v>484</v>
      </c>
      <c r="J82" s="33"/>
      <c r="K82" s="45"/>
    </row>
    <row r="83" spans="2:11" ht="15" customHeight="1">
      <c r="B83" s="56"/>
      <c r="C83" s="33" t="s">
        <v>485</v>
      </c>
      <c r="D83" s="33"/>
      <c r="E83" s="33"/>
      <c r="F83" s="54" t="s">
        <v>480</v>
      </c>
      <c r="G83" s="33"/>
      <c r="H83" s="33" t="s">
        <v>486</v>
      </c>
      <c r="I83" s="33" t="s">
        <v>476</v>
      </c>
      <c r="J83" s="33">
        <v>15</v>
      </c>
      <c r="K83" s="45"/>
    </row>
    <row r="84" spans="2:11" ht="15" customHeight="1">
      <c r="B84" s="56"/>
      <c r="C84" s="33" t="s">
        <v>487</v>
      </c>
      <c r="D84" s="33"/>
      <c r="E84" s="33"/>
      <c r="F84" s="54" t="s">
        <v>480</v>
      </c>
      <c r="G84" s="33"/>
      <c r="H84" s="33" t="s">
        <v>488</v>
      </c>
      <c r="I84" s="33" t="s">
        <v>476</v>
      </c>
      <c r="J84" s="33">
        <v>15</v>
      </c>
      <c r="K84" s="45"/>
    </row>
    <row r="85" spans="2:11" ht="15" customHeight="1">
      <c r="B85" s="56"/>
      <c r="C85" s="33" t="s">
        <v>489</v>
      </c>
      <c r="D85" s="33"/>
      <c r="E85" s="33"/>
      <c r="F85" s="54" t="s">
        <v>480</v>
      </c>
      <c r="G85" s="33"/>
      <c r="H85" s="33" t="s">
        <v>490</v>
      </c>
      <c r="I85" s="33" t="s">
        <v>476</v>
      </c>
      <c r="J85" s="33">
        <v>20</v>
      </c>
      <c r="K85" s="45"/>
    </row>
    <row r="86" spans="2:11" ht="15" customHeight="1">
      <c r="B86" s="56"/>
      <c r="C86" s="33" t="s">
        <v>491</v>
      </c>
      <c r="D86" s="33"/>
      <c r="E86" s="33"/>
      <c r="F86" s="54" t="s">
        <v>480</v>
      </c>
      <c r="G86" s="33"/>
      <c r="H86" s="33" t="s">
        <v>492</v>
      </c>
      <c r="I86" s="33" t="s">
        <v>476</v>
      </c>
      <c r="J86" s="33">
        <v>20</v>
      </c>
      <c r="K86" s="45"/>
    </row>
    <row r="87" spans="2:11" ht="15" customHeight="1">
      <c r="B87" s="56"/>
      <c r="C87" s="33" t="s">
        <v>493</v>
      </c>
      <c r="D87" s="33"/>
      <c r="E87" s="33"/>
      <c r="F87" s="54" t="s">
        <v>480</v>
      </c>
      <c r="G87" s="55"/>
      <c r="H87" s="33" t="s">
        <v>494</v>
      </c>
      <c r="I87" s="33" t="s">
        <v>476</v>
      </c>
      <c r="J87" s="33">
        <v>50</v>
      </c>
      <c r="K87" s="45"/>
    </row>
    <row r="88" spans="2:11" ht="15" customHeight="1">
      <c r="B88" s="56"/>
      <c r="C88" s="33" t="s">
        <v>495</v>
      </c>
      <c r="D88" s="33"/>
      <c r="E88" s="33"/>
      <c r="F88" s="54" t="s">
        <v>480</v>
      </c>
      <c r="G88" s="55"/>
      <c r="H88" s="33" t="s">
        <v>496</v>
      </c>
      <c r="I88" s="33" t="s">
        <v>476</v>
      </c>
      <c r="J88" s="33">
        <v>20</v>
      </c>
      <c r="K88" s="45"/>
    </row>
    <row r="89" spans="2:11" ht="15" customHeight="1">
      <c r="B89" s="56"/>
      <c r="C89" s="33" t="s">
        <v>497</v>
      </c>
      <c r="D89" s="33"/>
      <c r="E89" s="33"/>
      <c r="F89" s="54" t="s">
        <v>480</v>
      </c>
      <c r="G89" s="55"/>
      <c r="H89" s="33" t="s">
        <v>498</v>
      </c>
      <c r="I89" s="33" t="s">
        <v>476</v>
      </c>
      <c r="J89" s="33">
        <v>20</v>
      </c>
      <c r="K89" s="45"/>
    </row>
    <row r="90" spans="2:11" ht="15" customHeight="1">
      <c r="B90" s="56"/>
      <c r="C90" s="33" t="s">
        <v>499</v>
      </c>
      <c r="D90" s="33"/>
      <c r="E90" s="33"/>
      <c r="F90" s="54" t="s">
        <v>480</v>
      </c>
      <c r="G90" s="55"/>
      <c r="H90" s="33" t="s">
        <v>500</v>
      </c>
      <c r="I90" s="33" t="s">
        <v>476</v>
      </c>
      <c r="J90" s="33">
        <v>50</v>
      </c>
      <c r="K90" s="45"/>
    </row>
    <row r="91" spans="2:11" ht="15" customHeight="1">
      <c r="B91" s="56"/>
      <c r="C91" s="33" t="s">
        <v>501</v>
      </c>
      <c r="D91" s="33"/>
      <c r="E91" s="33"/>
      <c r="F91" s="54" t="s">
        <v>480</v>
      </c>
      <c r="G91" s="55"/>
      <c r="H91" s="33" t="s">
        <v>501</v>
      </c>
      <c r="I91" s="33" t="s">
        <v>476</v>
      </c>
      <c r="J91" s="33">
        <v>50</v>
      </c>
      <c r="K91" s="45"/>
    </row>
    <row r="92" spans="2:11" ht="15" customHeight="1">
      <c r="B92" s="56"/>
      <c r="C92" s="33" t="s">
        <v>502</v>
      </c>
      <c r="D92" s="33"/>
      <c r="E92" s="33"/>
      <c r="F92" s="54" t="s">
        <v>480</v>
      </c>
      <c r="G92" s="55"/>
      <c r="H92" s="33" t="s">
        <v>503</v>
      </c>
      <c r="I92" s="33" t="s">
        <v>476</v>
      </c>
      <c r="J92" s="33">
        <v>255</v>
      </c>
      <c r="K92" s="45"/>
    </row>
    <row r="93" spans="2:11" ht="15" customHeight="1">
      <c r="B93" s="56"/>
      <c r="C93" s="33" t="s">
        <v>504</v>
      </c>
      <c r="D93" s="33"/>
      <c r="E93" s="33"/>
      <c r="F93" s="54" t="s">
        <v>474</v>
      </c>
      <c r="G93" s="55"/>
      <c r="H93" s="33" t="s">
        <v>505</v>
      </c>
      <c r="I93" s="33" t="s">
        <v>506</v>
      </c>
      <c r="J93" s="33"/>
      <c r="K93" s="45"/>
    </row>
    <row r="94" spans="2:11" ht="15" customHeight="1">
      <c r="B94" s="56"/>
      <c r="C94" s="33" t="s">
        <v>507</v>
      </c>
      <c r="D94" s="33"/>
      <c r="E94" s="33"/>
      <c r="F94" s="54" t="s">
        <v>474</v>
      </c>
      <c r="G94" s="55"/>
      <c r="H94" s="33" t="s">
        <v>508</v>
      </c>
      <c r="I94" s="33" t="s">
        <v>509</v>
      </c>
      <c r="J94" s="33"/>
      <c r="K94" s="45"/>
    </row>
    <row r="95" spans="2:11" ht="15" customHeight="1">
      <c r="B95" s="56"/>
      <c r="C95" s="33" t="s">
        <v>510</v>
      </c>
      <c r="D95" s="33"/>
      <c r="E95" s="33"/>
      <c r="F95" s="54" t="s">
        <v>474</v>
      </c>
      <c r="G95" s="55"/>
      <c r="H95" s="33" t="s">
        <v>510</v>
      </c>
      <c r="I95" s="33" t="s">
        <v>509</v>
      </c>
      <c r="J95" s="33"/>
      <c r="K95" s="45"/>
    </row>
    <row r="96" spans="2:11" ht="15" customHeight="1">
      <c r="B96" s="56"/>
      <c r="C96" s="33" t="s">
        <v>39</v>
      </c>
      <c r="D96" s="33"/>
      <c r="E96" s="33"/>
      <c r="F96" s="54" t="s">
        <v>474</v>
      </c>
      <c r="G96" s="55"/>
      <c r="H96" s="33" t="s">
        <v>511</v>
      </c>
      <c r="I96" s="33" t="s">
        <v>509</v>
      </c>
      <c r="J96" s="33"/>
      <c r="K96" s="45"/>
    </row>
    <row r="97" spans="2:11" ht="15" customHeight="1">
      <c r="B97" s="56"/>
      <c r="C97" s="33" t="s">
        <v>49</v>
      </c>
      <c r="D97" s="33"/>
      <c r="E97" s="33"/>
      <c r="F97" s="54" t="s">
        <v>474</v>
      </c>
      <c r="G97" s="55"/>
      <c r="H97" s="33" t="s">
        <v>512</v>
      </c>
      <c r="I97" s="33" t="s">
        <v>509</v>
      </c>
      <c r="J97" s="33"/>
      <c r="K97" s="45"/>
    </row>
    <row r="98" spans="2:11" ht="15" customHeight="1">
      <c r="B98" s="57"/>
      <c r="C98" s="58"/>
      <c r="D98" s="58"/>
      <c r="E98" s="58"/>
      <c r="F98" s="58"/>
      <c r="G98" s="58"/>
      <c r="H98" s="58"/>
      <c r="I98" s="58"/>
      <c r="J98" s="58"/>
      <c r="K98" s="59"/>
    </row>
    <row r="99" spans="2:11" ht="18.75" customHeight="1">
      <c r="B99" s="60"/>
      <c r="C99" s="61"/>
      <c r="D99" s="61"/>
      <c r="E99" s="61"/>
      <c r="F99" s="61"/>
      <c r="G99" s="61"/>
      <c r="H99" s="61"/>
      <c r="I99" s="61"/>
      <c r="J99" s="61"/>
      <c r="K99" s="60"/>
    </row>
    <row r="100" spans="2:11" ht="18.75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3"/>
    </row>
    <row r="102" spans="2:11" ht="45" customHeight="1">
      <c r="B102" s="44"/>
      <c r="C102" s="104" t="s">
        <v>513</v>
      </c>
      <c r="D102" s="104"/>
      <c r="E102" s="104"/>
      <c r="F102" s="104"/>
      <c r="G102" s="104"/>
      <c r="H102" s="104"/>
      <c r="I102" s="104"/>
      <c r="J102" s="104"/>
      <c r="K102" s="45"/>
    </row>
    <row r="103" spans="2:11" ht="17.25" customHeight="1">
      <c r="B103" s="44"/>
      <c r="C103" s="46" t="s">
        <v>468</v>
      </c>
      <c r="D103" s="46"/>
      <c r="E103" s="46"/>
      <c r="F103" s="46" t="s">
        <v>469</v>
      </c>
      <c r="G103" s="47"/>
      <c r="H103" s="46" t="s">
        <v>55</v>
      </c>
      <c r="I103" s="46" t="s">
        <v>58</v>
      </c>
      <c r="J103" s="46" t="s">
        <v>470</v>
      </c>
      <c r="K103" s="45"/>
    </row>
    <row r="104" spans="2:11" ht="17.25" customHeight="1">
      <c r="B104" s="44"/>
      <c r="C104" s="48" t="s">
        <v>471</v>
      </c>
      <c r="D104" s="48"/>
      <c r="E104" s="48"/>
      <c r="F104" s="49" t="s">
        <v>472</v>
      </c>
      <c r="G104" s="50"/>
      <c r="H104" s="48"/>
      <c r="I104" s="48"/>
      <c r="J104" s="48" t="s">
        <v>473</v>
      </c>
      <c r="K104" s="45"/>
    </row>
    <row r="105" spans="2:11" ht="5.25" customHeight="1">
      <c r="B105" s="44"/>
      <c r="C105" s="46"/>
      <c r="D105" s="46"/>
      <c r="E105" s="46"/>
      <c r="F105" s="46"/>
      <c r="G105" s="62"/>
      <c r="H105" s="46"/>
      <c r="I105" s="46"/>
      <c r="J105" s="46"/>
      <c r="K105" s="45"/>
    </row>
    <row r="106" spans="2:11" ht="15" customHeight="1">
      <c r="B106" s="44"/>
      <c r="C106" s="33" t="s">
        <v>54</v>
      </c>
      <c r="D106" s="53"/>
      <c r="E106" s="53"/>
      <c r="F106" s="54" t="s">
        <v>474</v>
      </c>
      <c r="G106" s="33"/>
      <c r="H106" s="33" t="s">
        <v>514</v>
      </c>
      <c r="I106" s="33" t="s">
        <v>476</v>
      </c>
      <c r="J106" s="33">
        <v>20</v>
      </c>
      <c r="K106" s="45"/>
    </row>
    <row r="107" spans="2:11" ht="15" customHeight="1">
      <c r="B107" s="44"/>
      <c r="C107" s="33" t="s">
        <v>477</v>
      </c>
      <c r="D107" s="33"/>
      <c r="E107" s="33"/>
      <c r="F107" s="54" t="s">
        <v>474</v>
      </c>
      <c r="G107" s="33"/>
      <c r="H107" s="33" t="s">
        <v>514</v>
      </c>
      <c r="I107" s="33" t="s">
        <v>476</v>
      </c>
      <c r="J107" s="33">
        <v>120</v>
      </c>
      <c r="K107" s="45"/>
    </row>
    <row r="108" spans="2:11" ht="15" customHeight="1">
      <c r="B108" s="56"/>
      <c r="C108" s="33" t="s">
        <v>479</v>
      </c>
      <c r="D108" s="33"/>
      <c r="E108" s="33"/>
      <c r="F108" s="54" t="s">
        <v>480</v>
      </c>
      <c r="G108" s="33"/>
      <c r="H108" s="33" t="s">
        <v>514</v>
      </c>
      <c r="I108" s="33" t="s">
        <v>476</v>
      </c>
      <c r="J108" s="33">
        <v>50</v>
      </c>
      <c r="K108" s="45"/>
    </row>
    <row r="109" spans="2:11" ht="15" customHeight="1">
      <c r="B109" s="56"/>
      <c r="C109" s="33" t="s">
        <v>482</v>
      </c>
      <c r="D109" s="33"/>
      <c r="E109" s="33"/>
      <c r="F109" s="54" t="s">
        <v>474</v>
      </c>
      <c r="G109" s="33"/>
      <c r="H109" s="33" t="s">
        <v>514</v>
      </c>
      <c r="I109" s="33" t="s">
        <v>484</v>
      </c>
      <c r="J109" s="33"/>
      <c r="K109" s="45"/>
    </row>
    <row r="110" spans="2:11" ht="15" customHeight="1">
      <c r="B110" s="56"/>
      <c r="C110" s="33" t="s">
        <v>493</v>
      </c>
      <c r="D110" s="33"/>
      <c r="E110" s="33"/>
      <c r="F110" s="54" t="s">
        <v>480</v>
      </c>
      <c r="G110" s="33"/>
      <c r="H110" s="33" t="s">
        <v>514</v>
      </c>
      <c r="I110" s="33" t="s">
        <v>476</v>
      </c>
      <c r="J110" s="33">
        <v>50</v>
      </c>
      <c r="K110" s="45"/>
    </row>
    <row r="111" spans="2:11" ht="15" customHeight="1">
      <c r="B111" s="56"/>
      <c r="C111" s="33" t="s">
        <v>501</v>
      </c>
      <c r="D111" s="33"/>
      <c r="E111" s="33"/>
      <c r="F111" s="54" t="s">
        <v>480</v>
      </c>
      <c r="G111" s="33"/>
      <c r="H111" s="33" t="s">
        <v>514</v>
      </c>
      <c r="I111" s="33" t="s">
        <v>476</v>
      </c>
      <c r="J111" s="33">
        <v>50</v>
      </c>
      <c r="K111" s="45"/>
    </row>
    <row r="112" spans="2:11" ht="15" customHeight="1">
      <c r="B112" s="56"/>
      <c r="C112" s="33" t="s">
        <v>499</v>
      </c>
      <c r="D112" s="33"/>
      <c r="E112" s="33"/>
      <c r="F112" s="54" t="s">
        <v>480</v>
      </c>
      <c r="G112" s="33"/>
      <c r="H112" s="33" t="s">
        <v>514</v>
      </c>
      <c r="I112" s="33" t="s">
        <v>476</v>
      </c>
      <c r="J112" s="33">
        <v>50</v>
      </c>
      <c r="K112" s="45"/>
    </row>
    <row r="113" spans="2:11" ht="15" customHeight="1">
      <c r="B113" s="56"/>
      <c r="C113" s="33" t="s">
        <v>54</v>
      </c>
      <c r="D113" s="33"/>
      <c r="E113" s="33"/>
      <c r="F113" s="54" t="s">
        <v>474</v>
      </c>
      <c r="G113" s="33"/>
      <c r="H113" s="33" t="s">
        <v>515</v>
      </c>
      <c r="I113" s="33" t="s">
        <v>476</v>
      </c>
      <c r="J113" s="33">
        <v>20</v>
      </c>
      <c r="K113" s="45"/>
    </row>
    <row r="114" spans="2:11" ht="15" customHeight="1">
      <c r="B114" s="56"/>
      <c r="C114" s="33" t="s">
        <v>516</v>
      </c>
      <c r="D114" s="33"/>
      <c r="E114" s="33"/>
      <c r="F114" s="54" t="s">
        <v>474</v>
      </c>
      <c r="G114" s="33"/>
      <c r="H114" s="33" t="s">
        <v>517</v>
      </c>
      <c r="I114" s="33" t="s">
        <v>476</v>
      </c>
      <c r="J114" s="33">
        <v>120</v>
      </c>
      <c r="K114" s="45"/>
    </row>
    <row r="115" spans="2:11" ht="15" customHeight="1">
      <c r="B115" s="56"/>
      <c r="C115" s="33" t="s">
        <v>39</v>
      </c>
      <c r="D115" s="33"/>
      <c r="E115" s="33"/>
      <c r="F115" s="54" t="s">
        <v>474</v>
      </c>
      <c r="G115" s="33"/>
      <c r="H115" s="33" t="s">
        <v>518</v>
      </c>
      <c r="I115" s="33" t="s">
        <v>509</v>
      </c>
      <c r="J115" s="33"/>
      <c r="K115" s="45"/>
    </row>
    <row r="116" spans="2:11" ht="15" customHeight="1">
      <c r="B116" s="56"/>
      <c r="C116" s="33" t="s">
        <v>49</v>
      </c>
      <c r="D116" s="33"/>
      <c r="E116" s="33"/>
      <c r="F116" s="54" t="s">
        <v>474</v>
      </c>
      <c r="G116" s="33"/>
      <c r="H116" s="33" t="s">
        <v>519</v>
      </c>
      <c r="I116" s="33" t="s">
        <v>509</v>
      </c>
      <c r="J116" s="33"/>
      <c r="K116" s="45"/>
    </row>
    <row r="117" spans="2:11" ht="15" customHeight="1">
      <c r="B117" s="56"/>
      <c r="C117" s="33" t="s">
        <v>58</v>
      </c>
      <c r="D117" s="33"/>
      <c r="E117" s="33"/>
      <c r="F117" s="54" t="s">
        <v>474</v>
      </c>
      <c r="G117" s="33"/>
      <c r="H117" s="33" t="s">
        <v>520</v>
      </c>
      <c r="I117" s="33" t="s">
        <v>521</v>
      </c>
      <c r="J117" s="33"/>
      <c r="K117" s="45"/>
    </row>
    <row r="118" spans="2:11" ht="15" customHeight="1">
      <c r="B118" s="57"/>
      <c r="C118" s="63"/>
      <c r="D118" s="63"/>
      <c r="E118" s="63"/>
      <c r="F118" s="63"/>
      <c r="G118" s="63"/>
      <c r="H118" s="63"/>
      <c r="I118" s="63"/>
      <c r="J118" s="63"/>
      <c r="K118" s="59"/>
    </row>
    <row r="119" spans="2:11" ht="18.75" customHeight="1">
      <c r="B119" s="64"/>
      <c r="C119" s="65"/>
      <c r="D119" s="65"/>
      <c r="E119" s="65"/>
      <c r="F119" s="66"/>
      <c r="G119" s="65"/>
      <c r="H119" s="65"/>
      <c r="I119" s="65"/>
      <c r="J119" s="65"/>
      <c r="K119" s="64"/>
    </row>
    <row r="120" spans="2:11" ht="18.75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2:11" ht="7.5" customHeight="1">
      <c r="B121" s="67"/>
      <c r="C121" s="68"/>
      <c r="D121" s="68"/>
      <c r="E121" s="68"/>
      <c r="F121" s="68"/>
      <c r="G121" s="68"/>
      <c r="H121" s="68"/>
      <c r="I121" s="68"/>
      <c r="J121" s="68"/>
      <c r="K121" s="69"/>
    </row>
    <row r="122" spans="2:11" ht="45" customHeight="1">
      <c r="B122" s="70"/>
      <c r="C122" s="102" t="s">
        <v>522</v>
      </c>
      <c r="D122" s="102"/>
      <c r="E122" s="102"/>
      <c r="F122" s="102"/>
      <c r="G122" s="102"/>
      <c r="H122" s="102"/>
      <c r="I122" s="102"/>
      <c r="J122" s="102"/>
      <c r="K122" s="71"/>
    </row>
    <row r="123" spans="2:11" ht="17.25" customHeight="1">
      <c r="B123" s="72"/>
      <c r="C123" s="46" t="s">
        <v>468</v>
      </c>
      <c r="D123" s="46"/>
      <c r="E123" s="46"/>
      <c r="F123" s="46" t="s">
        <v>469</v>
      </c>
      <c r="G123" s="47"/>
      <c r="H123" s="46" t="s">
        <v>55</v>
      </c>
      <c r="I123" s="46" t="s">
        <v>58</v>
      </c>
      <c r="J123" s="46" t="s">
        <v>470</v>
      </c>
      <c r="K123" s="73"/>
    </row>
    <row r="124" spans="2:11" ht="17.25" customHeight="1">
      <c r="B124" s="72"/>
      <c r="C124" s="48" t="s">
        <v>471</v>
      </c>
      <c r="D124" s="48"/>
      <c r="E124" s="48"/>
      <c r="F124" s="49" t="s">
        <v>472</v>
      </c>
      <c r="G124" s="50"/>
      <c r="H124" s="48"/>
      <c r="I124" s="48"/>
      <c r="J124" s="48" t="s">
        <v>473</v>
      </c>
      <c r="K124" s="73"/>
    </row>
    <row r="125" spans="2:11" ht="5.25" customHeight="1">
      <c r="B125" s="74"/>
      <c r="C125" s="51"/>
      <c r="D125" s="51"/>
      <c r="E125" s="51"/>
      <c r="F125" s="51"/>
      <c r="G125" s="75"/>
      <c r="H125" s="51"/>
      <c r="I125" s="51"/>
      <c r="J125" s="51"/>
      <c r="K125" s="76"/>
    </row>
    <row r="126" spans="2:11" ht="15" customHeight="1">
      <c r="B126" s="74"/>
      <c r="C126" s="33" t="s">
        <v>477</v>
      </c>
      <c r="D126" s="53"/>
      <c r="E126" s="53"/>
      <c r="F126" s="54" t="s">
        <v>474</v>
      </c>
      <c r="G126" s="33"/>
      <c r="H126" s="33" t="s">
        <v>514</v>
      </c>
      <c r="I126" s="33" t="s">
        <v>476</v>
      </c>
      <c r="J126" s="33">
        <v>120</v>
      </c>
      <c r="K126" s="77"/>
    </row>
    <row r="127" spans="2:11" ht="15" customHeight="1">
      <c r="B127" s="74"/>
      <c r="C127" s="33" t="s">
        <v>523</v>
      </c>
      <c r="D127" s="33"/>
      <c r="E127" s="33"/>
      <c r="F127" s="54" t="s">
        <v>474</v>
      </c>
      <c r="G127" s="33"/>
      <c r="H127" s="33" t="s">
        <v>524</v>
      </c>
      <c r="I127" s="33" t="s">
        <v>476</v>
      </c>
      <c r="J127" s="33" t="s">
        <v>525</v>
      </c>
      <c r="K127" s="77"/>
    </row>
    <row r="128" spans="2:11" ht="15" customHeight="1">
      <c r="B128" s="74"/>
      <c r="C128" s="33" t="s">
        <v>422</v>
      </c>
      <c r="D128" s="33"/>
      <c r="E128" s="33"/>
      <c r="F128" s="54" t="s">
        <v>474</v>
      </c>
      <c r="G128" s="33"/>
      <c r="H128" s="33" t="s">
        <v>526</v>
      </c>
      <c r="I128" s="33" t="s">
        <v>476</v>
      </c>
      <c r="J128" s="33" t="s">
        <v>525</v>
      </c>
      <c r="K128" s="77"/>
    </row>
    <row r="129" spans="2:11" ht="15" customHeight="1">
      <c r="B129" s="74"/>
      <c r="C129" s="33" t="s">
        <v>485</v>
      </c>
      <c r="D129" s="33"/>
      <c r="E129" s="33"/>
      <c r="F129" s="54" t="s">
        <v>480</v>
      </c>
      <c r="G129" s="33"/>
      <c r="H129" s="33" t="s">
        <v>486</v>
      </c>
      <c r="I129" s="33" t="s">
        <v>476</v>
      </c>
      <c r="J129" s="33">
        <v>15</v>
      </c>
      <c r="K129" s="77"/>
    </row>
    <row r="130" spans="2:11" ht="15" customHeight="1">
      <c r="B130" s="74"/>
      <c r="C130" s="33" t="s">
        <v>487</v>
      </c>
      <c r="D130" s="33"/>
      <c r="E130" s="33"/>
      <c r="F130" s="54" t="s">
        <v>480</v>
      </c>
      <c r="G130" s="33"/>
      <c r="H130" s="33" t="s">
        <v>488</v>
      </c>
      <c r="I130" s="33" t="s">
        <v>476</v>
      </c>
      <c r="J130" s="33">
        <v>15</v>
      </c>
      <c r="K130" s="77"/>
    </row>
    <row r="131" spans="2:11" ht="15" customHeight="1">
      <c r="B131" s="74"/>
      <c r="C131" s="33" t="s">
        <v>489</v>
      </c>
      <c r="D131" s="33"/>
      <c r="E131" s="33"/>
      <c r="F131" s="54" t="s">
        <v>480</v>
      </c>
      <c r="G131" s="33"/>
      <c r="H131" s="33" t="s">
        <v>490</v>
      </c>
      <c r="I131" s="33" t="s">
        <v>476</v>
      </c>
      <c r="J131" s="33">
        <v>20</v>
      </c>
      <c r="K131" s="77"/>
    </row>
    <row r="132" spans="2:11" ht="15" customHeight="1">
      <c r="B132" s="74"/>
      <c r="C132" s="33" t="s">
        <v>491</v>
      </c>
      <c r="D132" s="33"/>
      <c r="E132" s="33"/>
      <c r="F132" s="54" t="s">
        <v>480</v>
      </c>
      <c r="G132" s="33"/>
      <c r="H132" s="33" t="s">
        <v>492</v>
      </c>
      <c r="I132" s="33" t="s">
        <v>476</v>
      </c>
      <c r="J132" s="33">
        <v>20</v>
      </c>
      <c r="K132" s="77"/>
    </row>
    <row r="133" spans="2:11" ht="15" customHeight="1">
      <c r="B133" s="74"/>
      <c r="C133" s="33" t="s">
        <v>479</v>
      </c>
      <c r="D133" s="33"/>
      <c r="E133" s="33"/>
      <c r="F133" s="54" t="s">
        <v>480</v>
      </c>
      <c r="G133" s="33"/>
      <c r="H133" s="33" t="s">
        <v>514</v>
      </c>
      <c r="I133" s="33" t="s">
        <v>476</v>
      </c>
      <c r="J133" s="33">
        <v>50</v>
      </c>
      <c r="K133" s="77"/>
    </row>
    <row r="134" spans="2:11" ht="15" customHeight="1">
      <c r="B134" s="74"/>
      <c r="C134" s="33" t="s">
        <v>493</v>
      </c>
      <c r="D134" s="33"/>
      <c r="E134" s="33"/>
      <c r="F134" s="54" t="s">
        <v>480</v>
      </c>
      <c r="G134" s="33"/>
      <c r="H134" s="33" t="s">
        <v>514</v>
      </c>
      <c r="I134" s="33" t="s">
        <v>476</v>
      </c>
      <c r="J134" s="33">
        <v>50</v>
      </c>
      <c r="K134" s="77"/>
    </row>
    <row r="135" spans="2:11" ht="15" customHeight="1">
      <c r="B135" s="74"/>
      <c r="C135" s="33" t="s">
        <v>499</v>
      </c>
      <c r="D135" s="33"/>
      <c r="E135" s="33"/>
      <c r="F135" s="54" t="s">
        <v>480</v>
      </c>
      <c r="G135" s="33"/>
      <c r="H135" s="33" t="s">
        <v>514</v>
      </c>
      <c r="I135" s="33" t="s">
        <v>476</v>
      </c>
      <c r="J135" s="33">
        <v>50</v>
      </c>
      <c r="K135" s="77"/>
    </row>
    <row r="136" spans="2:11" ht="15" customHeight="1">
      <c r="B136" s="74"/>
      <c r="C136" s="33" t="s">
        <v>501</v>
      </c>
      <c r="D136" s="33"/>
      <c r="E136" s="33"/>
      <c r="F136" s="54" t="s">
        <v>480</v>
      </c>
      <c r="G136" s="33"/>
      <c r="H136" s="33" t="s">
        <v>514</v>
      </c>
      <c r="I136" s="33" t="s">
        <v>476</v>
      </c>
      <c r="J136" s="33">
        <v>50</v>
      </c>
      <c r="K136" s="77"/>
    </row>
    <row r="137" spans="2:11" ht="15" customHeight="1">
      <c r="B137" s="74"/>
      <c r="C137" s="33" t="s">
        <v>502</v>
      </c>
      <c r="D137" s="33"/>
      <c r="E137" s="33"/>
      <c r="F137" s="54" t="s">
        <v>480</v>
      </c>
      <c r="G137" s="33"/>
      <c r="H137" s="33" t="s">
        <v>527</v>
      </c>
      <c r="I137" s="33" t="s">
        <v>476</v>
      </c>
      <c r="J137" s="33">
        <v>255</v>
      </c>
      <c r="K137" s="77"/>
    </row>
    <row r="138" spans="2:11" ht="15" customHeight="1">
      <c r="B138" s="74"/>
      <c r="C138" s="33" t="s">
        <v>504</v>
      </c>
      <c r="D138" s="33"/>
      <c r="E138" s="33"/>
      <c r="F138" s="54" t="s">
        <v>474</v>
      </c>
      <c r="G138" s="33"/>
      <c r="H138" s="33" t="s">
        <v>528</v>
      </c>
      <c r="I138" s="33" t="s">
        <v>506</v>
      </c>
      <c r="J138" s="33"/>
      <c r="K138" s="77"/>
    </row>
    <row r="139" spans="2:11" ht="15" customHeight="1">
      <c r="B139" s="74"/>
      <c r="C139" s="33" t="s">
        <v>507</v>
      </c>
      <c r="D139" s="33"/>
      <c r="E139" s="33"/>
      <c r="F139" s="54" t="s">
        <v>474</v>
      </c>
      <c r="G139" s="33"/>
      <c r="H139" s="33" t="s">
        <v>529</v>
      </c>
      <c r="I139" s="33" t="s">
        <v>509</v>
      </c>
      <c r="J139" s="33"/>
      <c r="K139" s="77"/>
    </row>
    <row r="140" spans="2:11" ht="15" customHeight="1">
      <c r="B140" s="74"/>
      <c r="C140" s="33" t="s">
        <v>510</v>
      </c>
      <c r="D140" s="33"/>
      <c r="E140" s="33"/>
      <c r="F140" s="54" t="s">
        <v>474</v>
      </c>
      <c r="G140" s="33"/>
      <c r="H140" s="33" t="s">
        <v>510</v>
      </c>
      <c r="I140" s="33" t="s">
        <v>509</v>
      </c>
      <c r="J140" s="33"/>
      <c r="K140" s="77"/>
    </row>
    <row r="141" spans="2:11" ht="15" customHeight="1">
      <c r="B141" s="74"/>
      <c r="C141" s="33" t="s">
        <v>39</v>
      </c>
      <c r="D141" s="33"/>
      <c r="E141" s="33"/>
      <c r="F141" s="54" t="s">
        <v>474</v>
      </c>
      <c r="G141" s="33"/>
      <c r="H141" s="33" t="s">
        <v>530</v>
      </c>
      <c r="I141" s="33" t="s">
        <v>509</v>
      </c>
      <c r="J141" s="33"/>
      <c r="K141" s="77"/>
    </row>
    <row r="142" spans="2:11" ht="15" customHeight="1">
      <c r="B142" s="74"/>
      <c r="C142" s="33" t="s">
        <v>531</v>
      </c>
      <c r="D142" s="33"/>
      <c r="E142" s="33"/>
      <c r="F142" s="54" t="s">
        <v>474</v>
      </c>
      <c r="G142" s="33"/>
      <c r="H142" s="33" t="s">
        <v>532</v>
      </c>
      <c r="I142" s="33" t="s">
        <v>509</v>
      </c>
      <c r="J142" s="33"/>
      <c r="K142" s="77"/>
    </row>
    <row r="143" spans="2:11" ht="15" customHeight="1">
      <c r="B143" s="78"/>
      <c r="C143" s="79"/>
      <c r="D143" s="79"/>
      <c r="E143" s="79"/>
      <c r="F143" s="79"/>
      <c r="G143" s="79"/>
      <c r="H143" s="79"/>
      <c r="I143" s="79"/>
      <c r="J143" s="79"/>
      <c r="K143" s="80"/>
    </row>
    <row r="144" spans="2:11" ht="18.75" customHeight="1">
      <c r="B144" s="65"/>
      <c r="C144" s="65"/>
      <c r="D144" s="65"/>
      <c r="E144" s="65"/>
      <c r="F144" s="66"/>
      <c r="G144" s="65"/>
      <c r="H144" s="65"/>
      <c r="I144" s="65"/>
      <c r="J144" s="65"/>
      <c r="K144" s="65"/>
    </row>
    <row r="145" spans="2:11" ht="18.75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2:11" ht="7.5" customHeight="1">
      <c r="B146" s="41"/>
      <c r="C146" s="42"/>
      <c r="D146" s="42"/>
      <c r="E146" s="42"/>
      <c r="F146" s="42"/>
      <c r="G146" s="42"/>
      <c r="H146" s="42"/>
      <c r="I146" s="42"/>
      <c r="J146" s="42"/>
      <c r="K146" s="43"/>
    </row>
    <row r="147" spans="2:11" ht="45" customHeight="1">
      <c r="B147" s="44"/>
      <c r="C147" s="104" t="s">
        <v>533</v>
      </c>
      <c r="D147" s="104"/>
      <c r="E147" s="104"/>
      <c r="F147" s="104"/>
      <c r="G147" s="104"/>
      <c r="H147" s="104"/>
      <c r="I147" s="104"/>
      <c r="J147" s="104"/>
      <c r="K147" s="45"/>
    </row>
    <row r="148" spans="2:11" ht="17.25" customHeight="1">
      <c r="B148" s="44"/>
      <c r="C148" s="46" t="s">
        <v>468</v>
      </c>
      <c r="D148" s="46"/>
      <c r="E148" s="46"/>
      <c r="F148" s="46" t="s">
        <v>469</v>
      </c>
      <c r="G148" s="47"/>
      <c r="H148" s="46" t="s">
        <v>55</v>
      </c>
      <c r="I148" s="46" t="s">
        <v>58</v>
      </c>
      <c r="J148" s="46" t="s">
        <v>470</v>
      </c>
      <c r="K148" s="45"/>
    </row>
    <row r="149" spans="2:11" ht="17.25" customHeight="1">
      <c r="B149" s="44"/>
      <c r="C149" s="48" t="s">
        <v>471</v>
      </c>
      <c r="D149" s="48"/>
      <c r="E149" s="48"/>
      <c r="F149" s="49" t="s">
        <v>472</v>
      </c>
      <c r="G149" s="50"/>
      <c r="H149" s="48"/>
      <c r="I149" s="48"/>
      <c r="J149" s="48" t="s">
        <v>473</v>
      </c>
      <c r="K149" s="45"/>
    </row>
    <row r="150" spans="2:11" ht="5.25" customHeight="1">
      <c r="B150" s="56"/>
      <c r="C150" s="51"/>
      <c r="D150" s="51"/>
      <c r="E150" s="51"/>
      <c r="F150" s="51"/>
      <c r="G150" s="52"/>
      <c r="H150" s="51"/>
      <c r="I150" s="51"/>
      <c r="J150" s="51"/>
      <c r="K150" s="77"/>
    </row>
    <row r="151" spans="2:11" ht="15" customHeight="1">
      <c r="B151" s="56"/>
      <c r="C151" s="81" t="s">
        <v>477</v>
      </c>
      <c r="D151" s="33"/>
      <c r="E151" s="33"/>
      <c r="F151" s="82" t="s">
        <v>474</v>
      </c>
      <c r="G151" s="33"/>
      <c r="H151" s="81" t="s">
        <v>514</v>
      </c>
      <c r="I151" s="81" t="s">
        <v>476</v>
      </c>
      <c r="J151" s="81">
        <v>120</v>
      </c>
      <c r="K151" s="77"/>
    </row>
    <row r="152" spans="2:11" ht="15" customHeight="1">
      <c r="B152" s="56"/>
      <c r="C152" s="81" t="s">
        <v>523</v>
      </c>
      <c r="D152" s="33"/>
      <c r="E152" s="33"/>
      <c r="F152" s="82" t="s">
        <v>474</v>
      </c>
      <c r="G152" s="33"/>
      <c r="H152" s="81" t="s">
        <v>534</v>
      </c>
      <c r="I152" s="81" t="s">
        <v>476</v>
      </c>
      <c r="J152" s="81" t="s">
        <v>525</v>
      </c>
      <c r="K152" s="77"/>
    </row>
    <row r="153" spans="2:11" ht="15" customHeight="1">
      <c r="B153" s="56"/>
      <c r="C153" s="81" t="s">
        <v>422</v>
      </c>
      <c r="D153" s="33"/>
      <c r="E153" s="33"/>
      <c r="F153" s="82" t="s">
        <v>474</v>
      </c>
      <c r="G153" s="33"/>
      <c r="H153" s="81" t="s">
        <v>535</v>
      </c>
      <c r="I153" s="81" t="s">
        <v>476</v>
      </c>
      <c r="J153" s="81" t="s">
        <v>525</v>
      </c>
      <c r="K153" s="77"/>
    </row>
    <row r="154" spans="2:11" ht="15" customHeight="1">
      <c r="B154" s="56"/>
      <c r="C154" s="81" t="s">
        <v>479</v>
      </c>
      <c r="D154" s="33"/>
      <c r="E154" s="33"/>
      <c r="F154" s="82" t="s">
        <v>480</v>
      </c>
      <c r="G154" s="33"/>
      <c r="H154" s="81" t="s">
        <v>514</v>
      </c>
      <c r="I154" s="81" t="s">
        <v>476</v>
      </c>
      <c r="J154" s="81">
        <v>50</v>
      </c>
      <c r="K154" s="77"/>
    </row>
    <row r="155" spans="2:11" ht="15" customHeight="1">
      <c r="B155" s="56"/>
      <c r="C155" s="81" t="s">
        <v>482</v>
      </c>
      <c r="D155" s="33"/>
      <c r="E155" s="33"/>
      <c r="F155" s="82" t="s">
        <v>474</v>
      </c>
      <c r="G155" s="33"/>
      <c r="H155" s="81" t="s">
        <v>514</v>
      </c>
      <c r="I155" s="81" t="s">
        <v>484</v>
      </c>
      <c r="J155" s="81"/>
      <c r="K155" s="77"/>
    </row>
    <row r="156" spans="2:11" ht="15" customHeight="1">
      <c r="B156" s="56"/>
      <c r="C156" s="81" t="s">
        <v>493</v>
      </c>
      <c r="D156" s="33"/>
      <c r="E156" s="33"/>
      <c r="F156" s="82" t="s">
        <v>480</v>
      </c>
      <c r="G156" s="33"/>
      <c r="H156" s="81" t="s">
        <v>514</v>
      </c>
      <c r="I156" s="81" t="s">
        <v>476</v>
      </c>
      <c r="J156" s="81">
        <v>50</v>
      </c>
      <c r="K156" s="77"/>
    </row>
    <row r="157" spans="2:11" ht="15" customHeight="1">
      <c r="B157" s="56"/>
      <c r="C157" s="81" t="s">
        <v>501</v>
      </c>
      <c r="D157" s="33"/>
      <c r="E157" s="33"/>
      <c r="F157" s="82" t="s">
        <v>480</v>
      </c>
      <c r="G157" s="33"/>
      <c r="H157" s="81" t="s">
        <v>514</v>
      </c>
      <c r="I157" s="81" t="s">
        <v>476</v>
      </c>
      <c r="J157" s="81">
        <v>50</v>
      </c>
      <c r="K157" s="77"/>
    </row>
    <row r="158" spans="2:11" ht="15" customHeight="1">
      <c r="B158" s="56"/>
      <c r="C158" s="81" t="s">
        <v>499</v>
      </c>
      <c r="D158" s="33"/>
      <c r="E158" s="33"/>
      <c r="F158" s="82" t="s">
        <v>480</v>
      </c>
      <c r="G158" s="33"/>
      <c r="H158" s="81" t="s">
        <v>514</v>
      </c>
      <c r="I158" s="81" t="s">
        <v>476</v>
      </c>
      <c r="J158" s="81">
        <v>50</v>
      </c>
      <c r="K158" s="77"/>
    </row>
    <row r="159" spans="2:11" ht="15" customHeight="1">
      <c r="B159" s="56"/>
      <c r="C159" s="81" t="s">
        <v>91</v>
      </c>
      <c r="D159" s="33"/>
      <c r="E159" s="33"/>
      <c r="F159" s="82" t="s">
        <v>474</v>
      </c>
      <c r="G159" s="33"/>
      <c r="H159" s="81" t="s">
        <v>536</v>
      </c>
      <c r="I159" s="81" t="s">
        <v>476</v>
      </c>
      <c r="J159" s="81" t="s">
        <v>537</v>
      </c>
      <c r="K159" s="77"/>
    </row>
    <row r="160" spans="2:11" ht="15" customHeight="1">
      <c r="B160" s="56"/>
      <c r="C160" s="81" t="s">
        <v>538</v>
      </c>
      <c r="D160" s="33"/>
      <c r="E160" s="33"/>
      <c r="F160" s="82" t="s">
        <v>474</v>
      </c>
      <c r="G160" s="33"/>
      <c r="H160" s="81" t="s">
        <v>539</v>
      </c>
      <c r="I160" s="81" t="s">
        <v>509</v>
      </c>
      <c r="J160" s="81"/>
      <c r="K160" s="77"/>
    </row>
    <row r="161" spans="2:11" ht="15" customHeight="1">
      <c r="B161" s="83"/>
      <c r="C161" s="63"/>
      <c r="D161" s="63"/>
      <c r="E161" s="63"/>
      <c r="F161" s="63"/>
      <c r="G161" s="63"/>
      <c r="H161" s="63"/>
      <c r="I161" s="63"/>
      <c r="J161" s="63"/>
      <c r="K161" s="84"/>
    </row>
    <row r="162" spans="2:11" ht="18.75" customHeight="1">
      <c r="B162" s="65"/>
      <c r="C162" s="75"/>
      <c r="D162" s="75"/>
      <c r="E162" s="75"/>
      <c r="F162" s="85"/>
      <c r="G162" s="75"/>
      <c r="H162" s="75"/>
      <c r="I162" s="75"/>
      <c r="J162" s="75"/>
      <c r="K162" s="65"/>
    </row>
    <row r="163" spans="2:11" ht="18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2:11" ht="7.5" customHeight="1">
      <c r="B164" s="22"/>
      <c r="C164" s="23"/>
      <c r="D164" s="23"/>
      <c r="E164" s="23"/>
      <c r="F164" s="23"/>
      <c r="G164" s="23"/>
      <c r="H164" s="23"/>
      <c r="I164" s="23"/>
      <c r="J164" s="23"/>
      <c r="K164" s="24"/>
    </row>
    <row r="165" spans="2:11" ht="45" customHeight="1">
      <c r="B165" s="25"/>
      <c r="C165" s="102" t="s">
        <v>540</v>
      </c>
      <c r="D165" s="102"/>
      <c r="E165" s="102"/>
      <c r="F165" s="102"/>
      <c r="G165" s="102"/>
      <c r="H165" s="102"/>
      <c r="I165" s="102"/>
      <c r="J165" s="102"/>
      <c r="K165" s="26"/>
    </row>
    <row r="166" spans="2:11" ht="17.25" customHeight="1">
      <c r="B166" s="25"/>
      <c r="C166" s="46" t="s">
        <v>468</v>
      </c>
      <c r="D166" s="46"/>
      <c r="E166" s="46"/>
      <c r="F166" s="46" t="s">
        <v>469</v>
      </c>
      <c r="G166" s="86"/>
      <c r="H166" s="87" t="s">
        <v>55</v>
      </c>
      <c r="I166" s="87" t="s">
        <v>58</v>
      </c>
      <c r="J166" s="46" t="s">
        <v>470</v>
      </c>
      <c r="K166" s="26"/>
    </row>
    <row r="167" spans="2:11" ht="17.25" customHeight="1">
      <c r="B167" s="27"/>
      <c r="C167" s="48" t="s">
        <v>471</v>
      </c>
      <c r="D167" s="48"/>
      <c r="E167" s="48"/>
      <c r="F167" s="49" t="s">
        <v>472</v>
      </c>
      <c r="G167" s="88"/>
      <c r="H167" s="89"/>
      <c r="I167" s="89"/>
      <c r="J167" s="48" t="s">
        <v>473</v>
      </c>
      <c r="K167" s="28"/>
    </row>
    <row r="168" spans="2:11" ht="5.25" customHeight="1">
      <c r="B168" s="56"/>
      <c r="C168" s="51"/>
      <c r="D168" s="51"/>
      <c r="E168" s="51"/>
      <c r="F168" s="51"/>
      <c r="G168" s="52"/>
      <c r="H168" s="51"/>
      <c r="I168" s="51"/>
      <c r="J168" s="51"/>
      <c r="K168" s="77"/>
    </row>
    <row r="169" spans="2:11" ht="15" customHeight="1">
      <c r="B169" s="56"/>
      <c r="C169" s="33" t="s">
        <v>477</v>
      </c>
      <c r="D169" s="33"/>
      <c r="E169" s="33"/>
      <c r="F169" s="54" t="s">
        <v>474</v>
      </c>
      <c r="G169" s="33"/>
      <c r="H169" s="33" t="s">
        <v>514</v>
      </c>
      <c r="I169" s="33" t="s">
        <v>476</v>
      </c>
      <c r="J169" s="33">
        <v>120</v>
      </c>
      <c r="K169" s="77"/>
    </row>
    <row r="170" spans="2:11" ht="15" customHeight="1">
      <c r="B170" s="56"/>
      <c r="C170" s="33" t="s">
        <v>523</v>
      </c>
      <c r="D170" s="33"/>
      <c r="E170" s="33"/>
      <c r="F170" s="54" t="s">
        <v>474</v>
      </c>
      <c r="G170" s="33"/>
      <c r="H170" s="33" t="s">
        <v>524</v>
      </c>
      <c r="I170" s="33" t="s">
        <v>476</v>
      </c>
      <c r="J170" s="33" t="s">
        <v>525</v>
      </c>
      <c r="K170" s="77"/>
    </row>
    <row r="171" spans="2:11" ht="15" customHeight="1">
      <c r="B171" s="56"/>
      <c r="C171" s="33" t="s">
        <v>422</v>
      </c>
      <c r="D171" s="33"/>
      <c r="E171" s="33"/>
      <c r="F171" s="54" t="s">
        <v>474</v>
      </c>
      <c r="G171" s="33"/>
      <c r="H171" s="33" t="s">
        <v>541</v>
      </c>
      <c r="I171" s="33" t="s">
        <v>476</v>
      </c>
      <c r="J171" s="33" t="s">
        <v>525</v>
      </c>
      <c r="K171" s="77"/>
    </row>
    <row r="172" spans="2:11" ht="15" customHeight="1">
      <c r="B172" s="56"/>
      <c r="C172" s="33" t="s">
        <v>479</v>
      </c>
      <c r="D172" s="33"/>
      <c r="E172" s="33"/>
      <c r="F172" s="54" t="s">
        <v>480</v>
      </c>
      <c r="G172" s="33"/>
      <c r="H172" s="33" t="s">
        <v>541</v>
      </c>
      <c r="I172" s="33" t="s">
        <v>476</v>
      </c>
      <c r="J172" s="33">
        <v>50</v>
      </c>
      <c r="K172" s="77"/>
    </row>
    <row r="173" spans="2:11" ht="15" customHeight="1">
      <c r="B173" s="56"/>
      <c r="C173" s="33" t="s">
        <v>482</v>
      </c>
      <c r="D173" s="33"/>
      <c r="E173" s="33"/>
      <c r="F173" s="54" t="s">
        <v>474</v>
      </c>
      <c r="G173" s="33"/>
      <c r="H173" s="33" t="s">
        <v>541</v>
      </c>
      <c r="I173" s="33" t="s">
        <v>484</v>
      </c>
      <c r="J173" s="33"/>
      <c r="K173" s="77"/>
    </row>
    <row r="174" spans="2:11" ht="15" customHeight="1">
      <c r="B174" s="56"/>
      <c r="C174" s="33" t="s">
        <v>493</v>
      </c>
      <c r="D174" s="33"/>
      <c r="E174" s="33"/>
      <c r="F174" s="54" t="s">
        <v>480</v>
      </c>
      <c r="G174" s="33"/>
      <c r="H174" s="33" t="s">
        <v>541</v>
      </c>
      <c r="I174" s="33" t="s">
        <v>476</v>
      </c>
      <c r="J174" s="33">
        <v>50</v>
      </c>
      <c r="K174" s="77"/>
    </row>
    <row r="175" spans="2:11" ht="15" customHeight="1">
      <c r="B175" s="56"/>
      <c r="C175" s="33" t="s">
        <v>501</v>
      </c>
      <c r="D175" s="33"/>
      <c r="E175" s="33"/>
      <c r="F175" s="54" t="s">
        <v>480</v>
      </c>
      <c r="G175" s="33"/>
      <c r="H175" s="33" t="s">
        <v>541</v>
      </c>
      <c r="I175" s="33" t="s">
        <v>476</v>
      </c>
      <c r="J175" s="33">
        <v>50</v>
      </c>
      <c r="K175" s="77"/>
    </row>
    <row r="176" spans="2:11" ht="15" customHeight="1">
      <c r="B176" s="56"/>
      <c r="C176" s="33" t="s">
        <v>499</v>
      </c>
      <c r="D176" s="33"/>
      <c r="E176" s="33"/>
      <c r="F176" s="54" t="s">
        <v>480</v>
      </c>
      <c r="G176" s="33"/>
      <c r="H176" s="33" t="s">
        <v>541</v>
      </c>
      <c r="I176" s="33" t="s">
        <v>476</v>
      </c>
      <c r="J176" s="33">
        <v>50</v>
      </c>
      <c r="K176" s="77"/>
    </row>
    <row r="177" spans="2:11" ht="15" customHeight="1">
      <c r="B177" s="56"/>
      <c r="C177" s="33" t="s">
        <v>101</v>
      </c>
      <c r="D177" s="33"/>
      <c r="E177" s="33"/>
      <c r="F177" s="54" t="s">
        <v>474</v>
      </c>
      <c r="G177" s="33"/>
      <c r="H177" s="33" t="s">
        <v>542</v>
      </c>
      <c r="I177" s="33" t="s">
        <v>543</v>
      </c>
      <c r="J177" s="33"/>
      <c r="K177" s="77"/>
    </row>
    <row r="178" spans="2:11" ht="15" customHeight="1">
      <c r="B178" s="56"/>
      <c r="C178" s="33" t="s">
        <v>58</v>
      </c>
      <c r="D178" s="33"/>
      <c r="E178" s="33"/>
      <c r="F178" s="54" t="s">
        <v>474</v>
      </c>
      <c r="G178" s="33"/>
      <c r="H178" s="33" t="s">
        <v>544</v>
      </c>
      <c r="I178" s="33" t="s">
        <v>545</v>
      </c>
      <c r="J178" s="33">
        <v>1</v>
      </c>
      <c r="K178" s="77"/>
    </row>
    <row r="179" spans="2:11" ht="15" customHeight="1">
      <c r="B179" s="56"/>
      <c r="C179" s="33" t="s">
        <v>54</v>
      </c>
      <c r="D179" s="33"/>
      <c r="E179" s="33"/>
      <c r="F179" s="54" t="s">
        <v>474</v>
      </c>
      <c r="G179" s="33"/>
      <c r="H179" s="33" t="s">
        <v>546</v>
      </c>
      <c r="I179" s="33" t="s">
        <v>476</v>
      </c>
      <c r="J179" s="33">
        <v>20</v>
      </c>
      <c r="K179" s="77"/>
    </row>
    <row r="180" spans="2:11" ht="15" customHeight="1">
      <c r="B180" s="56"/>
      <c r="C180" s="33" t="s">
        <v>55</v>
      </c>
      <c r="D180" s="33"/>
      <c r="E180" s="33"/>
      <c r="F180" s="54" t="s">
        <v>474</v>
      </c>
      <c r="G180" s="33"/>
      <c r="H180" s="33" t="s">
        <v>547</v>
      </c>
      <c r="I180" s="33" t="s">
        <v>476</v>
      </c>
      <c r="J180" s="33">
        <v>255</v>
      </c>
      <c r="K180" s="77"/>
    </row>
    <row r="181" spans="2:11" ht="15" customHeight="1">
      <c r="B181" s="56"/>
      <c r="C181" s="33" t="s">
        <v>102</v>
      </c>
      <c r="D181" s="33"/>
      <c r="E181" s="33"/>
      <c r="F181" s="54" t="s">
        <v>474</v>
      </c>
      <c r="G181" s="33"/>
      <c r="H181" s="33" t="s">
        <v>438</v>
      </c>
      <c r="I181" s="33" t="s">
        <v>476</v>
      </c>
      <c r="J181" s="33">
        <v>10</v>
      </c>
      <c r="K181" s="77"/>
    </row>
    <row r="182" spans="2:11" ht="15" customHeight="1">
      <c r="B182" s="56"/>
      <c r="C182" s="33" t="s">
        <v>103</v>
      </c>
      <c r="D182" s="33"/>
      <c r="E182" s="33"/>
      <c r="F182" s="54" t="s">
        <v>474</v>
      </c>
      <c r="G182" s="33"/>
      <c r="H182" s="33" t="s">
        <v>548</v>
      </c>
      <c r="I182" s="33" t="s">
        <v>509</v>
      </c>
      <c r="J182" s="33"/>
      <c r="K182" s="77"/>
    </row>
    <row r="183" spans="2:11" ht="15" customHeight="1">
      <c r="B183" s="56"/>
      <c r="C183" s="33" t="s">
        <v>549</v>
      </c>
      <c r="D183" s="33"/>
      <c r="E183" s="33"/>
      <c r="F183" s="54" t="s">
        <v>474</v>
      </c>
      <c r="G183" s="33"/>
      <c r="H183" s="33" t="s">
        <v>550</v>
      </c>
      <c r="I183" s="33" t="s">
        <v>509</v>
      </c>
      <c r="J183" s="33"/>
      <c r="K183" s="77"/>
    </row>
    <row r="184" spans="2:11" ht="15" customHeight="1">
      <c r="B184" s="56"/>
      <c r="C184" s="33" t="s">
        <v>538</v>
      </c>
      <c r="D184" s="33"/>
      <c r="E184" s="33"/>
      <c r="F184" s="54" t="s">
        <v>474</v>
      </c>
      <c r="G184" s="33"/>
      <c r="H184" s="33" t="s">
        <v>551</v>
      </c>
      <c r="I184" s="33" t="s">
        <v>509</v>
      </c>
      <c r="J184" s="33"/>
      <c r="K184" s="77"/>
    </row>
    <row r="185" spans="2:11" ht="15" customHeight="1">
      <c r="B185" s="56"/>
      <c r="C185" s="33" t="s">
        <v>105</v>
      </c>
      <c r="D185" s="33"/>
      <c r="E185" s="33"/>
      <c r="F185" s="54" t="s">
        <v>480</v>
      </c>
      <c r="G185" s="33"/>
      <c r="H185" s="33" t="s">
        <v>552</v>
      </c>
      <c r="I185" s="33" t="s">
        <v>476</v>
      </c>
      <c r="J185" s="33">
        <v>50</v>
      </c>
      <c r="K185" s="77"/>
    </row>
    <row r="186" spans="2:11" ht="15" customHeight="1">
      <c r="B186" s="56"/>
      <c r="C186" s="33" t="s">
        <v>553</v>
      </c>
      <c r="D186" s="33"/>
      <c r="E186" s="33"/>
      <c r="F186" s="54" t="s">
        <v>480</v>
      </c>
      <c r="G186" s="33"/>
      <c r="H186" s="33" t="s">
        <v>554</v>
      </c>
      <c r="I186" s="33" t="s">
        <v>555</v>
      </c>
      <c r="J186" s="33"/>
      <c r="K186" s="77"/>
    </row>
    <row r="187" spans="2:11" ht="15" customHeight="1">
      <c r="B187" s="56"/>
      <c r="C187" s="33" t="s">
        <v>556</v>
      </c>
      <c r="D187" s="33"/>
      <c r="E187" s="33"/>
      <c r="F187" s="54" t="s">
        <v>480</v>
      </c>
      <c r="G187" s="33"/>
      <c r="H187" s="33" t="s">
        <v>557</v>
      </c>
      <c r="I187" s="33" t="s">
        <v>555</v>
      </c>
      <c r="J187" s="33"/>
      <c r="K187" s="77"/>
    </row>
    <row r="188" spans="2:11" ht="15" customHeight="1">
      <c r="B188" s="56"/>
      <c r="C188" s="33" t="s">
        <v>558</v>
      </c>
      <c r="D188" s="33"/>
      <c r="E188" s="33"/>
      <c r="F188" s="54" t="s">
        <v>480</v>
      </c>
      <c r="G188" s="33"/>
      <c r="H188" s="33" t="s">
        <v>559</v>
      </c>
      <c r="I188" s="33" t="s">
        <v>555</v>
      </c>
      <c r="J188" s="33"/>
      <c r="K188" s="77"/>
    </row>
    <row r="189" spans="2:11" ht="15" customHeight="1">
      <c r="B189" s="56"/>
      <c r="C189" s="90" t="s">
        <v>560</v>
      </c>
      <c r="D189" s="33"/>
      <c r="E189" s="33"/>
      <c r="F189" s="54" t="s">
        <v>480</v>
      </c>
      <c r="G189" s="33"/>
      <c r="H189" s="33" t="s">
        <v>561</v>
      </c>
      <c r="I189" s="33" t="s">
        <v>562</v>
      </c>
      <c r="J189" s="91" t="s">
        <v>563</v>
      </c>
      <c r="K189" s="77"/>
    </row>
    <row r="190" spans="2:11" ht="15" customHeight="1">
      <c r="B190" s="56"/>
      <c r="C190" s="90" t="s">
        <v>43</v>
      </c>
      <c r="D190" s="33"/>
      <c r="E190" s="33"/>
      <c r="F190" s="54" t="s">
        <v>474</v>
      </c>
      <c r="G190" s="33"/>
      <c r="H190" s="30" t="s">
        <v>564</v>
      </c>
      <c r="I190" s="33" t="s">
        <v>565</v>
      </c>
      <c r="J190" s="33"/>
      <c r="K190" s="77"/>
    </row>
    <row r="191" spans="2:11" ht="15" customHeight="1">
      <c r="B191" s="56"/>
      <c r="C191" s="90" t="s">
        <v>566</v>
      </c>
      <c r="D191" s="33"/>
      <c r="E191" s="33"/>
      <c r="F191" s="54" t="s">
        <v>474</v>
      </c>
      <c r="G191" s="33"/>
      <c r="H191" s="33" t="s">
        <v>567</v>
      </c>
      <c r="I191" s="33" t="s">
        <v>509</v>
      </c>
      <c r="J191" s="33"/>
      <c r="K191" s="77"/>
    </row>
    <row r="192" spans="2:11" ht="15" customHeight="1">
      <c r="B192" s="56"/>
      <c r="C192" s="90" t="s">
        <v>568</v>
      </c>
      <c r="D192" s="33"/>
      <c r="E192" s="33"/>
      <c r="F192" s="54" t="s">
        <v>474</v>
      </c>
      <c r="G192" s="33"/>
      <c r="H192" s="33" t="s">
        <v>569</v>
      </c>
      <c r="I192" s="33" t="s">
        <v>509</v>
      </c>
      <c r="J192" s="33"/>
      <c r="K192" s="77"/>
    </row>
    <row r="193" spans="2:11" ht="15" customHeight="1">
      <c r="B193" s="56"/>
      <c r="C193" s="90" t="s">
        <v>570</v>
      </c>
      <c r="D193" s="33"/>
      <c r="E193" s="33"/>
      <c r="F193" s="54" t="s">
        <v>480</v>
      </c>
      <c r="G193" s="33"/>
      <c r="H193" s="33" t="s">
        <v>571</v>
      </c>
      <c r="I193" s="33" t="s">
        <v>509</v>
      </c>
      <c r="J193" s="33"/>
      <c r="K193" s="77"/>
    </row>
    <row r="194" spans="2:11" ht="15" customHeight="1">
      <c r="B194" s="83"/>
      <c r="C194" s="92"/>
      <c r="D194" s="63"/>
      <c r="E194" s="63"/>
      <c r="F194" s="63"/>
      <c r="G194" s="63"/>
      <c r="H194" s="63"/>
      <c r="I194" s="63"/>
      <c r="J194" s="63"/>
      <c r="K194" s="84"/>
    </row>
    <row r="195" spans="2:11" ht="18.75" customHeight="1">
      <c r="B195" s="65"/>
      <c r="C195" s="75"/>
      <c r="D195" s="75"/>
      <c r="E195" s="75"/>
      <c r="F195" s="85"/>
      <c r="G195" s="75"/>
      <c r="H195" s="75"/>
      <c r="I195" s="75"/>
      <c r="J195" s="75"/>
      <c r="K195" s="65"/>
    </row>
    <row r="196" spans="2:11" ht="18.75" customHeight="1">
      <c r="B196" s="65"/>
      <c r="C196" s="75"/>
      <c r="D196" s="75"/>
      <c r="E196" s="75"/>
      <c r="F196" s="85"/>
      <c r="G196" s="75"/>
      <c r="H196" s="75"/>
      <c r="I196" s="75"/>
      <c r="J196" s="75"/>
      <c r="K196" s="65"/>
    </row>
    <row r="197" spans="2:11" ht="18.75" customHeight="1"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2:11" ht="12">
      <c r="B198" s="22"/>
      <c r="C198" s="23"/>
      <c r="D198" s="23"/>
      <c r="E198" s="23"/>
      <c r="F198" s="23"/>
      <c r="G198" s="23"/>
      <c r="H198" s="23"/>
      <c r="I198" s="23"/>
      <c r="J198" s="23"/>
      <c r="K198" s="24"/>
    </row>
    <row r="199" spans="2:11" ht="22.2">
      <c r="B199" s="25"/>
      <c r="C199" s="102" t="s">
        <v>572</v>
      </c>
      <c r="D199" s="102"/>
      <c r="E199" s="102"/>
      <c r="F199" s="102"/>
      <c r="G199" s="102"/>
      <c r="H199" s="102"/>
      <c r="I199" s="102"/>
      <c r="J199" s="102"/>
      <c r="K199" s="26"/>
    </row>
    <row r="200" spans="2:11" ht="25.5" customHeight="1">
      <c r="B200" s="25"/>
      <c r="C200" s="93" t="s">
        <v>573</v>
      </c>
      <c r="D200" s="93"/>
      <c r="E200" s="93"/>
      <c r="F200" s="93" t="s">
        <v>574</v>
      </c>
      <c r="G200" s="94"/>
      <c r="H200" s="108" t="s">
        <v>575</v>
      </c>
      <c r="I200" s="108"/>
      <c r="J200" s="108"/>
      <c r="K200" s="26"/>
    </row>
    <row r="201" spans="2:11" ht="5.25" customHeight="1">
      <c r="B201" s="56"/>
      <c r="C201" s="51"/>
      <c r="D201" s="51"/>
      <c r="E201" s="51"/>
      <c r="F201" s="51"/>
      <c r="G201" s="75"/>
      <c r="H201" s="51"/>
      <c r="I201" s="51"/>
      <c r="J201" s="51"/>
      <c r="K201" s="77"/>
    </row>
    <row r="202" spans="2:11" ht="15" customHeight="1">
      <c r="B202" s="56"/>
      <c r="C202" s="33" t="s">
        <v>565</v>
      </c>
      <c r="D202" s="33"/>
      <c r="E202" s="33"/>
      <c r="F202" s="54" t="s">
        <v>44</v>
      </c>
      <c r="G202" s="33"/>
      <c r="H202" s="107" t="s">
        <v>576</v>
      </c>
      <c r="I202" s="107"/>
      <c r="J202" s="107"/>
      <c r="K202" s="77"/>
    </row>
    <row r="203" spans="2:11" ht="15" customHeight="1">
      <c r="B203" s="56"/>
      <c r="C203" s="33"/>
      <c r="D203" s="33"/>
      <c r="E203" s="33"/>
      <c r="F203" s="54" t="s">
        <v>45</v>
      </c>
      <c r="G203" s="33"/>
      <c r="H203" s="107" t="s">
        <v>577</v>
      </c>
      <c r="I203" s="107"/>
      <c r="J203" s="107"/>
      <c r="K203" s="77"/>
    </row>
    <row r="204" spans="2:11" ht="15" customHeight="1">
      <c r="B204" s="56"/>
      <c r="C204" s="33"/>
      <c r="D204" s="33"/>
      <c r="E204" s="33"/>
      <c r="F204" s="54" t="s">
        <v>48</v>
      </c>
      <c r="G204" s="33"/>
      <c r="H204" s="107" t="s">
        <v>578</v>
      </c>
      <c r="I204" s="107"/>
      <c r="J204" s="107"/>
      <c r="K204" s="77"/>
    </row>
    <row r="205" spans="2:11" ht="15" customHeight="1">
      <c r="B205" s="56"/>
      <c r="C205" s="33"/>
      <c r="D205" s="33"/>
      <c r="E205" s="33"/>
      <c r="F205" s="54" t="s">
        <v>46</v>
      </c>
      <c r="G205" s="33"/>
      <c r="H205" s="107" t="s">
        <v>579</v>
      </c>
      <c r="I205" s="107"/>
      <c r="J205" s="107"/>
      <c r="K205" s="77"/>
    </row>
    <row r="206" spans="2:11" ht="15" customHeight="1">
      <c r="B206" s="56"/>
      <c r="C206" s="33"/>
      <c r="D206" s="33"/>
      <c r="E206" s="33"/>
      <c r="F206" s="54" t="s">
        <v>47</v>
      </c>
      <c r="G206" s="33"/>
      <c r="H206" s="107" t="s">
        <v>580</v>
      </c>
      <c r="I206" s="107"/>
      <c r="J206" s="107"/>
      <c r="K206" s="77"/>
    </row>
    <row r="207" spans="2:11" ht="15" customHeight="1">
      <c r="B207" s="56"/>
      <c r="C207" s="33"/>
      <c r="D207" s="33"/>
      <c r="E207" s="33"/>
      <c r="F207" s="54"/>
      <c r="G207" s="33"/>
      <c r="H207" s="33"/>
      <c r="I207" s="33"/>
      <c r="J207" s="33"/>
      <c r="K207" s="77"/>
    </row>
    <row r="208" spans="2:11" ht="15" customHeight="1">
      <c r="B208" s="56"/>
      <c r="C208" s="33" t="s">
        <v>521</v>
      </c>
      <c r="D208" s="33"/>
      <c r="E208" s="33"/>
      <c r="F208" s="54" t="s">
        <v>80</v>
      </c>
      <c r="G208" s="33"/>
      <c r="H208" s="107" t="s">
        <v>581</v>
      </c>
      <c r="I208" s="107"/>
      <c r="J208" s="107"/>
      <c r="K208" s="77"/>
    </row>
    <row r="209" spans="2:11" ht="15" customHeight="1">
      <c r="B209" s="56"/>
      <c r="C209" s="33"/>
      <c r="D209" s="33"/>
      <c r="E209" s="33"/>
      <c r="F209" s="54" t="s">
        <v>416</v>
      </c>
      <c r="G209" s="33"/>
      <c r="H209" s="107" t="s">
        <v>417</v>
      </c>
      <c r="I209" s="107"/>
      <c r="J209" s="107"/>
      <c r="K209" s="77"/>
    </row>
    <row r="210" spans="2:11" ht="15" customHeight="1">
      <c r="B210" s="56"/>
      <c r="C210" s="33"/>
      <c r="D210" s="33"/>
      <c r="E210" s="33"/>
      <c r="F210" s="54" t="s">
        <v>414</v>
      </c>
      <c r="G210" s="33"/>
      <c r="H210" s="107" t="s">
        <v>582</v>
      </c>
      <c r="I210" s="107"/>
      <c r="J210" s="107"/>
      <c r="K210" s="77"/>
    </row>
    <row r="211" spans="2:11" ht="15" customHeight="1">
      <c r="B211" s="95"/>
      <c r="C211" s="33"/>
      <c r="D211" s="33"/>
      <c r="E211" s="33"/>
      <c r="F211" s="54" t="s">
        <v>418</v>
      </c>
      <c r="G211" s="90"/>
      <c r="H211" s="106" t="s">
        <v>419</v>
      </c>
      <c r="I211" s="106"/>
      <c r="J211" s="106"/>
      <c r="K211" s="96"/>
    </row>
    <row r="212" spans="2:11" ht="15" customHeight="1">
      <c r="B212" s="95"/>
      <c r="C212" s="33"/>
      <c r="D212" s="33"/>
      <c r="E212" s="33"/>
      <c r="F212" s="54" t="s">
        <v>420</v>
      </c>
      <c r="G212" s="90"/>
      <c r="H212" s="106" t="s">
        <v>189</v>
      </c>
      <c r="I212" s="106"/>
      <c r="J212" s="106"/>
      <c r="K212" s="96"/>
    </row>
    <row r="213" spans="2:11" ht="15" customHeight="1">
      <c r="B213" s="95"/>
      <c r="C213" s="33"/>
      <c r="D213" s="33"/>
      <c r="E213" s="33"/>
      <c r="F213" s="54"/>
      <c r="G213" s="90"/>
      <c r="H213" s="81"/>
      <c r="I213" s="81"/>
      <c r="J213" s="81"/>
      <c r="K213" s="96"/>
    </row>
    <row r="214" spans="2:11" ht="15" customHeight="1">
      <c r="B214" s="95"/>
      <c r="C214" s="33" t="s">
        <v>545</v>
      </c>
      <c r="D214" s="33"/>
      <c r="E214" s="33"/>
      <c r="F214" s="54">
        <v>1</v>
      </c>
      <c r="G214" s="90"/>
      <c r="H214" s="106" t="s">
        <v>583</v>
      </c>
      <c r="I214" s="106"/>
      <c r="J214" s="106"/>
      <c r="K214" s="96"/>
    </row>
    <row r="215" spans="2:11" ht="15" customHeight="1">
      <c r="B215" s="95"/>
      <c r="C215" s="33"/>
      <c r="D215" s="33"/>
      <c r="E215" s="33"/>
      <c r="F215" s="54">
        <v>2</v>
      </c>
      <c r="G215" s="90"/>
      <c r="H215" s="106" t="s">
        <v>584</v>
      </c>
      <c r="I215" s="106"/>
      <c r="J215" s="106"/>
      <c r="K215" s="96"/>
    </row>
    <row r="216" spans="2:11" ht="15" customHeight="1">
      <c r="B216" s="95"/>
      <c r="C216" s="33"/>
      <c r="D216" s="33"/>
      <c r="E216" s="33"/>
      <c r="F216" s="54">
        <v>3</v>
      </c>
      <c r="G216" s="90"/>
      <c r="H216" s="106" t="s">
        <v>585</v>
      </c>
      <c r="I216" s="106"/>
      <c r="J216" s="106"/>
      <c r="K216" s="96"/>
    </row>
    <row r="217" spans="2:11" ht="15" customHeight="1">
      <c r="B217" s="95"/>
      <c r="C217" s="33"/>
      <c r="D217" s="33"/>
      <c r="E217" s="33"/>
      <c r="F217" s="54">
        <v>4</v>
      </c>
      <c r="G217" s="90"/>
      <c r="H217" s="106" t="s">
        <v>586</v>
      </c>
      <c r="I217" s="106"/>
      <c r="J217" s="106"/>
      <c r="K217" s="96"/>
    </row>
    <row r="218" spans="2:11" ht="12.75" customHeight="1">
      <c r="B218" s="97"/>
      <c r="C218" s="98"/>
      <c r="D218" s="98"/>
      <c r="E218" s="98"/>
      <c r="F218" s="98"/>
      <c r="G218" s="98"/>
      <c r="H218" s="98"/>
      <c r="I218" s="98"/>
      <c r="J218" s="98"/>
      <c r="K218" s="99"/>
    </row>
  </sheetData>
  <sheetProtection algorithmName="SHA-512" hashValue="HLzAHNudC7Pgs20Jwxkujl3TDqE24N9nwjoy1xE0QQcFt3kh7NoR5axGuUaiRtksWQDko2JmomR/8BiFXiTbEA==" saltValue="e3qiejzdj6pE/vgjF794KA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Notebook2</dc:creator>
  <cp:keywords/>
  <dc:description/>
  <cp:lastModifiedBy>Škarda Daniel</cp:lastModifiedBy>
  <dcterms:created xsi:type="dcterms:W3CDTF">2022-04-25T08:19:49Z</dcterms:created>
  <dcterms:modified xsi:type="dcterms:W3CDTF">2023-03-20T11:20:32Z</dcterms:modified>
  <cp:category/>
  <cp:version/>
  <cp:contentType/>
  <cp:contentStatus/>
</cp:coreProperties>
</file>