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16" yWindow="65416" windowWidth="29040" windowHeight="15840" activeTab="1"/>
  </bookViews>
  <sheets>
    <sheet name="Rekapitulace stavby" sheetId="1" r:id="rId1"/>
    <sheet name="SO 01 - Rekonstrukce a mo..." sheetId="2" r:id="rId2"/>
    <sheet name="SO 01.1 - Vedlejší rozpoč..." sheetId="3" r:id="rId3"/>
    <sheet name="SO 02 - Bezbariérový výtah" sheetId="4" r:id="rId4"/>
    <sheet name="SO 02.1 - Vedlejší rozpoč..." sheetId="5" r:id="rId5"/>
  </sheets>
  <definedNames>
    <definedName name="_xlnm._FilterDatabase" localSheetId="1" hidden="1">'SO 01 - Rekonstrukce a mo...'!$C$146:$K$997</definedName>
    <definedName name="_xlnm._FilterDatabase" localSheetId="2" hidden="1">'SO 01.1 - Vedlejší rozpoč...'!$C$121:$K$139</definedName>
    <definedName name="_xlnm._FilterDatabase" localSheetId="3" hidden="1">'SO 02 - Bezbariérový výtah'!$C$128:$K$357</definedName>
    <definedName name="_xlnm._FilterDatabase" localSheetId="4" hidden="1">'SO 02.1 - Vedlejší rozpoč...'!$C$120:$K$136</definedName>
    <definedName name="_xlnm.Print_Area" localSheetId="0">'Rekapitulace stavby'!$D$4:$AO$76,'Rekapitulace stavby'!$C$82:$AQ$99</definedName>
    <definedName name="_xlnm.Print_Area" localSheetId="1">'SO 01 - Rekonstrukce a mo...'!$C$4:$J$76,'SO 01 - Rekonstrukce a mo...'!$C$82:$J$128,'SO 01 - Rekonstrukce a mo...'!$C$134:$K$997</definedName>
    <definedName name="_xlnm.Print_Area" localSheetId="2">'SO 01.1 - Vedlejší rozpoč...'!$C$4:$J$76,'SO 01.1 - Vedlejší rozpoč...'!$C$82:$J$103,'SO 01.1 - Vedlejší rozpoč...'!$C$109:$K$139</definedName>
    <definedName name="_xlnm.Print_Area" localSheetId="3">'SO 02 - Bezbariérový výtah'!$C$4:$J$76,'SO 02 - Bezbariérový výtah'!$C$82:$J$110,'SO 02 - Bezbariérový výtah'!$C$116:$K$357</definedName>
    <definedName name="_xlnm.Print_Area" localSheetId="4">'SO 02.1 - Vedlejší rozpoč...'!$C$4:$J$76,'SO 02.1 - Vedlejší rozpoč...'!$C$82:$J$102,'SO 02.1 - Vedlejší rozpoč...'!$C$108:$K$136</definedName>
    <definedName name="_xlnm.Print_Titles" localSheetId="0">'Rekapitulace stavby'!$92:$92</definedName>
    <definedName name="_xlnm.Print_Titles" localSheetId="1">'SO 01 - Rekonstrukce a mo...'!$146:$146</definedName>
    <definedName name="_xlnm.Print_Titles" localSheetId="2">'SO 01.1 - Vedlejší rozpoč...'!$121:$121</definedName>
    <definedName name="_xlnm.Print_Titles" localSheetId="3">'SO 02 - Bezbariérový výtah'!$128:$128</definedName>
    <definedName name="_xlnm.Print_Titles" localSheetId="4">'SO 02.1 - Vedlejší rozpoč...'!$120:$120</definedName>
  </definedNames>
  <calcPr calcId="191029"/>
  <extLst/>
</workbook>
</file>

<file path=xl/sharedStrings.xml><?xml version="1.0" encoding="utf-8"?>
<sst xmlns="http://schemas.openxmlformats.org/spreadsheetml/2006/main" count="13892" uniqueCount="2256">
  <si>
    <t>Export Komplet</t>
  </si>
  <si>
    <t/>
  </si>
  <si>
    <t>2.0</t>
  </si>
  <si>
    <t>ZAMOK</t>
  </si>
  <si>
    <t>False</t>
  </si>
  <si>
    <t>{5f7b8ef5-366b-4b1d-94aa-b92371e25f97}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</si>
  <si>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</si>
  <si>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</si>
  <si>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</si>
  <si>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</si>
  <si>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</si>
  <si>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</si>
  <si>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</si>
  <si>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</si>
  <si>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2021-080201_akt12-22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</si>
  <si>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</si>
  <si>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</si>
  <si>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Komunitně správní centrum Dačicka č.p. 4</t>
  </si>
  <si>
    <t>KSO:</t>
  </si>
  <si>
    <t>CC-CZ:</t>
  </si>
  <si>
    <t>Místo:</t>
  </si>
  <si>
    <t>Dačice</t>
  </si>
  <si>
    <t>Datum:</t>
  </si>
  <si>
    <t>9. 12. 2022</t>
  </si>
  <si>
    <t>Zadavatel:</t>
  </si>
  <si>
    <t>IČ:</t>
  </si>
  <si>
    <t>Město Dačice,Palackého nám.1, Dačice</t>
  </si>
  <si>
    <t>DIČ:</t>
  </si>
  <si>
    <t>Uchazeč:</t>
  </si>
  <si>
    <t>Vyplň údaj</t>
  </si>
  <si>
    <t>Projektant:</t>
  </si>
  <si>
    <t>P-atelierJH s.r.o.,Nádražní 249/II,J.Hradec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</si>
  <si>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</si>
  <si>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</si>
  <si>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</si>
  <si>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</si>
  <si>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</si>
  <si>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</si>
  <si>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</si>
  <si>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</si>
  <si>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</si>
  <si>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</si>
  <si>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</si>
  <si>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</si>
  <si>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</si>
  <si>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</si>
  <si>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</si>
  <si>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</si>
  <si>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</si>
  <si>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</si>
  <si>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</si>
  <si>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</si>
  <si>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</si>
  <si>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</si>
  <si>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</si>
  <si>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</si>
  <si>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</si>
  <si>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</si>
  <si>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</si>
  <si>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</si>
  <si>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</si>
  <si>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</si>
  <si>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</si>
  <si>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</si>
  <si>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</si>
  <si>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</si>
  <si>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</si>
  <si>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</si>
  <si>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</si>
  <si>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</si>
  <si>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</si>
  <si>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</si>
  <si>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</si>
  <si>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</si>
  <si>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</si>
  <si>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</si>
  <si>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</si>
  <si>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</si>
  <si>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</si>
  <si>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</si>
  <si>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</si>
  <si>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</si>
  <si>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Rekonstrukce a mo...</t>
  </si>
  <si>
    <t>STA</t>
  </si>
  <si>
    <t>1</t>
  </si>
  <si>
    <t>{c8c8a514-0d0c-4b10-85ad-b8eea3f5bbf0}</t>
  </si>
  <si>
    <t>2</t>
  </si>
  <si>
    <t>SO 01.1</t>
  </si>
  <si>
    <t>Vedlejší rozpoč...</t>
  </si>
  <si>
    <t>{4646c6fd-0cec-48d7-9fa8-1ae3e845497f}</t>
  </si>
  <si>
    <t>SO 02</t>
  </si>
  <si>
    <t>Bezbariérový výtah</t>
  </si>
  <si>
    <t>{fb224d1d-6e70-4e66-b812-5205fd5e8c06}</t>
  </si>
  <si>
    <t>SO 02.1</t>
  </si>
  <si>
    <t>{4c1f6faa-25e7-46ef-b32c-1b79c6d0eb72}</t>
  </si>
  <si>
    <t>KRYCÍ LIST SOUPISU PRACÍ</t>
  </si>
  <si>
    <t>Objekt:</t>
  </si>
  <si>
    <t>SO 01 - Rekonstrukce a mo...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</si>
  <si>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</si>
  <si>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</si>
  <si>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</si>
  <si>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</si>
  <si>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</si>
  <si>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</si>
  <si>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</si>
  <si>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</si>
  <si>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</si>
  <si>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</si>
  <si>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</si>
  <si>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</si>
  <si>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</si>
  <si>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</si>
  <si>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</si>
  <si>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</si>
  <si>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</si>
  <si>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</si>
  <si>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</si>
  <si>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</si>
  <si>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</si>
  <si>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</si>
  <si>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</si>
  <si>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 SKS</t>
  </si>
  <si>
    <t xml:space="preserve">    7421 - Elektroinstalace - EPS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</si>
  <si>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</si>
  <si>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</si>
  <si>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</si>
  <si>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</si>
  <si>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</si>
  <si>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Výplně otvorů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</si>
  <si>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</si>
  <si>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</si>
  <si>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</si>
  <si>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</si>
  <si>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</si>
  <si>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</si>
  <si>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</si>
  <si>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</si>
  <si>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</si>
  <si>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</si>
  <si>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</si>
  <si>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</si>
  <si>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</si>
  <si>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</si>
  <si>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</si>
  <si>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</si>
  <si>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</si>
  <si>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</si>
  <si>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</si>
  <si>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</si>
  <si>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</si>
  <si>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</si>
  <si>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</si>
  <si>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132251101</t>
  </si>
  <si>
    <t>Hloubení rýh nezapažených  š do 800 mm v hornině třídy těžitelnosti I, skupiny 3 objem do 20 m3 strojně</t>
  </si>
  <si>
    <t>m3</t>
  </si>
  <si>
    <t>CS ÚRS 2022 01</t>
  </si>
  <si>
    <t>4</t>
  </si>
  <si>
    <t>VV</t>
  </si>
  <si>
    <t>(2,78+2,85+9,5)*0,3*0,7</t>
  </si>
  <si>
    <t>(1,95+2,12+3,43+1,55)*1,25*0,6</t>
  </si>
  <si>
    <t>Součet</t>
  </si>
  <si>
    <t>3</t>
  </si>
  <si>
    <t>162751117</t>
  </si>
  <si>
    <t>Vodorovné přemístění do 10000 m výkopku/sypaniny z horniny třídy těžitelnosti I, skupiny 1 až 3</t>
  </si>
  <si>
    <t>(2,78+2,85+9,5)*0,3*0,3</t>
  </si>
  <si>
    <t>(1,95+2,12+3,43+1,55)*0,3*0,6</t>
  </si>
  <si>
    <t>171251201</t>
  </si>
  <si>
    <t>Uložení sypaniny na skládky nebo meziskládky</t>
  </si>
  <si>
    <t>6</t>
  </si>
  <si>
    <t>5</t>
  </si>
  <si>
    <t>171201231</t>
  </si>
  <si>
    <t>Poplatek za uložení zeminy a kamení na recyklační skládce (skládkovné) kód odpadu 17 05 04</t>
  </si>
  <si>
    <t>t</t>
  </si>
  <si>
    <t>8</t>
  </si>
  <si>
    <t>2,991*1,9</t>
  </si>
  <si>
    <t>174101101</t>
  </si>
  <si>
    <t>Zásyp jam, šachet rýh nebo kolem objektů sypaninou se zhutněním</t>
  </si>
  <si>
    <t>10</t>
  </si>
  <si>
    <t>(2,78+2,85+9,5)*0,3*0,4</t>
  </si>
  <si>
    <t>(1,95+2,12+3,43+1,55)*0,95*0,6</t>
  </si>
  <si>
    <t>7</t>
  </si>
  <si>
    <t>175111101</t>
  </si>
  <si>
    <t>Obsypání potrubí ručně sypaninou bez prohození, uloženou do 3 m</t>
  </si>
  <si>
    <t>12</t>
  </si>
  <si>
    <t>M</t>
  </si>
  <si>
    <t>58337303</t>
  </si>
  <si>
    <t>štěrkopísek frakce 0/8</t>
  </si>
  <si>
    <t>14</t>
  </si>
  <si>
    <t>2,991*2 "Přepočtené koeficientem množství</t>
  </si>
  <si>
    <t>Svislé a kompletní konstrukce</t>
  </si>
  <si>
    <t>9</t>
  </si>
  <si>
    <t>31123112</t>
  </si>
  <si>
    <t>Dozdívky z plných cihel  P 20, MC 15</t>
  </si>
  <si>
    <t>Vlastní</t>
  </si>
  <si>
    <t>16</t>
  </si>
  <si>
    <t>2,82*0,54*2,44+0,46*0,41*2,44+0,7*0,35*2,95+0,2*0,82*2,44+0,5*1,03*2,47</t>
  </si>
  <si>
    <t>317234410</t>
  </si>
  <si>
    <t>Vyzdívka mezi nosníky z cihel pálených na MC</t>
  </si>
  <si>
    <t>18</t>
  </si>
  <si>
    <t>0,121+0,15+0,04+0,28+0,151+0,088+0,066+0,482+0,039+0,226+0,117+0,092+0,079+0,065+0,063</t>
  </si>
  <si>
    <t>11</t>
  </si>
  <si>
    <t>317941121</t>
  </si>
  <si>
    <t>Osazování ocelových válcovaných nosníků na zdivu I, IE, U, UE nebo L do č 12</t>
  </si>
  <si>
    <t>20</t>
  </si>
  <si>
    <t>0,228+0,275</t>
  </si>
  <si>
    <t>13010714</t>
  </si>
  <si>
    <t>ocel profilová IPN 120 jakost 11 375</t>
  </si>
  <si>
    <t>22</t>
  </si>
  <si>
    <t>0,101+0,127</t>
  </si>
  <si>
    <t>13</t>
  </si>
  <si>
    <t>13010712</t>
  </si>
  <si>
    <t>ocel profilová IPN 100 jakost 11 375</t>
  </si>
  <si>
    <t>24</t>
  </si>
  <si>
    <t>0,165+0,051+0,024+0,035</t>
  </si>
  <si>
    <t>317941123</t>
  </si>
  <si>
    <t>Osazování ocelových válcovaných nosníků na zdivu I, IE, U, UE nebo L do č 22</t>
  </si>
  <si>
    <t>26</t>
  </si>
  <si>
    <t>0,795+0,193+0,407</t>
  </si>
  <si>
    <t>13010722</t>
  </si>
  <si>
    <t>ocel profilová IPN 200 jakost 11 375</t>
  </si>
  <si>
    <t>28</t>
  </si>
  <si>
    <t>0,795</t>
  </si>
  <si>
    <t>13010718</t>
  </si>
  <si>
    <t>ocel profilová IPN 160 jakost 11 375</t>
  </si>
  <si>
    <t>30</t>
  </si>
  <si>
    <t>0,193</t>
  </si>
  <si>
    <t>17</t>
  </si>
  <si>
    <t>13010716</t>
  </si>
  <si>
    <t>ocel profilová IPN 140 jakost 11 375</t>
  </si>
  <si>
    <t>32</t>
  </si>
  <si>
    <t>0,084+0,253+0,070</t>
  </si>
  <si>
    <t>311272225</t>
  </si>
  <si>
    <t>Zdivo z pórobetonových tvárnic hladkých přes P2 do P4 do 450 kg/m3 na tenkovrstvou maltu tl 300 m</t>
  </si>
  <si>
    <t>m2</t>
  </si>
  <si>
    <t>34</t>
  </si>
  <si>
    <t>1,18*1,6</t>
  </si>
  <si>
    <t>19</t>
  </si>
  <si>
    <t>341272661</t>
  </si>
  <si>
    <t>Stěny nosné tl 500 mm z pórobetonových přesných hladkých tvárnic hmotnosti 300 kg/m3</t>
  </si>
  <si>
    <t>36</t>
  </si>
  <si>
    <t>1,55*1,3+2,55*(0,375+0,175)+1,03*2,47</t>
  </si>
  <si>
    <t>342272225</t>
  </si>
  <si>
    <t>Příčka z pórobetonových hladkých tvárnic na tenkovrstvou maltu tl 100 mm</t>
  </si>
  <si>
    <t>38</t>
  </si>
  <si>
    <t>3,218*0,91+2,7*1,3+1,6*2,8</t>
  </si>
  <si>
    <t>342272245</t>
  </si>
  <si>
    <t>Příčka z pórobetonových hladkých tvárnic na tenkovrstvou maltu tl 150 mm</t>
  </si>
  <si>
    <t>40</t>
  </si>
  <si>
    <t>1,8*2,1*2+0,05*2,1*2*8</t>
  </si>
  <si>
    <t>346244381</t>
  </si>
  <si>
    <t>Plentování jednostranné v do 200 mm válcovaných nosníků cihlami</t>
  </si>
  <si>
    <t>42</t>
  </si>
  <si>
    <t>0,32+0,6+0,2+0,8+0,504+0,504+1,4+0,26+0,504+0,736+0,616+0,42+0,26+0,42</t>
  </si>
  <si>
    <t>23</t>
  </si>
  <si>
    <t>346481111</t>
  </si>
  <si>
    <t>Zaplentování rýh, potrubí, výklenků nebo nik ve stěnách rabicovým pletivem</t>
  </si>
  <si>
    <t>44</t>
  </si>
  <si>
    <t>1,476+2,1+0,64+2,435+1,92+1,219+1,294+4,171+0,88+2,46+1,764+1,42+1,018+1,12+0,93</t>
  </si>
  <si>
    <t>Úpravy povrchů, podlahy a osazování výplní</t>
  </si>
  <si>
    <t>611131121</t>
  </si>
  <si>
    <t>Penetrace akrylát-silikonová vnitřních stropů nanášená ručně</t>
  </si>
  <si>
    <t>46</t>
  </si>
  <si>
    <t>1,81*1,94</t>
  </si>
  <si>
    <t>25</t>
  </si>
  <si>
    <t>611142001</t>
  </si>
  <si>
    <t>Potažení vnitřních stropů sklovláknitým pletivem vtlačeným do tenkovrstvé hmoty</t>
  </si>
  <si>
    <t>48</t>
  </si>
  <si>
    <t>611181101-R</t>
  </si>
  <si>
    <t>Minerální stěrka tl. do 2 mm vnitřních rovných stropů</t>
  </si>
  <si>
    <t>50</t>
  </si>
  <si>
    <t>27</t>
  </si>
  <si>
    <t>611325423</t>
  </si>
  <si>
    <t>Oprava vápenocementové omítky vnitřních ploch štukové dvouvrstvé, tloušťky do 20 mm a tloušťky štuku do 3 mm stropů, v rozsahu opravované plochy přes 30 do 50%</t>
  </si>
  <si>
    <t>52</t>
  </si>
  <si>
    <t>165,68+251,19+256,63</t>
  </si>
  <si>
    <t>612131101</t>
  </si>
  <si>
    <t>Cementový postřik vnitřních stěn nanášený celoplošně ručně</t>
  </si>
  <si>
    <t>54</t>
  </si>
  <si>
    <t>2,82*2,2*2+(0,46+0,41)*2,1+(0,76+0,15+0,15)*1,1+0,91*3,2*2+2,67*2*1,27+0,6*3,28+1,8*2,1+(0,18*2+0,35)*1,48</t>
  </si>
  <si>
    <t>(0,3+0,3)*1,5+(0,22*2+0,82)*2,1+(0,2*2+0,7)*2,05+(0,55*2+0,58)*3+0,225*2,1*2+0,425*2,1*2+1,18*2,47+1,2*0,19</t>
  </si>
  <si>
    <t>0,3*1,2+0,518*2,28*2+1,2*0,22+(0,15+0,5)*1,2+2,28*(0,72+0,72)+2,5*(0,375+0,175)+1,8*2,1+(0,78+0,17*2)*1,8</t>
  </si>
  <si>
    <t>2,23*(0,18*2+0,32)+(1,02+0,5)*2,28+1,6*2,6+(0,32+0,18*2)*(1,8+1,1*2)+1,55*(1,3+0,2)</t>
  </si>
  <si>
    <t>467</t>
  </si>
  <si>
    <t>612131121</t>
  </si>
  <si>
    <t>Podkladní a spojovací vrstva vnitřních omítaných ploch  penetrace akrylát-silikonová nanášená ručně stěn</t>
  </si>
  <si>
    <t>CS ÚRS 2021 01</t>
  </si>
  <si>
    <t>-511016854</t>
  </si>
  <si>
    <t>29</t>
  </si>
  <si>
    <t>612325419</t>
  </si>
  <si>
    <t>Oprava vápenocementové omítky vnitřních ploch hladké, tloušťky do 20 mm, s celoplošným přeštukováním, tloušťky štuku 3 mm stěn, v rozsahu opravované plochy přes 30 do 50%</t>
  </si>
  <si>
    <t>56</t>
  </si>
  <si>
    <t>612321341</t>
  </si>
  <si>
    <t>Omítka vápenocementová vnitřních ploch  nanášená strojně dvouvrstvá, tloušťky jádrové omítky do 10 mm a tloušťky štuku do 3 mm štuková svislých konstrukcí stěn</t>
  </si>
  <si>
    <t>58</t>
  </si>
  <si>
    <t>P</t>
  </si>
  <si>
    <t>Poznámka k položce:
Poznámka k položce: budou provedeny opravy omítek 100%, včetně štukování a bílení</t>
  </si>
  <si>
    <t>(123,795+48,517+547,625+151,94)*70/100</t>
  </si>
  <si>
    <t>468</t>
  </si>
  <si>
    <t>612311131</t>
  </si>
  <si>
    <t>Potažení vnitřních ploch štukem tloušťky do 3 mm svislých konstrukcí stěn</t>
  </si>
  <si>
    <t>49726831</t>
  </si>
  <si>
    <t>123,795+48,517+547,625+151,94</t>
  </si>
  <si>
    <t>31</t>
  </si>
  <si>
    <t>622143004</t>
  </si>
  <si>
    <t>Montáž omítkových samolepících začišťovacích profilů (APU lišt)</t>
  </si>
  <si>
    <t>m</t>
  </si>
  <si>
    <t>60</t>
  </si>
  <si>
    <t>(0,8+0,9)*2</t>
  </si>
  <si>
    <t>0,6*4</t>
  </si>
  <si>
    <t>2.47+2.11+1.6+1.2+0.87+1.2+2.28*2</t>
  </si>
  <si>
    <t>59051476</t>
  </si>
  <si>
    <t>profil začišťovací PVC 9mm s výztužnou tkaninou pro ostění ETICS</t>
  </si>
  <si>
    <t>62</t>
  </si>
  <si>
    <t>19,81*1,05 "Přepočtené koeficientem množství</t>
  </si>
  <si>
    <t>33</t>
  </si>
  <si>
    <t>622311141</t>
  </si>
  <si>
    <t>Omítka vápenná vnějších ploch nanášená ručně dvouvrstvá, tloušťky jádrové omítky do 15 mm a tloušťky štuku do 3 mm štuková stěn</t>
  </si>
  <si>
    <t>64</t>
  </si>
  <si>
    <t>Omítka světlíku</t>
  </si>
  <si>
    <t>622325202</t>
  </si>
  <si>
    <t>Oprava vnější vápenocementové štukové omítky složitosti 1 stěn v rozsahu do 30%</t>
  </si>
  <si>
    <t>66</t>
  </si>
  <si>
    <t>8,18*10,9+2,23*3,68*0,5+0,5*10,8</t>
  </si>
  <si>
    <t>-0,8*0,9-1,55*2,1-0,9*2,47-1,2*1,6-0,6*0,6*-0,9*1,97-0,9*2,47-8,63</t>
  </si>
  <si>
    <t>Ostatní konstrukce a práce, bourání</t>
  </si>
  <si>
    <t>35</t>
  </si>
  <si>
    <t>941111112</t>
  </si>
  <si>
    <t>Montáž lešení řadového trubkového lehkého s podlahami zatížení do 200 kg/m2 š do 0,9 m v do 25 m</t>
  </si>
  <si>
    <t>68</t>
  </si>
  <si>
    <t>98+215</t>
  </si>
  <si>
    <t>941111212</t>
  </si>
  <si>
    <t>Příplatek k lešení řadovému trubkovému lehkému s podlahami š 0,9 m v 25 m za první a ZKD den použití</t>
  </si>
  <si>
    <t>70</t>
  </si>
  <si>
    <t>Poznámka k položce:
Poznámka k položce: Doba lešení je uvažována na 45 dní. Nutno posoudit odborným zhotovitelem a zohlednit reálnou dobu v nabídce do ceny lešení.</t>
  </si>
  <si>
    <t>313,000*45</t>
  </si>
  <si>
    <t>37</t>
  </si>
  <si>
    <t>941111812</t>
  </si>
  <si>
    <t>Demontáž lešení řadového trubkového lehkého s podlahami zatížení do 200 kg/m2 š do 0,9 m v do 25 m</t>
  </si>
  <si>
    <t>72</t>
  </si>
  <si>
    <t>949101111</t>
  </si>
  <si>
    <t>Lešení pomocné pro objekty pozemních staveb s lešeňovou podlahou v do 1,9 m zatížení do 150 kg/m2</t>
  </si>
  <si>
    <t>74</t>
  </si>
  <si>
    <t>673,50</t>
  </si>
  <si>
    <t>39</t>
  </si>
  <si>
    <t>944511111</t>
  </si>
  <si>
    <t>Montáž ochranné sítě z textilie z umělých vláken</t>
  </si>
  <si>
    <t>76</t>
  </si>
  <si>
    <t>944511211</t>
  </si>
  <si>
    <t>Příplatek k ochranné síti za první a ZKD den použití</t>
  </si>
  <si>
    <t>78</t>
  </si>
  <si>
    <t>41</t>
  </si>
  <si>
    <t>944511811</t>
  </si>
  <si>
    <t>Demontáž ochranné sítě z textilie z umělých vláken</t>
  </si>
  <si>
    <t>80</t>
  </si>
  <si>
    <t>952901111</t>
  </si>
  <si>
    <t>Vyčištění budov bytové a občanské výstavby při výšce podlaží do 4 m</t>
  </si>
  <si>
    <t>82</t>
  </si>
  <si>
    <t>43</t>
  </si>
  <si>
    <t>962031132</t>
  </si>
  <si>
    <t>Bourání příček tl  100 mm vč.úpravy po vybourání</t>
  </si>
  <si>
    <t>84</t>
  </si>
  <si>
    <t>6,321+45,641+71,33</t>
  </si>
  <si>
    <t>962032231</t>
  </si>
  <si>
    <t>Bourání zdiva vč.úpravy po vybourání</t>
  </si>
  <si>
    <t>86</t>
  </si>
  <si>
    <t>1,576+2,284+0,042+0,18+2,31+4,912+3,038+3,30+1,007+1,585+2,268+0,600+0,261+15,76+0,759</t>
  </si>
  <si>
    <t>45</t>
  </si>
  <si>
    <t>962032631</t>
  </si>
  <si>
    <t>Bourání zdiva komínového nad střechou z cihel na MV nebo MVC</t>
  </si>
  <si>
    <t>88</t>
  </si>
  <si>
    <t>1,4*0,74*1,5</t>
  </si>
  <si>
    <t>0,9*0,52*1,5</t>
  </si>
  <si>
    <t>9650001</t>
  </si>
  <si>
    <t>Odstranění stávající kamenné dlažby vč.odvozu, úprava podloží a nová kamenná dlažba</t>
  </si>
  <si>
    <t>90</t>
  </si>
  <si>
    <t>66,35</t>
  </si>
  <si>
    <t>47</t>
  </si>
  <si>
    <t>965080</t>
  </si>
  <si>
    <t>Odstranění podlahové krytiny  vč.odvozu   /  ozn  A  /</t>
  </si>
  <si>
    <t>92</t>
  </si>
  <si>
    <t>48,74+39,32+33,35+14,442+82,08</t>
  </si>
  <si>
    <t>965081</t>
  </si>
  <si>
    <t>Odstranění podlahové krytiny  vč.odvozu   /  ozn  B  /</t>
  </si>
  <si>
    <t>94</t>
  </si>
  <si>
    <t>53,07+94,578+170,31</t>
  </si>
  <si>
    <t>968062354</t>
  </si>
  <si>
    <t>Vybourání dřevěných rámů oken včetně křídel pl do 1 m2  vč.úpravy po vybourání</t>
  </si>
  <si>
    <t>98</t>
  </si>
  <si>
    <t>1,08</t>
  </si>
  <si>
    <t>51</t>
  </si>
  <si>
    <t>968062355</t>
  </si>
  <si>
    <t>Vybourání dřevěných rámů oken včetně křídel pl do 2 m2 vč.úpravy po vybourání</t>
  </si>
  <si>
    <t>100</t>
  </si>
  <si>
    <t>1,92+1,92</t>
  </si>
  <si>
    <t>968062356</t>
  </si>
  <si>
    <t>Vybourání dřevěných rámů oken včetně křídel pl do 4 m2  vč úpravy po vybourání</t>
  </si>
  <si>
    <t>102</t>
  </si>
  <si>
    <t>3,68+3,255+2,132</t>
  </si>
  <si>
    <t>53</t>
  </si>
  <si>
    <t>968072455</t>
  </si>
  <si>
    <t>Vybourání dveřních zárubní pl do 2 m2 vč. úpravy po vybourání</t>
  </si>
  <si>
    <t>104</t>
  </si>
  <si>
    <t>1,576+1,379+1,576+16,942+23,246</t>
  </si>
  <si>
    <t>968072456</t>
  </si>
  <si>
    <t>Vybourání dveřních zárubní pl přes 2 m2 vč.úpravy po vybourání</t>
  </si>
  <si>
    <t>106</t>
  </si>
  <si>
    <t>2,225</t>
  </si>
  <si>
    <t>55</t>
  </si>
  <si>
    <t>9710331411</t>
  </si>
  <si>
    <t>Vyvrtání otvorů ve zdivu cihelném D 20 mm hl. min. 300 mm</t>
  </si>
  <si>
    <t>kus</t>
  </si>
  <si>
    <t>108</t>
  </si>
  <si>
    <t>3113618211</t>
  </si>
  <si>
    <t>Výztuž - kotvy d16 dl. 600 mm z betonářské oceli 10 505. 30 ks</t>
  </si>
  <si>
    <t>110</t>
  </si>
  <si>
    <t>30*0,6*0,00158</t>
  </si>
  <si>
    <t>57</t>
  </si>
  <si>
    <t>953965133</t>
  </si>
  <si>
    <t>Kotvení na chemické kotvy M 16 dl 300 mm</t>
  </si>
  <si>
    <t>112</t>
  </si>
  <si>
    <t>97303132</t>
  </si>
  <si>
    <t>Vysekání kapes ve zdivu cihelném pro I nos.</t>
  </si>
  <si>
    <t>114</t>
  </si>
  <si>
    <t>6+6+6+6+8+6+3+2+10+4+6+6</t>
  </si>
  <si>
    <t>59</t>
  </si>
  <si>
    <t>973031825</t>
  </si>
  <si>
    <t>Vysekání kapes ve zdivu cihelném pro zavázání zdí tl do 450 mm</t>
  </si>
  <si>
    <t>116</t>
  </si>
  <si>
    <t>2,25</t>
  </si>
  <si>
    <t>973031826</t>
  </si>
  <si>
    <t>Vysekání kapes ve zdivu cihelném pro zavázání zd  tl do 600 mm</t>
  </si>
  <si>
    <t>118</t>
  </si>
  <si>
    <t>4,2</t>
  </si>
  <si>
    <t>61</t>
  </si>
  <si>
    <t>622131101</t>
  </si>
  <si>
    <t>Cementový postřik vnějších stěn nanášený celoplošně ručně</t>
  </si>
  <si>
    <t>120</t>
  </si>
  <si>
    <t>1,61*2,5</t>
  </si>
  <si>
    <t>6221420011</t>
  </si>
  <si>
    <t>Potažení vnějších stěn sklovláknitým pletivem vtlačeným do tenkovrstvé hmoty</t>
  </si>
  <si>
    <t>122</t>
  </si>
  <si>
    <t>63</t>
  </si>
  <si>
    <t>622331111</t>
  </si>
  <si>
    <t>Cementová omítka hrubá jednovrstvá zatřená vnějších stěn nanášená ručně</t>
  </si>
  <si>
    <t>124</t>
  </si>
  <si>
    <t>469</t>
  </si>
  <si>
    <t>975021211</t>
  </si>
  <si>
    <t>Podchycení nadzákladového zdiva pod stropem dřevěnou výztuhou  nad vybouraným otvorem, pro jakoukoliv délku podchycení, při tl. zdiva do 450 mm</t>
  </si>
  <si>
    <t>941044299</t>
  </si>
  <si>
    <t>1.np</t>
  </si>
  <si>
    <t>1,00</t>
  </si>
  <si>
    <t>2.np</t>
  </si>
  <si>
    <t>2,00+2,00+3,75+4,25</t>
  </si>
  <si>
    <t>3.np</t>
  </si>
  <si>
    <t>3,50+2,50+2,00+3,90+2,00+2,50</t>
  </si>
  <si>
    <t>470</t>
  </si>
  <si>
    <t>975021311</t>
  </si>
  <si>
    <t>Podchycení nadzákladového zdiva pod stropem dřevěnou výztuhou  nad vybouraným otvorem, pro jakoukoliv délku podchycení, při tl. zdiva přes 450 do 600 mm</t>
  </si>
  <si>
    <t>-52697891</t>
  </si>
  <si>
    <t>2,00</t>
  </si>
  <si>
    <t>2,50</t>
  </si>
  <si>
    <t>471</t>
  </si>
  <si>
    <t>975021411</t>
  </si>
  <si>
    <t>Podchycení nadzákladového zdiva pod stropem dřevěnou výztuhou  nad vybouraným otvorem, pro jakoukoliv délku podchycení, při tl. zdiva přes 600 do 900 mm</t>
  </si>
  <si>
    <t>-1009284717</t>
  </si>
  <si>
    <t>1,50+1,75</t>
  </si>
  <si>
    <t>2,10+3,75</t>
  </si>
  <si>
    <t>472</t>
  </si>
  <si>
    <t>978011161</t>
  </si>
  <si>
    <t>Otlučení vápenných nebo vápenocementových omítek vnitřních ploch stropů, v rozsahu přes 30 do 50 %</t>
  </si>
  <si>
    <t>-1346078062</t>
  </si>
  <si>
    <t>473</t>
  </si>
  <si>
    <t>978013161</t>
  </si>
  <si>
    <t>Otlučení vápenných nebo vápenocementových omítek vnitřních ploch stěn s vyškrabáním spar, s očištěním zdiva, v rozsahu přes 30 do 50 %</t>
  </si>
  <si>
    <t>587622803</t>
  </si>
  <si>
    <t>474</t>
  </si>
  <si>
    <t>978013191</t>
  </si>
  <si>
    <t>Otlučení vápenných nebo vápenocementových omítek vnitřních ploch stěn s vyškrabáním spar, s očištěním zdiva, v rozsahu přes 50 do 100 %</t>
  </si>
  <si>
    <t>-477884504</t>
  </si>
  <si>
    <t>v rozsahu do 70%</t>
  </si>
  <si>
    <t>871,877*70/100</t>
  </si>
  <si>
    <t>98001</t>
  </si>
  <si>
    <t>Dod+mont. madla z nerez.trubek  / ozn 1</t>
  </si>
  <si>
    <t>126</t>
  </si>
  <si>
    <t>14,1</t>
  </si>
  <si>
    <t>65</t>
  </si>
  <si>
    <t>449321130</t>
  </si>
  <si>
    <t>přístroj hasicí ruční práškový 34A</t>
  </si>
  <si>
    <t>128</t>
  </si>
  <si>
    <t>997</t>
  </si>
  <si>
    <t>Přesun sutě</t>
  </si>
  <si>
    <t>475</t>
  </si>
  <si>
    <t>997013213</t>
  </si>
  <si>
    <t>Vnitrostaveništní doprava suti a vybouraných hmot  vodorovně do 50 m svisle ručně pro budovy a haly výšky přes 9 do 12 m</t>
  </si>
  <si>
    <t>491651072</t>
  </si>
  <si>
    <t>997013501</t>
  </si>
  <si>
    <t>Odvoz suti a vybouraných hmot na skládku nebo meziskládku do 1 km se složením</t>
  </si>
  <si>
    <t>130</t>
  </si>
  <si>
    <t>67</t>
  </si>
  <si>
    <t>997013509</t>
  </si>
  <si>
    <t>Příplatek k odvozu suti a vybouraných hmot na skládku ZKD 1 km přes 1 km  / 9x /</t>
  </si>
  <si>
    <t>132</t>
  </si>
  <si>
    <t>147,431*9 'Přepočtené koeficientem množství</t>
  </si>
  <si>
    <t>9970222</t>
  </si>
  <si>
    <t>Poplatek za uložení vybour.hmot na skládce</t>
  </si>
  <si>
    <t>134</t>
  </si>
  <si>
    <t>998</t>
  </si>
  <si>
    <t>Přesun hmot</t>
  </si>
  <si>
    <t>69</t>
  </si>
  <si>
    <t>998017003</t>
  </si>
  <si>
    <t>Přesun hmot s omezením mechanizace pro budovy v do 24 m</t>
  </si>
  <si>
    <t>136</t>
  </si>
  <si>
    <t>PSV</t>
  </si>
  <si>
    <t>Práce a dodávky PSV</t>
  </si>
  <si>
    <t>713</t>
  </si>
  <si>
    <t>Izolace tepelné</t>
  </si>
  <si>
    <t>713121121</t>
  </si>
  <si>
    <t>Montáž izolace tepelné podlah volně kladenými rohožemi, pásy, dílci, deskami 2 vrstvy</t>
  </si>
  <si>
    <t>138</t>
  </si>
  <si>
    <t>Izolace půdy - izolace pod pochozí část</t>
  </si>
  <si>
    <t>320,000-40,18</t>
  </si>
  <si>
    <t>71</t>
  </si>
  <si>
    <t>63148106</t>
  </si>
  <si>
    <t>deska tepelně izolační minerální univerzální λ=0,038-0,039 tl 140mm</t>
  </si>
  <si>
    <t>140</t>
  </si>
  <si>
    <t>279,82*1,02 "Přepočtené koeficientem množství</t>
  </si>
  <si>
    <t>63148107</t>
  </si>
  <si>
    <t>deska tepelně izolační minerální univerzální λ=0,038-0,039 tl 160mm</t>
  </si>
  <si>
    <t>142</t>
  </si>
  <si>
    <t>73</t>
  </si>
  <si>
    <t>713122111</t>
  </si>
  <si>
    <t>Parotěsná vrstva pro pochozí půdy vodorovná</t>
  </si>
  <si>
    <t>144</t>
  </si>
  <si>
    <t>713122125</t>
  </si>
  <si>
    <t>Nosný rošt z EPS trámců pro pochozí půdy tl 300 mm</t>
  </si>
  <si>
    <t>146</t>
  </si>
  <si>
    <t>40,18</t>
  </si>
  <si>
    <t>75</t>
  </si>
  <si>
    <t>713122135</t>
  </si>
  <si>
    <t>Izolace tepelná vkládaná mezi rošt z EPS pochozí půdy dvouvrstvá tl 300 mm</t>
  </si>
  <si>
    <t>148</t>
  </si>
  <si>
    <t>713122141</t>
  </si>
  <si>
    <t>Dřevěná prka lepená na rošt z EPS trámců</t>
  </si>
  <si>
    <t>150</t>
  </si>
  <si>
    <t>77</t>
  </si>
  <si>
    <t>998713203</t>
  </si>
  <si>
    <t>Přesun hmot procentní pro izolace tepelné v objektech v do 24 m</t>
  </si>
  <si>
    <t>%</t>
  </si>
  <si>
    <t>152</t>
  </si>
  <si>
    <t>721</t>
  </si>
  <si>
    <t>Zdravotechnika - vnitřní kanalizace</t>
  </si>
  <si>
    <t>721110802</t>
  </si>
  <si>
    <t>Demontáž potrubí kameninové do DN 100</t>
  </si>
  <si>
    <t>154</t>
  </si>
  <si>
    <t>79</t>
  </si>
  <si>
    <t>721171803</t>
  </si>
  <si>
    <t>Demontáž potrubí z PVC do D 75</t>
  </si>
  <si>
    <t>156</t>
  </si>
  <si>
    <t>721173317</t>
  </si>
  <si>
    <t>Potrubí kanalizační plastové dešťové systém KG DN 160</t>
  </si>
  <si>
    <t>158</t>
  </si>
  <si>
    <t>81</t>
  </si>
  <si>
    <t>721173402</t>
  </si>
  <si>
    <t>Potrubí kanalizační plastové svodné systém KG DN 125</t>
  </si>
  <si>
    <t>160</t>
  </si>
  <si>
    <t>721173403</t>
  </si>
  <si>
    <t>Potrubí kanalizační plastové svodné systém KG DN 160</t>
  </si>
  <si>
    <t>162</t>
  </si>
  <si>
    <t>83</t>
  </si>
  <si>
    <t>721173404</t>
  </si>
  <si>
    <t>Potrubí kanalizační plastové svodné systém KG DN 200</t>
  </si>
  <si>
    <t>164</t>
  </si>
  <si>
    <t>721174025</t>
  </si>
  <si>
    <t>Potrubí kanalizační z PP odpadní systém HT DN 100</t>
  </si>
  <si>
    <t>166</t>
  </si>
  <si>
    <t>35+8</t>
  </si>
  <si>
    <t>85</t>
  </si>
  <si>
    <t>721174042</t>
  </si>
  <si>
    <t>Potrubí kanalizační z PP připojovací systém HT DN 40</t>
  </si>
  <si>
    <t>168</t>
  </si>
  <si>
    <t>721174043</t>
  </si>
  <si>
    <t>Potrubí kanalizační z PP připojovací systém HT DN 50</t>
  </si>
  <si>
    <t>170</t>
  </si>
  <si>
    <t>87</t>
  </si>
  <si>
    <t>721174045</t>
  </si>
  <si>
    <t>Potrubí kanalizační z PP připojovací systém HT DN 100</t>
  </si>
  <si>
    <t>172</t>
  </si>
  <si>
    <t>721194104</t>
  </si>
  <si>
    <t>Vyvedení a upevnění odpadních výpustek DN 40</t>
  </si>
  <si>
    <t>174</t>
  </si>
  <si>
    <t>89</t>
  </si>
  <si>
    <t>721194105</t>
  </si>
  <si>
    <t>Vyvedení a upevnění odpadních výpustek DN 50</t>
  </si>
  <si>
    <t>176</t>
  </si>
  <si>
    <t>721194109</t>
  </si>
  <si>
    <t>Vyvedení a upevnění odpadních výpustek DN 100</t>
  </si>
  <si>
    <t>178</t>
  </si>
  <si>
    <t>91</t>
  </si>
  <si>
    <t>721210817</t>
  </si>
  <si>
    <t>Demontáž vpustí vanových DN 70</t>
  </si>
  <si>
    <t>180</t>
  </si>
  <si>
    <t>721220801</t>
  </si>
  <si>
    <t>Demontáž uzávěrek zápachových DN 70</t>
  </si>
  <si>
    <t>182</t>
  </si>
  <si>
    <t>93</t>
  </si>
  <si>
    <t>721242803</t>
  </si>
  <si>
    <t>Demontáž lapače střešních splavenin DN 110</t>
  </si>
  <si>
    <t>184</t>
  </si>
  <si>
    <t>721273153</t>
  </si>
  <si>
    <t>Hlavice ventilační polypropylen PP DN 110</t>
  </si>
  <si>
    <t>186</t>
  </si>
  <si>
    <t>95</t>
  </si>
  <si>
    <t>721274123</t>
  </si>
  <si>
    <t>Přivzdušňovací ventil vnitřní odpadních potrubí DN 100</t>
  </si>
  <si>
    <t>188</t>
  </si>
  <si>
    <t>96</t>
  </si>
  <si>
    <t>721290123</t>
  </si>
  <si>
    <t>Zkouška těsnosti potrubí kanalizace kouřem do DN 300</t>
  </si>
  <si>
    <t>190</t>
  </si>
  <si>
    <t>97</t>
  </si>
  <si>
    <t>721290822</t>
  </si>
  <si>
    <t>Přemístění vnitrostaveništní demontovaných hmot vnitřní kanalizace v objektech výšky do 12 m</t>
  </si>
  <si>
    <t>192</t>
  </si>
  <si>
    <t>998721181</t>
  </si>
  <si>
    <t>Příplatek k přesunu hmot tonážní 721 prováděný bez použití mechanizace</t>
  </si>
  <si>
    <t>194</t>
  </si>
  <si>
    <t>0,6</t>
  </si>
  <si>
    <t>99</t>
  </si>
  <si>
    <t>998721103</t>
  </si>
  <si>
    <t>Přesun hmot tonážní pro vnitřní kanalizace v objektech v do 24 m</t>
  </si>
  <si>
    <t>196</t>
  </si>
  <si>
    <t>722</t>
  </si>
  <si>
    <t>Zdravotechnika - vnitřní vodovod</t>
  </si>
  <si>
    <t>722130233</t>
  </si>
  <si>
    <t>Potrubí vodovodní ocelové závitové pozinkované svařované běžné DN 25</t>
  </si>
  <si>
    <t>198</t>
  </si>
  <si>
    <t>101</t>
  </si>
  <si>
    <t>722130234</t>
  </si>
  <si>
    <t>Potrubí vodovodní ocelové závitové pozinkované svařované běžné DN 32</t>
  </si>
  <si>
    <t>200</t>
  </si>
  <si>
    <t>722130235</t>
  </si>
  <si>
    <t>Potrubí vodovodní ocelové závitové pozinkované svařované běžné DN 40</t>
  </si>
  <si>
    <t>202</t>
  </si>
  <si>
    <t>103</t>
  </si>
  <si>
    <t>722130801</t>
  </si>
  <si>
    <t>Demontáž potrubí ocelové pozinkované závitové do DN 25</t>
  </si>
  <si>
    <t>204</t>
  </si>
  <si>
    <t>722130802</t>
  </si>
  <si>
    <t>Demontáž potrubí ocelové pozinkované závitové do DN 40</t>
  </si>
  <si>
    <t>206</t>
  </si>
  <si>
    <t>105</t>
  </si>
  <si>
    <t>722130831</t>
  </si>
  <si>
    <t>Demontáž nástěnky</t>
  </si>
  <si>
    <t>208</t>
  </si>
  <si>
    <t>722174022</t>
  </si>
  <si>
    <t>Potrubí vodovodní plastové PPR svar polyfuze PN 20 D 20 x 3,4 mm</t>
  </si>
  <si>
    <t>210</t>
  </si>
  <si>
    <t>107</t>
  </si>
  <si>
    <t>722174023</t>
  </si>
  <si>
    <t>Potrubí vodovodní plastové PPR svar polyfuze PN 20 D 25 x 4,2 mm</t>
  </si>
  <si>
    <t>212</t>
  </si>
  <si>
    <t>722174024</t>
  </si>
  <si>
    <t>Potrubí vodovodní plastové PPR svar polyfuze PN 20 D 32 x5,4 mm</t>
  </si>
  <si>
    <t>214</t>
  </si>
  <si>
    <t>109</t>
  </si>
  <si>
    <t>722174025</t>
  </si>
  <si>
    <t>Potrubí vodovodní plastové PPR svar polyfuze PN 20 D 40 x 6,7 mm</t>
  </si>
  <si>
    <t>216</t>
  </si>
  <si>
    <t>722174062</t>
  </si>
  <si>
    <t>Potrubí vodovodní plastové křížení PPR svar polyfuze PN 20 D 20 x 3,4 mm</t>
  </si>
  <si>
    <t>218</t>
  </si>
  <si>
    <t>111</t>
  </si>
  <si>
    <t>722174063</t>
  </si>
  <si>
    <t>Potrubí vodovodní plastové křížení PPR svar polyfuze PN 20 D 25 x 4,2 mm</t>
  </si>
  <si>
    <t>220</t>
  </si>
  <si>
    <t>722181113</t>
  </si>
  <si>
    <t>Ochrana vodovodního potrubí plstěnými pásy do DN 25 mm</t>
  </si>
  <si>
    <t>222</t>
  </si>
  <si>
    <t>113</t>
  </si>
  <si>
    <t>722181114</t>
  </si>
  <si>
    <t>Ochrana vodovodního potrubí plstěnými pásy DN 32 a DN 40 mm</t>
  </si>
  <si>
    <t>224</t>
  </si>
  <si>
    <t>722181231</t>
  </si>
  <si>
    <t>Ochrana vodovodního potrubí přilepenými termoizolačními trubicemi z PE tl do 13 mm DN do 22 mm</t>
  </si>
  <si>
    <t>226</t>
  </si>
  <si>
    <t>115</t>
  </si>
  <si>
    <t>722181232</t>
  </si>
  <si>
    <t>Ochrana vodovodního potrubí přilepenými termoizolačními trubicemi z PE tl do 13 mm DN do 45 mm</t>
  </si>
  <si>
    <t>228</t>
  </si>
  <si>
    <t>722181812</t>
  </si>
  <si>
    <t>Demontáž plstěných pásů z trub do D 50</t>
  </si>
  <si>
    <t>230</t>
  </si>
  <si>
    <t>117</t>
  </si>
  <si>
    <t>722182012</t>
  </si>
  <si>
    <t>Podpůrný žlab pro potrubí D 25</t>
  </si>
  <si>
    <t>232</t>
  </si>
  <si>
    <t>722190401</t>
  </si>
  <si>
    <t>Vyvedení a upevnění výpustku do DN 25</t>
  </si>
  <si>
    <t>234</t>
  </si>
  <si>
    <t>119</t>
  </si>
  <si>
    <t>722220851</t>
  </si>
  <si>
    <t>Demontáž armatur závitových s jedním závitem G do 3/4</t>
  </si>
  <si>
    <t>236</t>
  </si>
  <si>
    <t>722220861</t>
  </si>
  <si>
    <t>Demontáž armatur závitových se dvěma závity G do 3/4</t>
  </si>
  <si>
    <t>238</t>
  </si>
  <si>
    <t>121</t>
  </si>
  <si>
    <t>722230103</t>
  </si>
  <si>
    <t>Ventil přímý G 1 se dvěma závity</t>
  </si>
  <si>
    <t>240</t>
  </si>
  <si>
    <t>722230105</t>
  </si>
  <si>
    <t>Ventil přímý G 6/4 se dvěma závity</t>
  </si>
  <si>
    <t>242</t>
  </si>
  <si>
    <t>123</t>
  </si>
  <si>
    <t>722250132</t>
  </si>
  <si>
    <t>Hydrantový systém s tvarově stálou hadicí D 25 x 20 m celoplechový; včetně tlakové zkoušky a revize</t>
  </si>
  <si>
    <t>soubor</t>
  </si>
  <si>
    <t>244</t>
  </si>
  <si>
    <t>722260801</t>
  </si>
  <si>
    <t>Demontáž vodoměrů přírubových do DN 50</t>
  </si>
  <si>
    <t>246</t>
  </si>
  <si>
    <t>125</t>
  </si>
  <si>
    <t>722262213</t>
  </si>
  <si>
    <t>Vodoměr závitový jednovtokový suchoběžný do 40°C G 3/4 x 130 mm Qn 1,5 m3/h horizontální</t>
  </si>
  <si>
    <t>248</t>
  </si>
  <si>
    <t>722290215</t>
  </si>
  <si>
    <t>Zkouška těsnosti vodovodního potrubí hrdlového nebo přírubového do DN 100</t>
  </si>
  <si>
    <t>250</t>
  </si>
  <si>
    <t>127</t>
  </si>
  <si>
    <t>722290226</t>
  </si>
  <si>
    <t>Zkouška těsnosti vodovodního potrubí závitového do DN 50</t>
  </si>
  <si>
    <t>252</t>
  </si>
  <si>
    <t>15,5</t>
  </si>
  <si>
    <t>722290822</t>
  </si>
  <si>
    <t>Přemístění vnitrostaveništní demontovaných hmot pro vnitřní vodovod v objektech výšky do 12 m</t>
  </si>
  <si>
    <t>254</t>
  </si>
  <si>
    <t>2,66666666666667*0,3 "Přepočtené koeficientem množství</t>
  </si>
  <si>
    <t>129</t>
  </si>
  <si>
    <t>998722181</t>
  </si>
  <si>
    <t>Příplatek k přesunu hmot tonážní 722 prováděný bez použití mechanizace</t>
  </si>
  <si>
    <t>256</t>
  </si>
  <si>
    <t>998722103</t>
  </si>
  <si>
    <t>Přesun hmot tonážní pro vnitřní vodovod v objektech v do 24 m</t>
  </si>
  <si>
    <t>258</t>
  </si>
  <si>
    <t>725</t>
  </si>
  <si>
    <t>Zdravotechnika - zařizovací předměty</t>
  </si>
  <si>
    <t>131</t>
  </si>
  <si>
    <t>725110811</t>
  </si>
  <si>
    <t>Demontáž klozetů splachovací s nádrží</t>
  </si>
  <si>
    <t>260</t>
  </si>
  <si>
    <t>725111231</t>
  </si>
  <si>
    <t>Splachovač nádržkový keramický s armaturou boční napouštění</t>
  </si>
  <si>
    <t>262</t>
  </si>
  <si>
    <t>133</t>
  </si>
  <si>
    <t>725112002</t>
  </si>
  <si>
    <t>Klozet keramický standardní samostatně stojící s hlubokým splachováním odpad svislý</t>
  </si>
  <si>
    <t>264</t>
  </si>
  <si>
    <t>725112022</t>
  </si>
  <si>
    <t>Klozet keramický závěsný na nosné stěny s hlubokým splachováním odpad vodorovný</t>
  </si>
  <si>
    <t>266</t>
  </si>
  <si>
    <t>135</t>
  </si>
  <si>
    <t>725121023</t>
  </si>
  <si>
    <t>Splachovač automatický pisoáru s napájením skupinový</t>
  </si>
  <si>
    <t>268</t>
  </si>
  <si>
    <t>725121527</t>
  </si>
  <si>
    <t>Pisoárový záchodek automatický s integrovaným napájecím zdrojem</t>
  </si>
  <si>
    <t>270</t>
  </si>
  <si>
    <t>137</t>
  </si>
  <si>
    <t>725122813</t>
  </si>
  <si>
    <t>Demontáž pisoárových stání s nádrží a jedním záchodkem</t>
  </si>
  <si>
    <t>272</t>
  </si>
  <si>
    <t>725210821</t>
  </si>
  <si>
    <t>Demontáž umyvadel bez výtokových armatur</t>
  </si>
  <si>
    <t>274</t>
  </si>
  <si>
    <t>139</t>
  </si>
  <si>
    <t>725211623</t>
  </si>
  <si>
    <t>Umyvadlo keramické připevněné na stěnu šrouby bílé se sloupem na sifon 600 mm</t>
  </si>
  <si>
    <t>276</t>
  </si>
  <si>
    <t>725211681</t>
  </si>
  <si>
    <t>Umyvadlo keramické zdravotní připevněné na stěnu šrouby bílé 640 mm</t>
  </si>
  <si>
    <t>278</t>
  </si>
  <si>
    <t>141</t>
  </si>
  <si>
    <t>725211705</t>
  </si>
  <si>
    <t>Umývátko keramické rohové 450 mm</t>
  </si>
  <si>
    <t>280</t>
  </si>
  <si>
    <t>725220842</t>
  </si>
  <si>
    <t>Demontáž van ocelových volně stojících</t>
  </si>
  <si>
    <t>282</t>
  </si>
  <si>
    <t>143</t>
  </si>
  <si>
    <t>725240812</t>
  </si>
  <si>
    <t>Demontáž vaniček sprchových bez výtokových armatur</t>
  </si>
  <si>
    <t>284</t>
  </si>
  <si>
    <t>725241112</t>
  </si>
  <si>
    <t>Vanička sprchová akrylátová čtvercová 900x900 mm</t>
  </si>
  <si>
    <t>286</t>
  </si>
  <si>
    <t>145</t>
  </si>
  <si>
    <t>725245172</t>
  </si>
  <si>
    <t>Zástěna sprchová zásuvná čtyřdílná se dvěma posuvnými díly do výšky 1850 mm a šířky 900 mm rohová</t>
  </si>
  <si>
    <t>288</t>
  </si>
  <si>
    <t>725331211</t>
  </si>
  <si>
    <t>Výlevka bez výtokových armatur nerezová připevněná na zeď konzolou 450x550x300 mm</t>
  </si>
  <si>
    <t>290</t>
  </si>
  <si>
    <t>147</t>
  </si>
  <si>
    <t>725530826</t>
  </si>
  <si>
    <t>Demontáž ohřívač elektrický akumulační do 800 litrů</t>
  </si>
  <si>
    <t>292</t>
  </si>
  <si>
    <t>725531101</t>
  </si>
  <si>
    <t>Elektrický ohřívač zásobníkový přepadový beztlakový 5 l / 2 kW</t>
  </si>
  <si>
    <t>294</t>
  </si>
  <si>
    <t>149</t>
  </si>
  <si>
    <t>725532126</t>
  </si>
  <si>
    <t>Elektrický ohřívač zásobníkový akumulační závěsný svislý 200 l / 2,2 kW</t>
  </si>
  <si>
    <t>296</t>
  </si>
  <si>
    <t>725813111</t>
  </si>
  <si>
    <t>Ventil rohový bez připojovací trubičky nebo flexi hadičky G 1/2</t>
  </si>
  <si>
    <t>298</t>
  </si>
  <si>
    <t>151</t>
  </si>
  <si>
    <t>725822611</t>
  </si>
  <si>
    <t>Baterie umyvadlové stojánkové pákové bez výpusti</t>
  </si>
  <si>
    <t>300</t>
  </si>
  <si>
    <t>725831312</t>
  </si>
  <si>
    <t>Baterie vanová nástěnná páková s příslušenstvím a pevným držákem</t>
  </si>
  <si>
    <t>302</t>
  </si>
  <si>
    <t>153</t>
  </si>
  <si>
    <t>725841311</t>
  </si>
  <si>
    <t>Baterie sprchové nástěnné pákové</t>
  </si>
  <si>
    <t>304</t>
  </si>
  <si>
    <t>725980121</t>
  </si>
  <si>
    <t>Dvířka 15/15</t>
  </si>
  <si>
    <t>306</t>
  </si>
  <si>
    <t>155</t>
  </si>
  <si>
    <t>998725102</t>
  </si>
  <si>
    <t>Přesun hmot tonážní pro zařizovací předměty v objektech v do 12 m</t>
  </si>
  <si>
    <t>308</t>
  </si>
  <si>
    <t>998725181</t>
  </si>
  <si>
    <t>Příplatek k přesunu hmot tonážní 725 prováděný bez použití mechanizace</t>
  </si>
  <si>
    <t>310</t>
  </si>
  <si>
    <t>726</t>
  </si>
  <si>
    <t>Zdravotechnika - předstěnové instalace</t>
  </si>
  <si>
    <t>157</t>
  </si>
  <si>
    <t>726131021</t>
  </si>
  <si>
    <t>Instalační předstěna - pisoár v 1300 mm do lehkých stěn s kovovou kcí</t>
  </si>
  <si>
    <t>312</t>
  </si>
  <si>
    <t>726131041</t>
  </si>
  <si>
    <t>Instalační předstěna - klozet závěsný v 1120 mm s ovládáním zepředu do lehkých stěn s kovovou kcí</t>
  </si>
  <si>
    <t>314</t>
  </si>
  <si>
    <t>159</t>
  </si>
  <si>
    <t>726131043</t>
  </si>
  <si>
    <t>Instalační předstěna - klozet závěsný v 1120 mm s ovládáním zepředu pro postižené do stěn s kov kcí</t>
  </si>
  <si>
    <t>316</t>
  </si>
  <si>
    <t>726191001</t>
  </si>
  <si>
    <t>Zvukoizolační souprava pro klozet a bidet</t>
  </si>
  <si>
    <t>318</t>
  </si>
  <si>
    <t>161</t>
  </si>
  <si>
    <t>726191002</t>
  </si>
  <si>
    <t>Souprava pro předstěnovou montáž</t>
  </si>
  <si>
    <t>320</t>
  </si>
  <si>
    <t>998726112</t>
  </si>
  <si>
    <t>Přesun hmot tonážní pro instalační prefabrikáty v objektech v do 12 m</t>
  </si>
  <si>
    <t>322</t>
  </si>
  <si>
    <t>163</t>
  </si>
  <si>
    <t>998726181</t>
  </si>
  <si>
    <t>Příplatek k přesunu hmot tonážní 726 prováděný bez použití mechanizace</t>
  </si>
  <si>
    <t>324</t>
  </si>
  <si>
    <t>727</t>
  </si>
  <si>
    <t>Zdravotechnika - požární ochrana</t>
  </si>
  <si>
    <t>727121112</t>
  </si>
  <si>
    <t>Protipožární manžeta D 110 mm z jedné strany dělící konstrukce požární odolnost EI 90</t>
  </si>
  <si>
    <t>326</t>
  </si>
  <si>
    <t>733</t>
  </si>
  <si>
    <t>Ústřední vytápění - rozvodné potrubí</t>
  </si>
  <si>
    <t>165</t>
  </si>
  <si>
    <t>733120815</t>
  </si>
  <si>
    <t>Demontáž potrubí ocelového hladkého do D 38</t>
  </si>
  <si>
    <t>328</t>
  </si>
  <si>
    <t>733121150</t>
  </si>
  <si>
    <t>Potrubí ocelové hladké bezešvé nízkotlaké nebo středotlaké D 22x2,6</t>
  </si>
  <si>
    <t>330</t>
  </si>
  <si>
    <t>167</t>
  </si>
  <si>
    <t>733121151</t>
  </si>
  <si>
    <t>Potrubí ocelové hladké bezešvé nízkotlaké nebo středotlaké D 25x2,6</t>
  </si>
  <si>
    <t>332</t>
  </si>
  <si>
    <t>733123110</t>
  </si>
  <si>
    <t>Příplatek k potrubí ocelovému hladkému za zhotovení přípojky z trubek ocelových hladkých D 22x2,6</t>
  </si>
  <si>
    <t>334</t>
  </si>
  <si>
    <t>169</t>
  </si>
  <si>
    <t>733123111</t>
  </si>
  <si>
    <t>Příplatek k potrubí ocelovému hladkému za zhotovení přípojky z trubek ocelových hladkých D 25x2,6</t>
  </si>
  <si>
    <t>336</t>
  </si>
  <si>
    <t>733190217</t>
  </si>
  <si>
    <t>Zkouška těsnosti potrubí ocelové hladké do D 51x2,6</t>
  </si>
  <si>
    <t>338</t>
  </si>
  <si>
    <t>171</t>
  </si>
  <si>
    <t>733191112</t>
  </si>
  <si>
    <t>Manžeta prostupová pro ocelové potrubí přes 20 do DN 32</t>
  </si>
  <si>
    <t>340</t>
  </si>
  <si>
    <t>733191816</t>
  </si>
  <si>
    <t>Odřezání držáku potrubí třmenového do D 44,5 bez demontáže podpěr, konzol nebo výložníků</t>
  </si>
  <si>
    <t>342</t>
  </si>
  <si>
    <t>173</t>
  </si>
  <si>
    <t>733193810</t>
  </si>
  <si>
    <t>Rozřezání konzoly, podpěry nebo výložníku pro potrubí z L profilu do 50x50x5 mm</t>
  </si>
  <si>
    <t>344</t>
  </si>
  <si>
    <t>733811241</t>
  </si>
  <si>
    <t>Ochrana vodovodního potrubí přilepenými termoizolačními trubicemi z PE tl do 20 mm DN do 22 mm</t>
  </si>
  <si>
    <t>346</t>
  </si>
  <si>
    <t>175</t>
  </si>
  <si>
    <t>733811242</t>
  </si>
  <si>
    <t>Ochrana vodovodního potrubí přilepenými termoizolačními trubicemi z PE tl do 20 mm DN do 45 mm</t>
  </si>
  <si>
    <t>348</t>
  </si>
  <si>
    <t>998733102</t>
  </si>
  <si>
    <t>Přesun hmot tonážní pro rozvody potrubí v objektech v do 12 m</t>
  </si>
  <si>
    <t>350</t>
  </si>
  <si>
    <t>177</t>
  </si>
  <si>
    <t>998733181</t>
  </si>
  <si>
    <t>Příplatek k přesunu hmot tonážní 733 prováděný bez použití mechanizace</t>
  </si>
  <si>
    <t>352</t>
  </si>
  <si>
    <t>734</t>
  </si>
  <si>
    <t>Ústřední vytápění - armatury</t>
  </si>
  <si>
    <t>734211120</t>
  </si>
  <si>
    <t>Ventil závitový odvzdušňovací G 1/2 PN 14 do 120°C automatický</t>
  </si>
  <si>
    <t>354</t>
  </si>
  <si>
    <t>179</t>
  </si>
  <si>
    <t>734221682</t>
  </si>
  <si>
    <t>Termostatická hlavice kapalinová PN 10 do 110°C otopných těles VK</t>
  </si>
  <si>
    <t>356</t>
  </si>
  <si>
    <t>734261712</t>
  </si>
  <si>
    <t>Šroubení regulační radiátorové přímé G 1/2 bez vypouštění</t>
  </si>
  <si>
    <t>358</t>
  </si>
  <si>
    <t>181</t>
  </si>
  <si>
    <t>998734102</t>
  </si>
  <si>
    <t>Přesun hmot tonážní pro armatury v objektech v do 12 m</t>
  </si>
  <si>
    <t>360</t>
  </si>
  <si>
    <t>998734181</t>
  </si>
  <si>
    <t>Příplatek k přesunu hmot tonážní 734 prováděný bez použití mechanizace</t>
  </si>
  <si>
    <t>362</t>
  </si>
  <si>
    <t>735</t>
  </si>
  <si>
    <t>Ústřední vytápění - otopná tělesa</t>
  </si>
  <si>
    <t>183</t>
  </si>
  <si>
    <t>735121810</t>
  </si>
  <si>
    <t>Demontáž otopného tělesa ocelového článkového</t>
  </si>
  <si>
    <t>364</t>
  </si>
  <si>
    <t>735151154</t>
  </si>
  <si>
    <t>Otopné těleso panelové jednodeskové bez přídavné přestupní plochy výška/délka 500/700 mm výkon 360 W</t>
  </si>
  <si>
    <t>366</t>
  </si>
  <si>
    <t>185</t>
  </si>
  <si>
    <t>735151159</t>
  </si>
  <si>
    <t>Otopné těleso panelové jednodeskové bez přídavné přestupní plochy výška/délka 500/1200mm výkon 617 W</t>
  </si>
  <si>
    <t>368</t>
  </si>
  <si>
    <t>735191910</t>
  </si>
  <si>
    <t>Napuštění vody do otopných těles</t>
  </si>
  <si>
    <t>370</t>
  </si>
  <si>
    <t>187</t>
  </si>
  <si>
    <t>735192912</t>
  </si>
  <si>
    <t>Zpětná montáž otopných těles článkových ocelových</t>
  </si>
  <si>
    <t>372</t>
  </si>
  <si>
    <t>735291800</t>
  </si>
  <si>
    <t>Demontáž konzoly nebo držáku otopných těles, registrů nebo konvektorů do odpadu</t>
  </si>
  <si>
    <t>374</t>
  </si>
  <si>
    <t>189</t>
  </si>
  <si>
    <t>735494811</t>
  </si>
  <si>
    <t>Vypuštění vody z otopných těles</t>
  </si>
  <si>
    <t>376</t>
  </si>
  <si>
    <t>735890802</t>
  </si>
  <si>
    <t>Přemístění demontovaného otopného tělesa vodorovně 100 m v objektech výšky přes 6 do 12 m</t>
  </si>
  <si>
    <t>378</t>
  </si>
  <si>
    <t>191</t>
  </si>
  <si>
    <t>998735102</t>
  </si>
  <si>
    <t>Přesun hmot tonážní pro otopná tělesa v objektech v do 12 m</t>
  </si>
  <si>
    <t>380</t>
  </si>
  <si>
    <t>998735181</t>
  </si>
  <si>
    <t>Příplatek k přesunu hmot tonážní 735 prováděný bez použití mechanizace</t>
  </si>
  <si>
    <t>382</t>
  </si>
  <si>
    <t>741</t>
  </si>
  <si>
    <t>Elektroinstalace - silnoproud</t>
  </si>
  <si>
    <t>193</t>
  </si>
  <si>
    <t>741120001</t>
  </si>
  <si>
    <t>Montáž vodič Cu izolovaný plný a laněný žíla 0,35-6 mm2 pod omítku (CY)</t>
  </si>
  <si>
    <t>384</t>
  </si>
  <si>
    <t>2652</t>
  </si>
  <si>
    <t>34111005</t>
  </si>
  <si>
    <t>kabel instalační jádro Cu plné izolace PVC plášť PVC 450/750V (CYKY) 2x1,5mm2</t>
  </si>
  <si>
    <t>386</t>
  </si>
  <si>
    <t>195</t>
  </si>
  <si>
    <t>34111030</t>
  </si>
  <si>
    <t>kabel instalační jádro Cu plné izolace PVC plášť PVC 450/750V (CYKY) 3x1,5mm2</t>
  </si>
  <si>
    <t>388</t>
  </si>
  <si>
    <t>34111036</t>
  </si>
  <si>
    <t>kabel instalační jádro Cu plné izolace PVC plášť PVC 450/750V (CYKY) 3x2,5mm2</t>
  </si>
  <si>
    <t>390</t>
  </si>
  <si>
    <t>197</t>
  </si>
  <si>
    <t>34111060</t>
  </si>
  <si>
    <t>kabel instalační jádro Cu plné izolace PVC plášť PVC 450/750V (CYKY) 4x1,5mm2</t>
  </si>
  <si>
    <t>392</t>
  </si>
  <si>
    <t>34111094</t>
  </si>
  <si>
    <t>kabel instalační jádro Cu plné izolace PVC plášť PVC 450/750V (CYKY) 5x2,5mm2</t>
  </si>
  <si>
    <t>394</t>
  </si>
  <si>
    <t>199</t>
  </si>
  <si>
    <t>34111100</t>
  </si>
  <si>
    <t>kabel instalační jádro Cu plné izolace PVC plášť PVC 450/750V (CYKY) 5x6mm2</t>
  </si>
  <si>
    <t>396</t>
  </si>
  <si>
    <t>34140826</t>
  </si>
  <si>
    <t>vodič propojovací jádro Cu plné izolace PVC 450/750V (H07V-U) 1x6mm2</t>
  </si>
  <si>
    <t>398</t>
  </si>
  <si>
    <t>201</t>
  </si>
  <si>
    <t>341408280</t>
  </si>
  <si>
    <t>vodič silový s Cu jádrem CY H07 V-R 16 mm2</t>
  </si>
  <si>
    <t>400</t>
  </si>
  <si>
    <t>741120005</t>
  </si>
  <si>
    <t>Montáž vodič Cu izolovaný plný a laněný žíla 25-35 mm2 pod omítku (CY)</t>
  </si>
  <si>
    <t>402</t>
  </si>
  <si>
    <t>203</t>
  </si>
  <si>
    <t>34111610</t>
  </si>
  <si>
    <t>kabel silový jádro Cu izolace PVC plášť PVC 0,6/1kV (1-CYKY) 4x25mm2</t>
  </si>
  <si>
    <t>404</t>
  </si>
  <si>
    <t>7412100021</t>
  </si>
  <si>
    <t>Montáž rozvodnice oceloplechové s požární odolností EI 30 DP1</t>
  </si>
  <si>
    <t>406</t>
  </si>
  <si>
    <t>205</t>
  </si>
  <si>
    <t>3571385201</t>
  </si>
  <si>
    <t>Elektroměrový rozvaděč pod omítku s požární odolností EI 30 DP1, 2xET, hlavní jističe B32/3, IP54</t>
  </si>
  <si>
    <t>408</t>
  </si>
  <si>
    <t>3571385202</t>
  </si>
  <si>
    <t>Rozvodnice zapuštěná pod omítkou s plnými dveřmi oceloplechová s požární odolností EI 30 DP1, krytí IP54 s příslušenstvím</t>
  </si>
  <si>
    <t>410</t>
  </si>
  <si>
    <t>207</t>
  </si>
  <si>
    <t>741313041</t>
  </si>
  <si>
    <t>Montáž zásuvka zapuštěná šroubové připojení 2P+PE se zapojením vodičů</t>
  </si>
  <si>
    <t>412</t>
  </si>
  <si>
    <t>7413130411</t>
  </si>
  <si>
    <t>Zásuvka230V/16A (2P+PE) s přepěťovou ochranou, vestavná do podlahové krabice vč. modulu a příslušenství</t>
  </si>
  <si>
    <t>414</t>
  </si>
  <si>
    <t>209</t>
  </si>
  <si>
    <t>7413130412</t>
  </si>
  <si>
    <t>Zásuvka230V/16A (2P+PE) , vestavná do podlahové krabice vč. modulu a příslušenství</t>
  </si>
  <si>
    <t>416</t>
  </si>
  <si>
    <t>7413130413</t>
  </si>
  <si>
    <t>Zásuvka230V/16A (2P+PE) s přepěťovou ochranou, vestavná do zásuvkového hnízda pod omítku vč. krabice vč. modulu a příslušenství</t>
  </si>
  <si>
    <t>418</t>
  </si>
  <si>
    <t>211</t>
  </si>
  <si>
    <t>7413130414</t>
  </si>
  <si>
    <t>Zásuvka230V/16A (2P+PE) vestavná do zásuvkového hnízda pod omítku vč. krabice vč. modulu a příslušenství</t>
  </si>
  <si>
    <t>420</t>
  </si>
  <si>
    <t>7413130415</t>
  </si>
  <si>
    <t>Zásuvka230V/16A (2P+PE) vč. krabice a příslušenství pro montáž pod omítku</t>
  </si>
  <si>
    <t>422</t>
  </si>
  <si>
    <t>213</t>
  </si>
  <si>
    <t>7413130416</t>
  </si>
  <si>
    <t>Krabice odbočná s víčkem a bezšroubovými svorkami</t>
  </si>
  <si>
    <t>424</t>
  </si>
  <si>
    <t>7413130417</t>
  </si>
  <si>
    <t>Krabice universální s víčkem</t>
  </si>
  <si>
    <t>426</t>
  </si>
  <si>
    <t>215</t>
  </si>
  <si>
    <t>7413130418</t>
  </si>
  <si>
    <t>Krabice HOP se svorkovnicí EPS2</t>
  </si>
  <si>
    <t>428</t>
  </si>
  <si>
    <t>7413130419</t>
  </si>
  <si>
    <t>Tlačítko central-stop s krycím sklem</t>
  </si>
  <si>
    <t>430</t>
  </si>
  <si>
    <t>217</t>
  </si>
  <si>
    <t>7413130421</t>
  </si>
  <si>
    <t>Elektroinstalační lišta 40x20 mm</t>
  </si>
  <si>
    <t>432</t>
  </si>
  <si>
    <t>7413130422</t>
  </si>
  <si>
    <t>Elektroinstalační trubka DN32 se střední mech. odolností</t>
  </si>
  <si>
    <t>434</t>
  </si>
  <si>
    <t>219</t>
  </si>
  <si>
    <t>7413130423</t>
  </si>
  <si>
    <t>Podlahová instalační krabice pro 6 přístrojů (4 zásuvky 230V, 2 zásuvky sdělovací)</t>
  </si>
  <si>
    <t>436</t>
  </si>
  <si>
    <t>7413130424</t>
  </si>
  <si>
    <t>Zásuvkové hnízdo pod omítku, pětinásobná krabice a rámeček (3x z 230V, 2 zásuvka sdělovací)</t>
  </si>
  <si>
    <t>438</t>
  </si>
  <si>
    <t>221</t>
  </si>
  <si>
    <t>7413130425</t>
  </si>
  <si>
    <t>Zásuvkové hnízdo pod omítku, čtyřinásobná krabice a rámeček (2x z 230V, 2 zásuvka sdělovací)</t>
  </si>
  <si>
    <t>440</t>
  </si>
  <si>
    <t>7413130426</t>
  </si>
  <si>
    <t>Zásuvkové hnízdo pod omítku, třínásobná krabice a rámeček (2x z 230V, 1 zásuvka sdělovací)</t>
  </si>
  <si>
    <t>442</t>
  </si>
  <si>
    <t>223</t>
  </si>
  <si>
    <t>7413130427</t>
  </si>
  <si>
    <t>Zásuvkové hnízdo pod omítku, dvojnásobná krabice a rámeček (2x z 230V)</t>
  </si>
  <si>
    <t>444</t>
  </si>
  <si>
    <t>7413130428</t>
  </si>
  <si>
    <t>Drobný instalační a spojovací materiál</t>
  </si>
  <si>
    <t>446</t>
  </si>
  <si>
    <t>225</t>
  </si>
  <si>
    <t>7413130429</t>
  </si>
  <si>
    <t>Protipožární kabelová přepážka</t>
  </si>
  <si>
    <t>448</t>
  </si>
  <si>
    <t>7413303111</t>
  </si>
  <si>
    <t>Montáž ovladač, vypínačů, přepínačů a PIR</t>
  </si>
  <si>
    <t>450</t>
  </si>
  <si>
    <t>227</t>
  </si>
  <si>
    <t>7413303112</t>
  </si>
  <si>
    <t>Tlačítkový ovladač se signalizační doutnavkou 250V/10A, řaz 1/0So-včetně krabice a příslušenství pro montáž pod omítku</t>
  </si>
  <si>
    <t>452</t>
  </si>
  <si>
    <t>7413303113</t>
  </si>
  <si>
    <t>Vypínač jednopólový 250V/10A, IP20, řaz.1-včetně krabice a příslušenství pro montáž pod omítku</t>
  </si>
  <si>
    <t>454</t>
  </si>
  <si>
    <t>229</t>
  </si>
  <si>
    <t>7413303114</t>
  </si>
  <si>
    <t>Doběhové časové relé do krabice pod tlačítko ovládání svítidel sociálního zařízení</t>
  </si>
  <si>
    <t>456</t>
  </si>
  <si>
    <t>7413303115</t>
  </si>
  <si>
    <t>Sériový přepínač 250V/10A, IP20, řaz.5 včetně krabice a příslušenství pro montáž pod omítku</t>
  </si>
  <si>
    <t>458</t>
  </si>
  <si>
    <t>231</t>
  </si>
  <si>
    <t>7413303116</t>
  </si>
  <si>
    <t>Přepínač 250V/10A, IP20, řaz.6+1 včetně krabice a příslušenství pro montáž pod omítku</t>
  </si>
  <si>
    <t>460</t>
  </si>
  <si>
    <t>7413303117</t>
  </si>
  <si>
    <t>Přepínač 250V/10A, IP20, řaz 1/0, včetně krabice a příslušenství pro montáž pod omítku</t>
  </si>
  <si>
    <t>462</t>
  </si>
  <si>
    <t>233</t>
  </si>
  <si>
    <t>7413303118</t>
  </si>
  <si>
    <t>Střídavý přepínač 250V/10A, IP20, řaz. 6 včetně krabice a příslušenství pro montáž pod omítku</t>
  </si>
  <si>
    <t>464</t>
  </si>
  <si>
    <t>7413303119</t>
  </si>
  <si>
    <t>Pohybový spínač PIR včetně krabice a příslušenství pro montáž pod omítku</t>
  </si>
  <si>
    <t>466</t>
  </si>
  <si>
    <t>235</t>
  </si>
  <si>
    <t>741372051</t>
  </si>
  <si>
    <t>Montáž svítidlo LED bytové přisazené stropní</t>
  </si>
  <si>
    <t>43+75</t>
  </si>
  <si>
    <t>741-RiM</t>
  </si>
  <si>
    <t>LED zářivka 90cm 14W G13 - dle výběru investora (specifikace PD elektroinstalace)</t>
  </si>
  <si>
    <t>4+11+6+6+1+15</t>
  </si>
  <si>
    <t>237</t>
  </si>
  <si>
    <t>741-RiM2</t>
  </si>
  <si>
    <t>LED zářivka 90cm 2x14W G13 - dle výběru investora (specifikace PD elektroinstalace)</t>
  </si>
  <si>
    <t>3483310207</t>
  </si>
  <si>
    <t>Záložní zdroj UPS 230V/1200W</t>
  </si>
  <si>
    <t>239</t>
  </si>
  <si>
    <t>7413720121</t>
  </si>
  <si>
    <t>Montáž svítidlo LED přisazené nástěnné</t>
  </si>
  <si>
    <t>476</t>
  </si>
  <si>
    <t>3483440101</t>
  </si>
  <si>
    <t>Svítidlo LED přisazené, difuzor opál mat., 325x325mm, 1500lm, 3000K (E)</t>
  </si>
  <si>
    <t>478</t>
  </si>
  <si>
    <t>241</t>
  </si>
  <si>
    <t>3483440102</t>
  </si>
  <si>
    <t>Svítidlo LED přisazené nástěnné reflektorové 230V, 20W k nasvětlení obloukových stěn a stropů (H)</t>
  </si>
  <si>
    <t>480</t>
  </si>
  <si>
    <t>741810003</t>
  </si>
  <si>
    <t>Celková prohlídka elektrického rozvodu a zařízení do 1 milionu Kč a vyhotovení revizní zprávy</t>
  </si>
  <si>
    <t>482</t>
  </si>
  <si>
    <t>243</t>
  </si>
  <si>
    <t>741811011</t>
  </si>
  <si>
    <t>Kontrola rozvaděč nn silový hmotnosti do 200 kg</t>
  </si>
  <si>
    <t>484</t>
  </si>
  <si>
    <t>741812011</t>
  </si>
  <si>
    <t>Zkouška izolační kabelu do 1 kV počtu a průřezu žil do 4x25 mm2</t>
  </si>
  <si>
    <t>486</t>
  </si>
  <si>
    <t>245</t>
  </si>
  <si>
    <t>741820001</t>
  </si>
  <si>
    <t>Měření zemních odporů zemniče</t>
  </si>
  <si>
    <t>488</t>
  </si>
  <si>
    <t>7419900011</t>
  </si>
  <si>
    <t>Demontáž stávající elektroinstalace</t>
  </si>
  <si>
    <t>hod.</t>
  </si>
  <si>
    <t>490</t>
  </si>
  <si>
    <t>247</t>
  </si>
  <si>
    <t>7419900012</t>
  </si>
  <si>
    <t>Připojení a zprovoznění VZT ventilátorů soc. zařízení</t>
  </si>
  <si>
    <t>492</t>
  </si>
  <si>
    <t>7419900013</t>
  </si>
  <si>
    <t>Připojení a zprovoznění ohřívačů TUV</t>
  </si>
  <si>
    <t>494</t>
  </si>
  <si>
    <t>249</t>
  </si>
  <si>
    <t>7419900014</t>
  </si>
  <si>
    <t>Přípravné a pomocné práce, kapsy pro instalační a podlahové krabice, drážky, začištění povrchů</t>
  </si>
  <si>
    <t>496</t>
  </si>
  <si>
    <t>741990062</t>
  </si>
  <si>
    <t>Utěsnění skříňových rozváděčů a řídících skříní</t>
  </si>
  <si>
    <t>498</t>
  </si>
  <si>
    <t>251</t>
  </si>
  <si>
    <t>741-Rx001</t>
  </si>
  <si>
    <t>Úprava jímacích vedení hromosvodu v závislosti na provádění nové střechy; včetně revize soustavy hromosvodu</t>
  </si>
  <si>
    <t>kpl</t>
  </si>
  <si>
    <t>500</t>
  </si>
  <si>
    <t>998741102</t>
  </si>
  <si>
    <t>Přesun hmot tonážní pro silnoproud v objektech v do 12 m</t>
  </si>
  <si>
    <t>502</t>
  </si>
  <si>
    <t>253</t>
  </si>
  <si>
    <t>998741181</t>
  </si>
  <si>
    <t>Příplatek k přesunu hmot tonážní 741 prováděný bez použití mechanizace</t>
  </si>
  <si>
    <t>504</t>
  </si>
  <si>
    <t>742</t>
  </si>
  <si>
    <t>Elektroinstalace - slaboproud SKS</t>
  </si>
  <si>
    <t>742110002</t>
  </si>
  <si>
    <t>Montáž trubek pro slaboproud plastových ohebných uložených pod omítku</t>
  </si>
  <si>
    <t>506</t>
  </si>
  <si>
    <t>255</t>
  </si>
  <si>
    <t>3457115701</t>
  </si>
  <si>
    <t>trubka elektroinstalační bezhalogenová 36mm vč. protahovacího drátu</t>
  </si>
  <si>
    <t>508</t>
  </si>
  <si>
    <t>1000*1,05 "Přepočtené koeficientem množství</t>
  </si>
  <si>
    <t>742110504</t>
  </si>
  <si>
    <t>Montáž krabic pro slaboproud zapuštěných plastových odbočných kruhových s víčkem</t>
  </si>
  <si>
    <t>510</t>
  </si>
  <si>
    <t>257</t>
  </si>
  <si>
    <t>345715190</t>
  </si>
  <si>
    <t>krabice univerzální z PH KU 68/2-1902s víčkem KO68</t>
  </si>
  <si>
    <t>512</t>
  </si>
  <si>
    <t>742110505</t>
  </si>
  <si>
    <t>Montáž krabic pro slaboproud zapuštěných plastových odbočných čtyřhranných s víčkem</t>
  </si>
  <si>
    <t>514</t>
  </si>
  <si>
    <t>259</t>
  </si>
  <si>
    <t>34571524</t>
  </si>
  <si>
    <t>krabice pod omítku PVC odbočná čtvercová 125x125mm s víčkem</t>
  </si>
  <si>
    <t>516</t>
  </si>
  <si>
    <t>Poznámka k položce:
Poznámka k položce: z PH KO125e</t>
  </si>
  <si>
    <t>742121001</t>
  </si>
  <si>
    <t>Montáž kabelů sdělovacích pro vnitřní rozvody do 15 žil</t>
  </si>
  <si>
    <t>518</t>
  </si>
  <si>
    <t>261</t>
  </si>
  <si>
    <t>3412108001</t>
  </si>
  <si>
    <t>kabel sdělovací s Cu jádrem SYKFY 100x2x0,5 mm</t>
  </si>
  <si>
    <t>520</t>
  </si>
  <si>
    <t>3412108002</t>
  </si>
  <si>
    <t>Datový kabel UTP kat.6 LSOH, jednotný certifikovaný systém, B2cas1d0</t>
  </si>
  <si>
    <t>522</t>
  </si>
  <si>
    <t>263</t>
  </si>
  <si>
    <t>3412108003</t>
  </si>
  <si>
    <t>Optický kabel 8x50/125</t>
  </si>
  <si>
    <t>524</t>
  </si>
  <si>
    <t>742330002</t>
  </si>
  <si>
    <t>Montáž datového rozvaděče stojanového</t>
  </si>
  <si>
    <t>526</t>
  </si>
  <si>
    <t>265</t>
  </si>
  <si>
    <t>74233000211</t>
  </si>
  <si>
    <t>Datový rozvaděč 42U 800x600</t>
  </si>
  <si>
    <t>528</t>
  </si>
  <si>
    <t>742330011</t>
  </si>
  <si>
    <t>Montáž zařízení do rozvaděče bez nastavení</t>
  </si>
  <si>
    <t>530</t>
  </si>
  <si>
    <t>267</t>
  </si>
  <si>
    <t>7423300111</t>
  </si>
  <si>
    <t>19" ventilační jednotka, 4*motor</t>
  </si>
  <si>
    <t>532</t>
  </si>
  <si>
    <t>7423300112</t>
  </si>
  <si>
    <t>Rám s filtrem pro instalaci</t>
  </si>
  <si>
    <t>534</t>
  </si>
  <si>
    <t>269</t>
  </si>
  <si>
    <t>7423300113</t>
  </si>
  <si>
    <t>Sada montážního materiálu</t>
  </si>
  <si>
    <t>536</t>
  </si>
  <si>
    <t>7423300114</t>
  </si>
  <si>
    <t>Optická vana</t>
  </si>
  <si>
    <t>538</t>
  </si>
  <si>
    <t>271</t>
  </si>
  <si>
    <t>7423300115</t>
  </si>
  <si>
    <t>Optická kazeta</t>
  </si>
  <si>
    <t>540</t>
  </si>
  <si>
    <t>7423300116</t>
  </si>
  <si>
    <t>Optický pigtail + ochrana svaru trubičková</t>
  </si>
  <si>
    <t>542</t>
  </si>
  <si>
    <t>273</t>
  </si>
  <si>
    <t>7423300117</t>
  </si>
  <si>
    <t>Optická spojka</t>
  </si>
  <si>
    <t>544</t>
  </si>
  <si>
    <t>742330021</t>
  </si>
  <si>
    <t>Montáž police do rozvaděče</t>
  </si>
  <si>
    <t>546</t>
  </si>
  <si>
    <t>275</t>
  </si>
  <si>
    <t>7423300211</t>
  </si>
  <si>
    <t>Police 19" 1U 650 mm, nosnost 20kg</t>
  </si>
  <si>
    <t>548</t>
  </si>
  <si>
    <t>742330022</t>
  </si>
  <si>
    <t>Montáž napájecího panelu do rozvaděče</t>
  </si>
  <si>
    <t>550</t>
  </si>
  <si>
    <t>277</t>
  </si>
  <si>
    <t>7423300221</t>
  </si>
  <si>
    <t>Napájecí lišta 19" 6x230V, přepěťová ochrana</t>
  </si>
  <si>
    <t>552</t>
  </si>
  <si>
    <t>742330023</t>
  </si>
  <si>
    <t>Montáž vyvazovacíhoho panelu 2U</t>
  </si>
  <si>
    <t>554</t>
  </si>
  <si>
    <t>279</t>
  </si>
  <si>
    <t>7423300231</t>
  </si>
  <si>
    <t>19" vyvazovací panel 2U oboustranný</t>
  </si>
  <si>
    <t>556</t>
  </si>
  <si>
    <t>742330024</t>
  </si>
  <si>
    <t>Montáž patch panelu 24 portů UTP/FTP</t>
  </si>
  <si>
    <t>558</t>
  </si>
  <si>
    <t>281</t>
  </si>
  <si>
    <t>7423300241</t>
  </si>
  <si>
    <t>Patch panelu 24 portů kategorie 6, jednotný certifikovaný systém</t>
  </si>
  <si>
    <t>560</t>
  </si>
  <si>
    <t>742330025</t>
  </si>
  <si>
    <t>Montáž patch panelu telefonního 50 portů</t>
  </si>
  <si>
    <t>562</t>
  </si>
  <si>
    <t>283</t>
  </si>
  <si>
    <t>7423300251</t>
  </si>
  <si>
    <t>Patch panel telefonní 50 portů</t>
  </si>
  <si>
    <t>564</t>
  </si>
  <si>
    <t>742330041</t>
  </si>
  <si>
    <t>Montáž datové jednozásuvky</t>
  </si>
  <si>
    <t>566</t>
  </si>
  <si>
    <t>285</t>
  </si>
  <si>
    <t>7423300411</t>
  </si>
  <si>
    <t>Datová dvojzásuvka 1xRJ45 kat.6, jednotný certifikovaný systém, s maskou</t>
  </si>
  <si>
    <t>568</t>
  </si>
  <si>
    <t>742330042</t>
  </si>
  <si>
    <t>Montáž datové dvouzásuvky</t>
  </si>
  <si>
    <t>570</t>
  </si>
  <si>
    <t>287</t>
  </si>
  <si>
    <t>7423300421</t>
  </si>
  <si>
    <t>Datová dvojzásuvka 2xRJ45 kat.6, jednotný certifikovaný systém, s maskou</t>
  </si>
  <si>
    <t>572</t>
  </si>
  <si>
    <t>7423300422</t>
  </si>
  <si>
    <t>Datová dvojzásuvka 4xRJ45 kat.6, jednotný certifikovaný systém, s maskou, v podlahové krabici</t>
  </si>
  <si>
    <t>574</t>
  </si>
  <si>
    <t>289</t>
  </si>
  <si>
    <t>742330051</t>
  </si>
  <si>
    <t>Popis portu datové zásuvky</t>
  </si>
  <si>
    <t>576</t>
  </si>
  <si>
    <t>742330052</t>
  </si>
  <si>
    <t>Popis portů patchpanelu</t>
  </si>
  <si>
    <t>578</t>
  </si>
  <si>
    <t>291</t>
  </si>
  <si>
    <t>7423301011</t>
  </si>
  <si>
    <t>Měření datových zásuvek port RJ45 dle normy</t>
  </si>
  <si>
    <t>580</t>
  </si>
  <si>
    <t>7423301012</t>
  </si>
  <si>
    <t>Patchcord cat.6, jednotný certifikovaný systém</t>
  </si>
  <si>
    <t>582</t>
  </si>
  <si>
    <t>293</t>
  </si>
  <si>
    <t>7423301021</t>
  </si>
  <si>
    <t>Vysekání prostupů zdivem</t>
  </si>
  <si>
    <t>584</t>
  </si>
  <si>
    <t>7423301022</t>
  </si>
  <si>
    <t>Prostupy stropem</t>
  </si>
  <si>
    <t>586</t>
  </si>
  <si>
    <t>295</t>
  </si>
  <si>
    <t>7423301023</t>
  </si>
  <si>
    <t>Utěsnění prostupů protipožárně - kabelová ucpávka vč. značení</t>
  </si>
  <si>
    <t>588</t>
  </si>
  <si>
    <t>7423301024</t>
  </si>
  <si>
    <t>Připojení na silnoproudé rozvody</t>
  </si>
  <si>
    <t>590</t>
  </si>
  <si>
    <t>297</t>
  </si>
  <si>
    <t>7423301025</t>
  </si>
  <si>
    <t>Značení trasy vedení</t>
  </si>
  <si>
    <t>592</t>
  </si>
  <si>
    <t>7423301026</t>
  </si>
  <si>
    <t>Drobný montážní materiál, přepěťové ochrany sLP, patch kabely</t>
  </si>
  <si>
    <t>594</t>
  </si>
  <si>
    <t>299</t>
  </si>
  <si>
    <t>7423301027</t>
  </si>
  <si>
    <t>Dodavatelská dokumentace</t>
  </si>
  <si>
    <t>596</t>
  </si>
  <si>
    <t>7423301028</t>
  </si>
  <si>
    <t>Likvidace odpadů a jejich evidence dle zákona o odpadech</t>
  </si>
  <si>
    <t>598</t>
  </si>
  <si>
    <t>301</t>
  </si>
  <si>
    <t>7423301029</t>
  </si>
  <si>
    <t>Koordinace, přípravné a pomocné práce, úklid</t>
  </si>
  <si>
    <t>600</t>
  </si>
  <si>
    <t>7423301031</t>
  </si>
  <si>
    <t>Revize systému - výchozí revize elektro</t>
  </si>
  <si>
    <t>602</t>
  </si>
  <si>
    <t>7421</t>
  </si>
  <si>
    <t>Elektroinstalace - EPS</t>
  </si>
  <si>
    <t>303</t>
  </si>
  <si>
    <t>7422100021</t>
  </si>
  <si>
    <t>Montáž ústředny EPS</t>
  </si>
  <si>
    <t>604</t>
  </si>
  <si>
    <t>7422100022</t>
  </si>
  <si>
    <t>ústředna EPS komplet, 1hl. linka, velký kryt B2, rozšiřitelná na 2 linky, max. aku 2x26Ah</t>
  </si>
  <si>
    <t>606</t>
  </si>
  <si>
    <t>305</t>
  </si>
  <si>
    <t>7422100023</t>
  </si>
  <si>
    <t>Konfigurační software pro ústředny</t>
  </si>
  <si>
    <t>608</t>
  </si>
  <si>
    <t>7422100024</t>
  </si>
  <si>
    <t>Provozní kniha EPS, schválená Cechem EPS ČR a MV GŘ HZS ČR</t>
  </si>
  <si>
    <t>610</t>
  </si>
  <si>
    <t>307</t>
  </si>
  <si>
    <t>742210006</t>
  </si>
  <si>
    <t>Montáž rozšiřující karty do ústředny EPS</t>
  </si>
  <si>
    <t>612</t>
  </si>
  <si>
    <t>7422100061</t>
  </si>
  <si>
    <t>Karta rozšíření vstupů a výstupů, např. pro OPPo, KTPO</t>
  </si>
  <si>
    <t>614</t>
  </si>
  <si>
    <t>309</t>
  </si>
  <si>
    <t>7422100411</t>
  </si>
  <si>
    <t>Montáž akumulátoru 12 V pro ústřednu EPS</t>
  </si>
  <si>
    <t>616</t>
  </si>
  <si>
    <t>7422100412</t>
  </si>
  <si>
    <t>Akumulátor 12V, 17Ah, AGM akumulátor, optimální životnost 5 let</t>
  </si>
  <si>
    <t>618</t>
  </si>
  <si>
    <t>311</t>
  </si>
  <si>
    <t>7422101211</t>
  </si>
  <si>
    <t>Montáž hlásiče optického</t>
  </si>
  <si>
    <t>620</t>
  </si>
  <si>
    <t>7422101212</t>
  </si>
  <si>
    <t>Hlásič kouře optický</t>
  </si>
  <si>
    <t>622</t>
  </si>
  <si>
    <t>313</t>
  </si>
  <si>
    <t>7422101213</t>
  </si>
  <si>
    <t>Patice s XPERT kartou</t>
  </si>
  <si>
    <t>624</t>
  </si>
  <si>
    <t>7422101214</t>
  </si>
  <si>
    <t>Izolační patice s izolátorem</t>
  </si>
  <si>
    <t>626</t>
  </si>
  <si>
    <t>315</t>
  </si>
  <si>
    <t>742210151</t>
  </si>
  <si>
    <t>Montáž tlačítkového hlásiče se sklíčkem</t>
  </si>
  <si>
    <t>628</t>
  </si>
  <si>
    <t>7422101511</t>
  </si>
  <si>
    <t>Červený tlačítkový hlásič (povrchový) se zadním krytem, s izolátorem, resetovatelný, plast, IP45</t>
  </si>
  <si>
    <t>630</t>
  </si>
  <si>
    <t>317</t>
  </si>
  <si>
    <t>742210061</t>
  </si>
  <si>
    <t>Montáž ovládacího panelu požární ochrany</t>
  </si>
  <si>
    <t>632</t>
  </si>
  <si>
    <t>7422100611</t>
  </si>
  <si>
    <t>OPPO (universální pole požární ochrany) dle DIN 14661:2001, český popis, kompatibilní s ústřednami EPS Zettler, Esser, Schrack, Menvier, Interfier, BSX, F1 - včetně originální půlcilindrické vložky</t>
  </si>
  <si>
    <t>634</t>
  </si>
  <si>
    <t>319</t>
  </si>
  <si>
    <t>7422100612</t>
  </si>
  <si>
    <t>Zdroj dle EN54-4, 24V/5A vč. dobíjení AKU, kovový kryt, místo pro 2x18Ah</t>
  </si>
  <si>
    <t>636</t>
  </si>
  <si>
    <t>742210261</t>
  </si>
  <si>
    <t>Montáž sirény nebo majáku nebo signalizace</t>
  </si>
  <si>
    <t>638</t>
  </si>
  <si>
    <t>321</t>
  </si>
  <si>
    <t>7422102611</t>
  </si>
  <si>
    <t>SONOS siréna, červená, 106dB, 32 tónů, 9-60V DC, 6-35mA,EN54-3,vysoká patice, IP65-18-980451</t>
  </si>
  <si>
    <t>640</t>
  </si>
  <si>
    <t>7422102612</t>
  </si>
  <si>
    <t>SONOS Pulse maják na stěnu, vysoká patice, červená barva, červené světlo, 17-60V DC, 20/40mA (0,5/1JHZ), IP65, -25°C až +70°C, splňuje EN54-23</t>
  </si>
  <si>
    <t>642</t>
  </si>
  <si>
    <t>323</t>
  </si>
  <si>
    <t>742210171</t>
  </si>
  <si>
    <t>Montáž kabelu senzorového</t>
  </si>
  <si>
    <t>644</t>
  </si>
  <si>
    <t>7422101711</t>
  </si>
  <si>
    <t>Kabel 1x2x0,8mm, plné jádro, stíněný, balení po 250 m, červený plášť</t>
  </si>
  <si>
    <t>646</t>
  </si>
  <si>
    <t>325</t>
  </si>
  <si>
    <t>7422101712</t>
  </si>
  <si>
    <t>Kabel, 2vodiče, průřez 1, funkční při požáru min. P30R</t>
  </si>
  <si>
    <t>648</t>
  </si>
  <si>
    <t>7422101811</t>
  </si>
  <si>
    <t>Vysekání drážek do zdiva</t>
  </si>
  <si>
    <t>650</t>
  </si>
  <si>
    <t>327</t>
  </si>
  <si>
    <t>7422101812</t>
  </si>
  <si>
    <t>652</t>
  </si>
  <si>
    <t>7422101813</t>
  </si>
  <si>
    <t>Vybourání průchodů zdivem</t>
  </si>
  <si>
    <t>654</t>
  </si>
  <si>
    <t>329</t>
  </si>
  <si>
    <t>7422101814</t>
  </si>
  <si>
    <t>Průchod stropem</t>
  </si>
  <si>
    <t>656</t>
  </si>
  <si>
    <t>7422101815</t>
  </si>
  <si>
    <t>Utěsnění prostupu protipožárně-kabelová ucpávka vč. značení</t>
  </si>
  <si>
    <t>658</t>
  </si>
  <si>
    <t>331</t>
  </si>
  <si>
    <t>7422101816</t>
  </si>
  <si>
    <t>660</t>
  </si>
  <si>
    <t>7422101817</t>
  </si>
  <si>
    <t>Drobný montážní materiál</t>
  </si>
  <si>
    <t>662</t>
  </si>
  <si>
    <t>333</t>
  </si>
  <si>
    <t>7422101818</t>
  </si>
  <si>
    <t>Zaškolení obsluhy a správce</t>
  </si>
  <si>
    <t>664</t>
  </si>
  <si>
    <t>7422101819</t>
  </si>
  <si>
    <t>666</t>
  </si>
  <si>
    <t>335</t>
  </si>
  <si>
    <t>742210401</t>
  </si>
  <si>
    <t>Programování základních parametrů ústředny EPS</t>
  </si>
  <si>
    <t>668</t>
  </si>
  <si>
    <t>742210421</t>
  </si>
  <si>
    <t>Programování a oživení systému na jeden detektor EPS</t>
  </si>
  <si>
    <t>670</t>
  </si>
  <si>
    <t>337</t>
  </si>
  <si>
    <t>742210503</t>
  </si>
  <si>
    <t>Provedení koordinační funkční zkoušky EPS</t>
  </si>
  <si>
    <t>672</t>
  </si>
  <si>
    <t>742210521</t>
  </si>
  <si>
    <t>Výchozí revize systému EPS na jeden detektor</t>
  </si>
  <si>
    <t>674</t>
  </si>
  <si>
    <t>339</t>
  </si>
  <si>
    <t>7422105212</t>
  </si>
  <si>
    <t>Zkušební provoz</t>
  </si>
  <si>
    <t>hod</t>
  </si>
  <si>
    <t>676</t>
  </si>
  <si>
    <t>7422105213</t>
  </si>
  <si>
    <t>Koordinace, pomocné a přípravné práce, úklid</t>
  </si>
  <si>
    <t>678</t>
  </si>
  <si>
    <t>341</t>
  </si>
  <si>
    <t>7422105214</t>
  </si>
  <si>
    <t>Likvidace odpadu včetně evidence odpadů</t>
  </si>
  <si>
    <t>680</t>
  </si>
  <si>
    <t>751</t>
  </si>
  <si>
    <t>Vzduchotechnika</t>
  </si>
  <si>
    <t>751111012</t>
  </si>
  <si>
    <t>Mtž vent ax ntl nástěnného základního D do 200 mm</t>
  </si>
  <si>
    <t>682</t>
  </si>
  <si>
    <t>343</t>
  </si>
  <si>
    <t>7511110121</t>
  </si>
  <si>
    <t>Vent axiální nástěnného základního do potrubí 100 mm (95m3/h)</t>
  </si>
  <si>
    <t>684</t>
  </si>
  <si>
    <t>751133011</t>
  </si>
  <si>
    <t>Mtž vent diag ntl potrubního nevýbušného D do 100 mm</t>
  </si>
  <si>
    <t>686</t>
  </si>
  <si>
    <t>345</t>
  </si>
  <si>
    <t>7511330111</t>
  </si>
  <si>
    <t>Ventilátor ultra tichý diagonální potrubní do potrubí  100 mm s doběhem (180m3/h)</t>
  </si>
  <si>
    <t>688</t>
  </si>
  <si>
    <t>7511330112</t>
  </si>
  <si>
    <t>Ventilátor ultra tichý diagonální potrubní do potrubí  100 mm s doběhem (250m3/h)</t>
  </si>
  <si>
    <t>690</t>
  </si>
  <si>
    <t>347</t>
  </si>
  <si>
    <t>751322011</t>
  </si>
  <si>
    <t>Mtž talířového ventilu D do 100 mm</t>
  </si>
  <si>
    <t>692</t>
  </si>
  <si>
    <t>42972201</t>
  </si>
  <si>
    <t>talířový ventil pro přívod a odvod vzduchu plastový D 100mm</t>
  </si>
  <si>
    <t>694</t>
  </si>
  <si>
    <t>349</t>
  </si>
  <si>
    <t>751398031</t>
  </si>
  <si>
    <t>Mtž ventilační mřížky do dveří do 0,040 m2</t>
  </si>
  <si>
    <t>696</t>
  </si>
  <si>
    <t>7513980311</t>
  </si>
  <si>
    <t>Ventilační mřížka do dveří 100x400</t>
  </si>
  <si>
    <t>698</t>
  </si>
  <si>
    <t>351</t>
  </si>
  <si>
    <t>751398041</t>
  </si>
  <si>
    <t>Mtž protidešťové žaluzie potrubí D do 300 mm</t>
  </si>
  <si>
    <t>700</t>
  </si>
  <si>
    <t>42972901</t>
  </si>
  <si>
    <t>žaluzie protidešťová plastová s pevnými lamelami, pro potrubí D 160mm</t>
  </si>
  <si>
    <t>702</t>
  </si>
  <si>
    <t>353</t>
  </si>
  <si>
    <t>42981010</t>
  </si>
  <si>
    <t>trouba spirálně vinutá Pz D 100mm, l=3000mm</t>
  </si>
  <si>
    <t>704</t>
  </si>
  <si>
    <t>751514177</t>
  </si>
  <si>
    <t>Mtž oblouku do plech potrubí kruh bez příruby D do 100 mm</t>
  </si>
  <si>
    <t>706</t>
  </si>
  <si>
    <t>355</t>
  </si>
  <si>
    <t>42981080</t>
  </si>
  <si>
    <t>oblouk lisovaný Pz 90° D 100mm</t>
  </si>
  <si>
    <t>708</t>
  </si>
  <si>
    <t>751514376</t>
  </si>
  <si>
    <t>Mtž odbočky oboustranné do plech potrubí kruh bez příruby D do 100 mm</t>
  </si>
  <si>
    <t>710</t>
  </si>
  <si>
    <t>357</t>
  </si>
  <si>
    <t>7515143761</t>
  </si>
  <si>
    <t>Odbočka do plech potrubí kruh bez příruby D do 100 mm</t>
  </si>
  <si>
    <t>712</t>
  </si>
  <si>
    <t>751514535</t>
  </si>
  <si>
    <t>Mtž spojky do plech potrubí vnitřní, vnější kruhové bez příruby D do 100 mm</t>
  </si>
  <si>
    <t>714</t>
  </si>
  <si>
    <t>359</t>
  </si>
  <si>
    <t>42981040</t>
  </si>
  <si>
    <t>spojka potrubí kruhového vnější Pz D 100mm</t>
  </si>
  <si>
    <t>716</t>
  </si>
  <si>
    <t>751514775</t>
  </si>
  <si>
    <t>Mtž protidešťové stříšky plech potrubí kruhové bez příruby D do 100 mm</t>
  </si>
  <si>
    <t>718</t>
  </si>
  <si>
    <t>361</t>
  </si>
  <si>
    <t>7515147751</t>
  </si>
  <si>
    <t>Protidešťová stříška plech potrubí kruhové bez příruby D do 100 mm</t>
  </si>
  <si>
    <t>720</t>
  </si>
  <si>
    <t>751572101</t>
  </si>
  <si>
    <t>Uchycení potrubí kruhového pomocí objímky s gumou kotvenou do stropu do 100 mm</t>
  </si>
  <si>
    <t>363</t>
  </si>
  <si>
    <t>751581351</t>
  </si>
  <si>
    <t>Protipožární prostup  stěnou kruhového potrubí průměru do 100 šířka spáry 25 mm</t>
  </si>
  <si>
    <t>724</t>
  </si>
  <si>
    <t>751691111</t>
  </si>
  <si>
    <t>Zaregulování systému vzduchotechnického zařízení - 1 koncový (distribuční) prvek</t>
  </si>
  <si>
    <t>365</t>
  </si>
  <si>
    <t>713411121</t>
  </si>
  <si>
    <t>Montáž izolace tepelné potrubí pásy nebo rohožemi s Al fólií staženými drátem 1x</t>
  </si>
  <si>
    <t>728</t>
  </si>
  <si>
    <t>463</t>
  </si>
  <si>
    <t>7134-Rx001</t>
  </si>
  <si>
    <t>D+M vnitřní a venkovní klimajednotka 5 kW nástěnná</t>
  </si>
  <si>
    <t>730</t>
  </si>
  <si>
    <t>7134-Rx002</t>
  </si>
  <si>
    <t>D+M stavební přípomoce odvod kondenzátu + přívod elektro</t>
  </si>
  <si>
    <t>732</t>
  </si>
  <si>
    <t>6315356401</t>
  </si>
  <si>
    <t>rohož izolační z minerální plsťi tl.40 mm</t>
  </si>
  <si>
    <t>23*1,1 "Přepočtené koeficientem množství</t>
  </si>
  <si>
    <t>762</t>
  </si>
  <si>
    <t>Konstrukce tesařské</t>
  </si>
  <si>
    <t>367</t>
  </si>
  <si>
    <t>762083111</t>
  </si>
  <si>
    <t>Impregnace řeziva proti dřevokaznému hmyzu a houbám máčením třída ohrožení 1 a 2</t>
  </si>
  <si>
    <t>736</t>
  </si>
  <si>
    <t>Bednění</t>
  </si>
  <si>
    <t>8,37</t>
  </si>
  <si>
    <t>762341210</t>
  </si>
  <si>
    <t>Montáž bednění střech rovných a šikmých sklonu do 60° z hrubých prken na sraz</t>
  </si>
  <si>
    <t>738</t>
  </si>
  <si>
    <t>15,7*16,092</t>
  </si>
  <si>
    <t>6,78*18,235-6,45*3,871/2</t>
  </si>
  <si>
    <t>4,3*3,871/2*2</t>
  </si>
  <si>
    <t>369</t>
  </si>
  <si>
    <t>60515111</t>
  </si>
  <si>
    <t>řezivo jehličnaté boční prkno 20-30mm</t>
  </si>
  <si>
    <t>740</t>
  </si>
  <si>
    <t>380,438*0,02*1,1</t>
  </si>
  <si>
    <t>762342812</t>
  </si>
  <si>
    <t>Demontáž laťování střech z latí osové vzdálenosti do 0,50 m</t>
  </si>
  <si>
    <t>371</t>
  </si>
  <si>
    <t>998762203</t>
  </si>
  <si>
    <t>Přesun hmot procentní pro kce tesařské v objektech v do 24 m</t>
  </si>
  <si>
    <t>744</t>
  </si>
  <si>
    <t>763</t>
  </si>
  <si>
    <t>Konstrukce suché výstavby</t>
  </si>
  <si>
    <t>763111326</t>
  </si>
  <si>
    <t>SDK příčka tl 125 mm profil CW+UW 100 desky 1xDF 12,5 s izolací EI 45 Rw do 51 dB</t>
  </si>
  <si>
    <t>746</t>
  </si>
  <si>
    <t>S1</t>
  </si>
  <si>
    <t>(6,324+2,162)*3,1-1*2,02*2</t>
  </si>
  <si>
    <t>(1,775+0,125)*2,95</t>
  </si>
  <si>
    <t>6,109*3,3-1*2,02</t>
  </si>
  <si>
    <t>(1,535+0,125+4,109)*3,3-1*2,02*2</t>
  </si>
  <si>
    <t>373</t>
  </si>
  <si>
    <t>763111346</t>
  </si>
  <si>
    <t>SDK příčka tl 125 mm profil CW+UW 100 desky 1xDFH2 12,5 s izolací EI 45 Rw do 51 dB</t>
  </si>
  <si>
    <t>748</t>
  </si>
  <si>
    <t>0,95*2,1</t>
  </si>
  <si>
    <t>2,01*2,95</t>
  </si>
  <si>
    <t>1,325*3,3</t>
  </si>
  <si>
    <t>763111316</t>
  </si>
  <si>
    <t>SDK příčka tl 125 mm profil CW+UW 100 desky 1xA 12,5 s izolací EI 30 Rw do 48 dB</t>
  </si>
  <si>
    <t>750</t>
  </si>
  <si>
    <t>S2</t>
  </si>
  <si>
    <t>3,53*2,84-1*2,02</t>
  </si>
  <si>
    <t>0,975*2,1</t>
  </si>
  <si>
    <t>375</t>
  </si>
  <si>
    <t>763111336R</t>
  </si>
  <si>
    <t>SDK příčka tl 125 mm profil CW+UW 100 desky 1xH2 (jednostraně) 12,5 s izolací EI 30 Rw do 48 dB</t>
  </si>
  <si>
    <t>752</t>
  </si>
  <si>
    <t>(0,65+6,02)*2,84-0,9*2,02*3</t>
  </si>
  <si>
    <t>(2,07+2,7)*2,84-0,9*2,02</t>
  </si>
  <si>
    <t>(2,1+2,1)*3,3-1*2,02</t>
  </si>
  <si>
    <t>763111336</t>
  </si>
  <si>
    <t>754</t>
  </si>
  <si>
    <t>(1,4+4,13)*2,84-0,8*2,02</t>
  </si>
  <si>
    <t>377</t>
  </si>
  <si>
    <t>763121415</t>
  </si>
  <si>
    <t>SDK stěna předsazená tl 112,5 mm profil CW+UW 100 deska 1xA 12,5 bez izolace EI 15</t>
  </si>
  <si>
    <t>756</t>
  </si>
  <si>
    <t>S3</t>
  </si>
  <si>
    <t>1,8*2,1*2</t>
  </si>
  <si>
    <t>763111314</t>
  </si>
  <si>
    <t>SDK příčka tl 100 mm profil CW+UW 75 desky 1xA (H2) 12,5 s izolací EI 30 Rw do 45 dB</t>
  </si>
  <si>
    <t>758</t>
  </si>
  <si>
    <t>S4</t>
  </si>
  <si>
    <t>(2,4+0,6+1,92+1,945+4,13+1,4)*2,84-(0,8*2,02*2)-(0,9*2,02*2)</t>
  </si>
  <si>
    <t>379</t>
  </si>
  <si>
    <t>763131821</t>
  </si>
  <si>
    <t>Demontáž SDK podhledu s dvouvrstvou nosnou kcí z ocelových profilů opláštění jednoduché</t>
  </si>
  <si>
    <t>760</t>
  </si>
  <si>
    <t>21,86+2,93+8,71+1,37+4,90+16,06+22,11+</t>
  </si>
  <si>
    <t>21,86+2,93+8,71+1,37+4,90+16,06+22,11</t>
  </si>
  <si>
    <t>763131411</t>
  </si>
  <si>
    <t>SDK podhled desky 1xA 12,5 bez izolace dvouvrstvá spodní kce profil CD+UD</t>
  </si>
  <si>
    <t>43,86+4,69+28,99+3,9+14,49+23,83+22,86+34,36+28,70+32,08+50,45+10,04+2,97+9,15+23,97+69,45+32,93+5,03+5,23</t>
  </si>
  <si>
    <t>381</t>
  </si>
  <si>
    <t>7631532111</t>
  </si>
  <si>
    <t>SDK podlaha z podlahových desek tl 20 mm provedených na stávající záklop</t>
  </si>
  <si>
    <t>764</t>
  </si>
  <si>
    <t>43,86+3,9+28,99+50,45+5,03+10,04+2,97+9,15+5,23+1,72*4,01</t>
  </si>
  <si>
    <t>998763202</t>
  </si>
  <si>
    <t>Přesun hmot procentní pro dřevostavby v objektech v do 24 m</t>
  </si>
  <si>
    <t>766</t>
  </si>
  <si>
    <t>Konstrukce klempířské</t>
  </si>
  <si>
    <t>383</t>
  </si>
  <si>
    <t>764001821</t>
  </si>
  <si>
    <t>Demontáž krytiny ze svitků nebo tabulí do suti</t>
  </si>
  <si>
    <t>768</t>
  </si>
  <si>
    <t>770</t>
  </si>
  <si>
    <t>385</t>
  </si>
  <si>
    <t>764001911</t>
  </si>
  <si>
    <t>Napojení klempířských konstrukcí na stávající délky spoje přes 0,5 m</t>
  </si>
  <si>
    <t>772</t>
  </si>
  <si>
    <t>13824111</t>
  </si>
  <si>
    <t>plech Pz 275g/m2 tl 0,55mm svitek š 1000mm</t>
  </si>
  <si>
    <t>774</t>
  </si>
  <si>
    <t>387</t>
  </si>
  <si>
    <t>764002851</t>
  </si>
  <si>
    <t>Demontáž oplechování parapetů do suti</t>
  </si>
  <si>
    <t>776</t>
  </si>
  <si>
    <t>2,3+1,21+1,2+2,1+1,33+1,2</t>
  </si>
  <si>
    <t>764002861</t>
  </si>
  <si>
    <t>Demontáž oplechování říms a ozdobných prvků do suti</t>
  </si>
  <si>
    <t>778</t>
  </si>
  <si>
    <t>2,5</t>
  </si>
  <si>
    <t>389</t>
  </si>
  <si>
    <t>764004801</t>
  </si>
  <si>
    <t>Demontáž podokapního žlabu do suti</t>
  </si>
  <si>
    <t>780</t>
  </si>
  <si>
    <t>16,06</t>
  </si>
  <si>
    <t>764004861</t>
  </si>
  <si>
    <t>Demontáž svodu do suti</t>
  </si>
  <si>
    <t>782</t>
  </si>
  <si>
    <t>391</t>
  </si>
  <si>
    <t>764011402</t>
  </si>
  <si>
    <t>Podkladní plech z PZ plechu pro hřebeny, nároží, úžlabí nebo okapové hrany tl. 0,55 mm rš 200 mm</t>
  </si>
  <si>
    <t>784</t>
  </si>
  <si>
    <t>2,5+0,5*2+2,5</t>
  </si>
  <si>
    <t>764131403</t>
  </si>
  <si>
    <t>Krytina střechy rovné drážkováním ze svitků z Cu plechu rš 500 mm sklonu do 60°</t>
  </si>
  <si>
    <t>786</t>
  </si>
  <si>
    <t>393</t>
  </si>
  <si>
    <t>764211467</t>
  </si>
  <si>
    <t>Oplechování úžlabí z Pz plechu rš 670 mm</t>
  </si>
  <si>
    <t>788</t>
  </si>
  <si>
    <t>764212404</t>
  </si>
  <si>
    <t>Oplechování štítu závětrnou lištou z Pz plechu rš 330 mm</t>
  </si>
  <si>
    <t>790</t>
  </si>
  <si>
    <t>395</t>
  </si>
  <si>
    <t>764212434</t>
  </si>
  <si>
    <t>Oplechování rovné okapové hrany z Pz plechu rš 330 mm</t>
  </si>
  <si>
    <t>792</t>
  </si>
  <si>
    <t>397</t>
  </si>
  <si>
    <t>764216405</t>
  </si>
  <si>
    <t>Oplechování parapetů rovných mechanicky kotvené z Pz plechu rš 400 mm</t>
  </si>
  <si>
    <t>794</t>
  </si>
  <si>
    <t>764216445</t>
  </si>
  <si>
    <t>Oplechování rovných parapetů celoplošně lepené z Pz plechu</t>
  </si>
  <si>
    <t>796</t>
  </si>
  <si>
    <t>764233452</t>
  </si>
  <si>
    <t>Střešní výlez pro krytinu skládanou nebo plechovou z Cu plechu</t>
  </si>
  <si>
    <t>798</t>
  </si>
  <si>
    <t>399</t>
  </si>
  <si>
    <t>764233455</t>
  </si>
  <si>
    <t>Sněhový zachytávač krytiny z Cu plechu průběžný jednotrubkový</t>
  </si>
  <si>
    <t>800</t>
  </si>
  <si>
    <t xml:space="preserve">Trubkový sněholam Ø20mm, uchycení ke krytině pomocí přechodového můstku, barva černá </t>
  </si>
  <si>
    <t>13,125+5,93+6,06</t>
  </si>
  <si>
    <t>764235406</t>
  </si>
  <si>
    <t>Oplechování horních ploch a nadezdívek (atik) bez rohů z Cu plechu celoplošně lepené rš 500 mm</t>
  </si>
  <si>
    <t>802</t>
  </si>
  <si>
    <t>Oplechování štítové zdi</t>
  </si>
  <si>
    <t>8,53</t>
  </si>
  <si>
    <t>401</t>
  </si>
  <si>
    <t>764311417</t>
  </si>
  <si>
    <t>Lemování rovných zdí střech s krytinou skládanou  z Pz plechu rš 670 mm</t>
  </si>
  <si>
    <t>804</t>
  </si>
  <si>
    <t>6,3</t>
  </si>
  <si>
    <t>764312462</t>
  </si>
  <si>
    <t>Příplatek za kotvení lemování zdí z Pz plechu do zatepleného podkladu</t>
  </si>
  <si>
    <t>806</t>
  </si>
  <si>
    <t>403</t>
  </si>
  <si>
    <t>764336422</t>
  </si>
  <si>
    <t>Lemování ventilačních nástavců z měděného plechu výšky do 1000 mm, se stříškou střech s krytinou skládanou mimo prejzovou nebo z plechu, průměru přes 75 do 100 mm</t>
  </si>
  <si>
    <t>808</t>
  </si>
  <si>
    <t>Poznámka k položce:
Poznámka k položce: D+M ventilační hlavice</t>
  </si>
  <si>
    <t>764511642</t>
  </si>
  <si>
    <t>Kotlík oválný (trychtýřový) pro podokapní žlaby z Pz s povrchovou úpravou 330/100 mm</t>
  </si>
  <si>
    <t>810</t>
  </si>
  <si>
    <t>405</t>
  </si>
  <si>
    <t>764513407</t>
  </si>
  <si>
    <t>Žlaby nadokapní (nástřešní ) oblého tvaru včetně háků, čel a hrdel z Pz plechu rš 670 mm</t>
  </si>
  <si>
    <t>812</t>
  </si>
  <si>
    <t>764518422</t>
  </si>
  <si>
    <t>Svody kruhové včetně objímek, kolen, odskoků z Pz plechu průměru 100 mm</t>
  </si>
  <si>
    <t>814</t>
  </si>
  <si>
    <t>407</t>
  </si>
  <si>
    <t>764533406R</t>
  </si>
  <si>
    <t>Žlaby nadokapní (nástřešní ) oblého tvaru včetně háků, čel a hrdel z Cu plechu průměr 150 mm</t>
  </si>
  <si>
    <t>816</t>
  </si>
  <si>
    <t>18,235+13,125</t>
  </si>
  <si>
    <t>764-Rx001</t>
  </si>
  <si>
    <t>D+M podkladní a separační vsrtvy pod měděnou krytinu</t>
  </si>
  <si>
    <t>818</t>
  </si>
  <si>
    <t>409</t>
  </si>
  <si>
    <t>998764203</t>
  </si>
  <si>
    <t>Přesun hmot procentní pro konstrukce klempířské</t>
  </si>
  <si>
    <t>820</t>
  </si>
  <si>
    <t>765</t>
  </si>
  <si>
    <t>Krytina skládaná</t>
  </si>
  <si>
    <t>765191013</t>
  </si>
  <si>
    <t>Montáž pojistné hydroizolační nebo parotěsné fólie kladené přes 20° volně na bednění nebo tepelnou izolaci</t>
  </si>
  <si>
    <t>822</t>
  </si>
  <si>
    <t>411</t>
  </si>
  <si>
    <t>28329035</t>
  </si>
  <si>
    <t>fólie kontaktní difuzně propustná pro doplňkovou hydroizolační vrstvu, třívrstvá mikroporézní PP 130-135g/m2 s integrovanou samolepící páskou</t>
  </si>
  <si>
    <t>824</t>
  </si>
  <si>
    <t>300*1,1 "Přepočtené koeficientem množství</t>
  </si>
  <si>
    <t>Výplně otvorů</t>
  </si>
  <si>
    <t>7666210</t>
  </si>
  <si>
    <t>Dod+mont dřev.okna  600/600 vč.parapetu / ozn 01</t>
  </si>
  <si>
    <t>826</t>
  </si>
  <si>
    <t>413</t>
  </si>
  <si>
    <t>7666211</t>
  </si>
  <si>
    <t>Dod+mont atyp kovové okna,dveře 1200/1600,900/2470 vč.parapetu / ozn 02</t>
  </si>
  <si>
    <t>828</t>
  </si>
  <si>
    <t>7666212</t>
  </si>
  <si>
    <t>Dod+mont dřev.okna  600/900 vč.parapetu / ozn 03</t>
  </si>
  <si>
    <t>830</t>
  </si>
  <si>
    <t>415</t>
  </si>
  <si>
    <t>7666213</t>
  </si>
  <si>
    <t>Dod+mont atyp kovové okna 1330/1600 vč.parapetu / ozn 04</t>
  </si>
  <si>
    <t>832</t>
  </si>
  <si>
    <t>7666214</t>
  </si>
  <si>
    <t>Dod+mont atyp kovové okna 1200/1600 vč.parapetu / ozn 05</t>
  </si>
  <si>
    <t>834</t>
  </si>
  <si>
    <t>417</t>
  </si>
  <si>
    <t>7666610.</t>
  </si>
  <si>
    <t>Dod+mont kazetových dveří 900/1970 EW30-C DP3 vč.zár.a kov. / ozn 1P  dle stáv. dveří</t>
  </si>
  <si>
    <t>836</t>
  </si>
  <si>
    <t>7666611</t>
  </si>
  <si>
    <t>Dod+mont dřev.dveří 900/1970 EW30-C DP3 vč.zár.a kov. / ozn 2P,4L,4P,</t>
  </si>
  <si>
    <t>838</t>
  </si>
  <si>
    <t>419</t>
  </si>
  <si>
    <t>7666612</t>
  </si>
  <si>
    <t>Dod+mont dřev.dveří 700,800,900,/1970  vč.zár.a kov. / ozn 3L,5P,6L,6P,7P,7L,10P,11P</t>
  </si>
  <si>
    <t>840</t>
  </si>
  <si>
    <t>1+1+1+4+1+2+1+1</t>
  </si>
  <si>
    <t>7666613</t>
  </si>
  <si>
    <t>Dod+mont dřev.dveří 1600,/1970 EW15-C DP3 vč.zár.a kov. / ozn 9P</t>
  </si>
  <si>
    <t>842</t>
  </si>
  <si>
    <t>421</t>
  </si>
  <si>
    <t>7666614</t>
  </si>
  <si>
    <t>Dod+mont dřev.dveří 900/1970 EW15-C DP3 vč.zár.a kov. / ozn 8L,8P</t>
  </si>
  <si>
    <t>844</t>
  </si>
  <si>
    <t>2+4</t>
  </si>
  <si>
    <t>766662</t>
  </si>
  <si>
    <t>Výlez na půdu  900/700 schod vč.úpravy a všech souvis.prací</t>
  </si>
  <si>
    <t>ks</t>
  </si>
  <si>
    <t>846</t>
  </si>
  <si>
    <t>423</t>
  </si>
  <si>
    <t>7666-9001R</t>
  </si>
  <si>
    <t>D+M dřevěného okna O1 1270/1800 večtně veškerého vybavení specifikovaného v tabulce výplní otvorů a včetně parapetů</t>
  </si>
  <si>
    <t>848</t>
  </si>
  <si>
    <t>7666-9002R</t>
  </si>
  <si>
    <t>D+M dřevěného okna O2 1870/1800 večtně veškerého vybavení specifikovaného v tabulce výplní otvorů a včetně parapetů</t>
  </si>
  <si>
    <t>850</t>
  </si>
  <si>
    <t>425</t>
  </si>
  <si>
    <t>7666-9003R</t>
  </si>
  <si>
    <t>D+M dřevěného okna O3 2100/1550 večtně veškerého vybavení specifikovaného v tabulce výplní otvorů a včetně parapetů</t>
  </si>
  <si>
    <t>852</t>
  </si>
  <si>
    <t>7666-9004R</t>
  </si>
  <si>
    <t>D+M dřevěných dveří balkonových O4 900/2470 večtně veškerého vybavení specifikovaného v tabulce výplní otvorů a včetně parapetů</t>
  </si>
  <si>
    <t>854</t>
  </si>
  <si>
    <t>427</t>
  </si>
  <si>
    <t>7666-9005R</t>
  </si>
  <si>
    <t>D+M dřevěného okna O5 2400/900 večtně veškerého vybavení specifikovaného v tabulce výplní otvorů a včetně parapetů</t>
  </si>
  <si>
    <t>856</t>
  </si>
  <si>
    <t>998766203</t>
  </si>
  <si>
    <t>Přesun hmot procentní pro výplně otvorů v objektech v do 24 m</t>
  </si>
  <si>
    <t>858</t>
  </si>
  <si>
    <t>771</t>
  </si>
  <si>
    <t>Podlahy z dlaždic</t>
  </si>
  <si>
    <t>429</t>
  </si>
  <si>
    <t>771573116</t>
  </si>
  <si>
    <t>Montáž podlah keramických</t>
  </si>
  <si>
    <t>860</t>
  </si>
  <si>
    <t>597610</t>
  </si>
  <si>
    <t>dodávka dlažby</t>
  </si>
  <si>
    <t>862</t>
  </si>
  <si>
    <t>Poznámka k položce:
Poznámka k položce: dlaždice ker. slinutá, povrch hladký matný, rozm. 600/600/10 mm, protiskluz R 10/B, otěruvzdornost PEI 4, probarvený střep, barevný odstín - světlá</t>
  </si>
  <si>
    <t>431</t>
  </si>
  <si>
    <t>998771203</t>
  </si>
  <si>
    <t>Přesun hmot procentní pro podlahy z dlaždic v objektech v do 24 m</t>
  </si>
  <si>
    <t>864</t>
  </si>
  <si>
    <t>Podlahy povlakové</t>
  </si>
  <si>
    <t>776141122</t>
  </si>
  <si>
    <t>Vyrovnání podkladu povlakových podlah stěrkou pevnosti 30 MPa tl 5 mm</t>
  </si>
  <si>
    <t>866</t>
  </si>
  <si>
    <t>67,45+13,99</t>
  </si>
  <si>
    <t>68,22+14,31</t>
  </si>
  <si>
    <t>433</t>
  </si>
  <si>
    <t>77657</t>
  </si>
  <si>
    <t>Zátěžový koberec vč.položení</t>
  </si>
  <si>
    <t>868</t>
  </si>
  <si>
    <t>14,49+23,83+22,86+34,36+28,70+32,08</t>
  </si>
  <si>
    <t>870</t>
  </si>
  <si>
    <t>781</t>
  </si>
  <si>
    <t>Dokončovací práce - obklady</t>
  </si>
  <si>
    <t>435</t>
  </si>
  <si>
    <t>781474115</t>
  </si>
  <si>
    <t>Montáž obkladů vnitřních keramických hladkých do 25 ks/m2 lepených flexibilním lepidlem</t>
  </si>
  <si>
    <t>872</t>
  </si>
  <si>
    <t>10,82+14,23+79</t>
  </si>
  <si>
    <t>597611</t>
  </si>
  <si>
    <t>dodávka obkladů</t>
  </si>
  <si>
    <t>874</t>
  </si>
  <si>
    <t>Poznámka k položce:
Poznámka k položce: ker. obkladačka, povrch hladký matný, rozm. 300/600/10 mm, barevný odstín - světlá</t>
  </si>
  <si>
    <t>437</t>
  </si>
  <si>
    <t>998781203</t>
  </si>
  <si>
    <t>Přesun hmot procentní pro obklady keramické v objektech v do 24 m</t>
  </si>
  <si>
    <t>876</t>
  </si>
  <si>
    <t>783</t>
  </si>
  <si>
    <t>Dokončovací práce - nátěry</t>
  </si>
  <si>
    <t>783401311</t>
  </si>
  <si>
    <t>Odmaštění klempířských konstrukcí vodou ředitelným odmašťovačem před provedením nátěru</t>
  </si>
  <si>
    <t>878</t>
  </si>
  <si>
    <t>439</t>
  </si>
  <si>
    <t>783401401</t>
  </si>
  <si>
    <t>Ometení klempířských konstrukcí před provedením nátěru</t>
  </si>
  <si>
    <t>880</t>
  </si>
  <si>
    <t>2,5*2,31</t>
  </si>
  <si>
    <t>0,9*2,5</t>
  </si>
  <si>
    <t>0,5*3</t>
  </si>
  <si>
    <t>783401601</t>
  </si>
  <si>
    <t>Osušení klempířských konstrukcí před provedením nátěru</t>
  </si>
  <si>
    <t>882</t>
  </si>
  <si>
    <t>441</t>
  </si>
  <si>
    <t>783442101</t>
  </si>
  <si>
    <t>Tmelení klempířských konstrukcí polyuretanovým tmelem</t>
  </si>
  <si>
    <t>884</t>
  </si>
  <si>
    <t>783444201</t>
  </si>
  <si>
    <t>Základní antikorozní jednonásobný polyuretanový nátěr klempířských konstrukcí</t>
  </si>
  <si>
    <t>886</t>
  </si>
  <si>
    <t>443</t>
  </si>
  <si>
    <t>783447101</t>
  </si>
  <si>
    <t>Krycí jednonásobný polyuretanový nátěr klempířských konstrukcí</t>
  </si>
  <si>
    <t>888</t>
  </si>
  <si>
    <t>783601711</t>
  </si>
  <si>
    <t>Bezoplachové odrezivění potrubí DN do 50 mm</t>
  </si>
  <si>
    <t>890</t>
  </si>
  <si>
    <t>88,2</t>
  </si>
  <si>
    <t>445</t>
  </si>
  <si>
    <t>783601713</t>
  </si>
  <si>
    <t>Odmaštění vodou ředitelným odmašťovačem potrubí DN do 50 mm</t>
  </si>
  <si>
    <t>892</t>
  </si>
  <si>
    <t>783644651</t>
  </si>
  <si>
    <t>Základní antikorozní jednonásobný polyuretanový nátěr potrubí DN do 50 mm</t>
  </si>
  <si>
    <t>894</t>
  </si>
  <si>
    <t>447</t>
  </si>
  <si>
    <t>783647601</t>
  </si>
  <si>
    <t>Krycí jednonásobný polyuretanový nátěr potrubí DN do 50 mm</t>
  </si>
  <si>
    <t>896</t>
  </si>
  <si>
    <t>783801403</t>
  </si>
  <si>
    <t>Oprášení omítek před provedením nátěru</t>
  </si>
  <si>
    <t>898</t>
  </si>
  <si>
    <t>449</t>
  </si>
  <si>
    <t>783823133</t>
  </si>
  <si>
    <t>Penetrační silikátový nátěr hladkých, tenkovrstvých zrnitých nebo štukových omítek</t>
  </si>
  <si>
    <t>900</t>
  </si>
  <si>
    <t>80,33</t>
  </si>
  <si>
    <t>783823135</t>
  </si>
  <si>
    <t>Penetrační silikonový nátěr hladkých, tenkovrstvých zrnitých nebo štukových omítek</t>
  </si>
  <si>
    <t>902</t>
  </si>
  <si>
    <t>451</t>
  </si>
  <si>
    <t>783827425</t>
  </si>
  <si>
    <t>Krycí dvojnásobný silikonový nátěr omítek stupně členitosti 1 a 2</t>
  </si>
  <si>
    <t>904</t>
  </si>
  <si>
    <t>906</t>
  </si>
  <si>
    <t>Dokončovací práce - malby a tapety</t>
  </si>
  <si>
    <t>453</t>
  </si>
  <si>
    <t>784121001</t>
  </si>
  <si>
    <t>Oškrabání malby v mísnostech výšky do 3,80 m</t>
  </si>
  <si>
    <t>908</t>
  </si>
  <si>
    <t>871,88+384,06</t>
  </si>
  <si>
    <t>784121011</t>
  </si>
  <si>
    <t>Rozmývání podkladu po oškrabání malby v místnostech výšky do 3,80 m</t>
  </si>
  <si>
    <t>910</t>
  </si>
  <si>
    <t>1255,94</t>
  </si>
  <si>
    <t>455</t>
  </si>
  <si>
    <t>784121031</t>
  </si>
  <si>
    <t>Mydlení podkladu v místnostech výšky do 3,80 m</t>
  </si>
  <si>
    <t>912</t>
  </si>
  <si>
    <t>784171101</t>
  </si>
  <si>
    <t>Zakrytí vnitřních podlah včetně pozdějšího odkrytí</t>
  </si>
  <si>
    <t>914</t>
  </si>
  <si>
    <t>163,95+241,27+256,63</t>
  </si>
  <si>
    <t>457</t>
  </si>
  <si>
    <t>58124842</t>
  </si>
  <si>
    <t>fólie pro malířské potřeby zakrývací tl 7µ 4x5m</t>
  </si>
  <si>
    <t>916</t>
  </si>
  <si>
    <t>661,85*1,05 "Přepočtené koeficientem množství</t>
  </si>
  <si>
    <t>784171111</t>
  </si>
  <si>
    <t>Zakrytí vnitřních ploch stěn v místnostech výšky do 3,80 m</t>
  </si>
  <si>
    <t>918</t>
  </si>
  <si>
    <t>1,2*2,15+1,2*2+3,05*3+1,25*2,1+0,9*1,5+0,8*2,1+3,25*3+0,9*1,97+1,45*0,7+1,35*2,1+0,6*0,6+0,9*2*2+1,25*2*2</t>
  </si>
  <si>
    <t>0,8*2*2+0,9*2,47+0,9*2,47+1,21*1,6+0,8*2*2+0,8*2+1*2*2+0,8*0,9+2,1*1,55+1,33*1,6+1,6*1,2+1,27*1,6*10</t>
  </si>
  <si>
    <t>459</t>
  </si>
  <si>
    <t>58124844</t>
  </si>
  <si>
    <t>fólie pro malířské potřeby zakrývací tl 25µ 4x5m</t>
  </si>
  <si>
    <t>920</t>
  </si>
  <si>
    <t>90,843*1,05 "Přepočtené koeficientem množství</t>
  </si>
  <si>
    <t>784181101</t>
  </si>
  <si>
    <t>Základní akrylátová jednonásobná penetrace podkladu v místnostech výšky do 3,80m</t>
  </si>
  <si>
    <t>922</t>
  </si>
  <si>
    <t>3,51+86,817</t>
  </si>
  <si>
    <t>79,93</t>
  </si>
  <si>
    <t>229,724+446,98</t>
  </si>
  <si>
    <t>461</t>
  </si>
  <si>
    <t>784221101</t>
  </si>
  <si>
    <t>Dvojnásobné bílé malby  ze směsí za sucha dobře otěruvzdorných v místnostech do 3,80 m</t>
  </si>
  <si>
    <t>924</t>
  </si>
  <si>
    <t>2102,901</t>
  </si>
  <si>
    <t>465</t>
  </si>
  <si>
    <t>784-Rx001</t>
  </si>
  <si>
    <t>Vyklizení půdy s odvozem do 10 km na skládku, likvidace a poplatky</t>
  </si>
  <si>
    <t>926</t>
  </si>
  <si>
    <t>784-Rx002</t>
  </si>
  <si>
    <t>Úklid objektu po dokončení stavby</t>
  </si>
  <si>
    <t>928</t>
  </si>
  <si>
    <t>SO 01.1 - Vedlejší rozpoč...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</si>
  <si>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</si>
  <si>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</si>
  <si>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</si>
  <si>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</si>
  <si>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</si>
  <si>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</si>
  <si>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</si>
  <si>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</si>
  <si>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</si>
  <si>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</si>
  <si>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011002000</t>
  </si>
  <si>
    <t>Geodetické práce</t>
  </si>
  <si>
    <t>CS ÚRS 2017 01</t>
  </si>
  <si>
    <t>VRN3</t>
  </si>
  <si>
    <t>Zařízení staveniště</t>
  </si>
  <si>
    <t>030001000</t>
  </si>
  <si>
    <t>VRN4</t>
  </si>
  <si>
    <t>Inženýrská činnost</t>
  </si>
  <si>
    <t>043203001</t>
  </si>
  <si>
    <t>Měření celkem</t>
  </si>
  <si>
    <t>1024</t>
  </si>
  <si>
    <t>1883281707</t>
  </si>
  <si>
    <t>VRN6</t>
  </si>
  <si>
    <t>Územní vlivy</t>
  </si>
  <si>
    <t>062002000</t>
  </si>
  <si>
    <t>Ztížené dopravní podmínky</t>
  </si>
  <si>
    <t>065002000</t>
  </si>
  <si>
    <t>Mimostaveništní doprava materiálů</t>
  </si>
  <si>
    <t>VRN9</t>
  </si>
  <si>
    <t>Ostatní náklady</t>
  </si>
  <si>
    <t>090001000</t>
  </si>
  <si>
    <t>Dokumentace skutečného provedení</t>
  </si>
  <si>
    <t>090001001</t>
  </si>
  <si>
    <t>Kompletační práce, dokladová část stavby</t>
  </si>
  <si>
    <t>090001002</t>
  </si>
  <si>
    <t>Správní poplatky při provádění stavby</t>
  </si>
  <si>
    <t>090001003</t>
  </si>
  <si>
    <t>Koordinační práce</t>
  </si>
  <si>
    <t>090001004</t>
  </si>
  <si>
    <t>Zabezpečení staveniště</t>
  </si>
  <si>
    <t>090001005</t>
  </si>
  <si>
    <t>Dopravně inženýrské opatření (DIO)</t>
  </si>
  <si>
    <t>SO 02 - Bezbariérový výtah</t>
  </si>
  <si>
    <t xml:space="preserve">    2 - Zakládání</t>
  </si>
  <si>
    <t xml:space="preserve">    4 - Vodorovné konstrukce</t>
  </si>
  <si>
    <t xml:space="preserve">    711 - Izolace proti vodě, vlhkosti a plynům</t>
  </si>
  <si>
    <t xml:space="preserve">    712 - Povlakové krytiny</t>
  </si>
  <si>
    <t>131201101</t>
  </si>
  <si>
    <t>Hloubení jam nezapažených v hornině tř. 3 objemu do 100 m3</t>
  </si>
  <si>
    <t>0,41*(1,75+3,7)*1,31</t>
  </si>
  <si>
    <t>0,27*0,73*1,31</t>
  </si>
  <si>
    <t>2,48*3,26*1,71</t>
  </si>
  <si>
    <t>161101101</t>
  </si>
  <si>
    <t>Svislé přemístění výkopku z horniny tř. 1 až 4 hl výkopu do 2,5 m</t>
  </si>
  <si>
    <t>162701105</t>
  </si>
  <si>
    <t>Vodorovné přemístění do 10000 m výkopku/sypaniny z horniny tř. 1 až 4</t>
  </si>
  <si>
    <t>2,44*2,8*1,71</t>
  </si>
  <si>
    <t>171201201</t>
  </si>
  <si>
    <t>Uložení sypaniny na skládky</t>
  </si>
  <si>
    <t>171222</t>
  </si>
  <si>
    <t>Poplatek za uložení sypaniny na skládce</t>
  </si>
  <si>
    <t>11,683*1,9</t>
  </si>
  <si>
    <t>17,01-2,44*2,8*1,71</t>
  </si>
  <si>
    <t>Zakládání</t>
  </si>
  <si>
    <t>273313511</t>
  </si>
  <si>
    <t>Základové desky z betonu tř. C 12/15 XC2 - podbetonování desky tl.100 mm</t>
  </si>
  <si>
    <t>2,48*2,84*0,1</t>
  </si>
  <si>
    <t>273322611</t>
  </si>
  <si>
    <t>Základové desky ze ŽB se zvýšenými nároky na prostředí tř. C 30/37 XC2</t>
  </si>
  <si>
    <t>(2,84*2,48)*0,30</t>
  </si>
  <si>
    <t>273351215</t>
  </si>
  <si>
    <t>Zřízení bednění stěn základových desek</t>
  </si>
  <si>
    <t>(2,48*2+2,84)*0,4</t>
  </si>
  <si>
    <t>273351216</t>
  </si>
  <si>
    <t>Odstranění bednění stěn základových desek</t>
  </si>
  <si>
    <t>273361821</t>
  </si>
  <si>
    <t>Výztuž základových desek - pevná příruba tl. 10 mm s navařenou betonářskou ocelí 10 505 (R) R12 dl. 1,5 m po 166mm ve dvou vrstvách mm pro stykování se ztr. bedněním s trny M12 pro upevnění volné příruby 10 mm</t>
  </si>
  <si>
    <t>1,94*0,1*0,01*7,8*4</t>
  </si>
  <si>
    <t>1,94*0,4*0,01*7,8*2</t>
  </si>
  <si>
    <t>1,81*0,1*0,01*7,8*4</t>
  </si>
  <si>
    <t>1,81*0,4*0,01*7,8*2</t>
  </si>
  <si>
    <t>42*1,5*3,14*0,007*0,007*7,800</t>
  </si>
  <si>
    <t>273362021</t>
  </si>
  <si>
    <t>Výztuž základových desek svařovanými sítěmi Kari 8/100/100</t>
  </si>
  <si>
    <t>2,48*2,84*0,0079*1,25*2</t>
  </si>
  <si>
    <t>31111310</t>
  </si>
  <si>
    <t>Zdivo ze ztraceného bednění  tl. 200 mm včetně výplně C25/30 a koneč.povrch úpr.</t>
  </si>
  <si>
    <t>(2,210+2,34)*2*12,90-8,208</t>
  </si>
  <si>
    <t>311361821</t>
  </si>
  <si>
    <t>Výztuž nosných zdí betonářskou ocelí 10 505 upřesnit dle vybraného výtahu</t>
  </si>
  <si>
    <t>109,182*(6*0,00121+5*0,00062)*2</t>
  </si>
  <si>
    <t>Vodorovné konstrukce</t>
  </si>
  <si>
    <t>411321616</t>
  </si>
  <si>
    <t>Stropy deskové ze ŽB tř. C 30/37</t>
  </si>
  <si>
    <t>2,21*2,34*0,15</t>
  </si>
  <si>
    <t>411351101</t>
  </si>
  <si>
    <t>Zřízení bednění stropů deskových</t>
  </si>
  <si>
    <t>2,21*2,34</t>
  </si>
  <si>
    <t>(2,21+2,34)*2*0,25</t>
  </si>
  <si>
    <t>411351102</t>
  </si>
  <si>
    <t>Odstranění bednění stropů deskových</t>
  </si>
  <si>
    <t>411354185</t>
  </si>
  <si>
    <t>Příplatek k zřízení podpěrné konstrukci stropů pro zatížení do 20 kPa za výšku přes 4 do 6 m</t>
  </si>
  <si>
    <t>411354186</t>
  </si>
  <si>
    <t>Příplatek k odstranění podpěrné konstrukci stropů pro zatížení do 20 kPa za výšku přes 4 do 6 m</t>
  </si>
  <si>
    <t>411362021</t>
  </si>
  <si>
    <t>Výztuž stropů svařovanými sítěmi Kari</t>
  </si>
  <si>
    <t>2,21*2,34*1,25*0,01234</t>
  </si>
  <si>
    <t>417321515</t>
  </si>
  <si>
    <t>Ztužující pásy a věnce ze ŽB tř. C 25/30</t>
  </si>
  <si>
    <t>((2,34+1,81*2)*0,33+1,2*0,2)*0,2</t>
  </si>
  <si>
    <t>((2,34+1,81*2)*0,32+1,2*0,25)*0,2</t>
  </si>
  <si>
    <t>(2,34*2+1,81*2)*0,25*0,2</t>
  </si>
  <si>
    <t>417351115</t>
  </si>
  <si>
    <t>Zřízení bednění ztužujících věnců</t>
  </si>
  <si>
    <t>(2,21*2+2,34+1,94*2+1,81*2)*0,4*3+0,2*1,2*3</t>
  </si>
  <si>
    <t>417351116</t>
  </si>
  <si>
    <t>Odstranění bednění ztužujících věnců</t>
  </si>
  <si>
    <t>417361821</t>
  </si>
  <si>
    <t>Výztuž ztužujících pásů a věnců betonářskou ocelí</t>
  </si>
  <si>
    <t>0,27*1,25</t>
  </si>
  <si>
    <t>Penetrace akrylát-silikonová vnitřních stěn nanášená ručně</t>
  </si>
  <si>
    <t>(1,94+1,81)*2*12,67-2,28*1,2*3</t>
  </si>
  <si>
    <t>612142001</t>
  </si>
  <si>
    <t>Potažení vnitřních stěn sklovláknitým pletivem vtlačeným do tenkovrstvé hmoty</t>
  </si>
  <si>
    <t>612181101</t>
  </si>
  <si>
    <t>Minerální stěrka tl. do 2 mm vnitřních stěn</t>
  </si>
  <si>
    <t>617311131</t>
  </si>
  <si>
    <t>Potažení vnitřních světlíků nebo výtahových šachet vápenným štukem tloušťky do 3 mm</t>
  </si>
  <si>
    <t>2,31*11,46*2+0,3*(1,26+2,23*2)+2,5*11,47-1,2*2,28</t>
  </si>
  <si>
    <t>622131111</t>
  </si>
  <si>
    <t>Polymercementový spojovací můstek vnějších stěn nanášený ručně</t>
  </si>
  <si>
    <t>0,3*(1,26+2,23*2)</t>
  </si>
  <si>
    <t>622142001</t>
  </si>
  <si>
    <t>2,31*11,46*2</t>
  </si>
  <si>
    <t>2,5*11,47-1,2*2,28</t>
  </si>
  <si>
    <t>622143003</t>
  </si>
  <si>
    <t>Montáž omítkových plastových nebo pozinkovaných rohových profilů s tkaninou</t>
  </si>
  <si>
    <t>1,2+2,28*2</t>
  </si>
  <si>
    <t>11,8*2</t>
  </si>
  <si>
    <t>590514840</t>
  </si>
  <si>
    <t>lišta rohová PVC 10/10 cm s tkaninou bal. 2,5 m</t>
  </si>
  <si>
    <t>29,36*1,05 "Přepočtené koeficientem množství</t>
  </si>
  <si>
    <t>590514760</t>
  </si>
  <si>
    <t>profil okenní začišťovací s tkaninou -Thermospoj 9 mm/2,4 m</t>
  </si>
  <si>
    <t>622211011</t>
  </si>
  <si>
    <t>Montáž kontaktního zateplení vnějších stěn z polystyrénových desek tl do 80 mm</t>
  </si>
  <si>
    <t>(2,46+2,23*2)*1,61</t>
  </si>
  <si>
    <t>2837641801</t>
  </si>
  <si>
    <t>deska z extrudovaného polystyrénu XPS 60 mm</t>
  </si>
  <si>
    <t>11,141*1,02 "Přepočtené koeficientem množství</t>
  </si>
  <si>
    <t>622221111</t>
  </si>
  <si>
    <t>Montáž kontaktního zateplení vnějších stěn z minerální vlny s kolmou orientací tl do 80 mm</t>
  </si>
  <si>
    <t>0,81*2,5</t>
  </si>
  <si>
    <t>6315151101</t>
  </si>
  <si>
    <t>deska minerální izolační tl. 80 mm</t>
  </si>
  <si>
    <t>80,909*1,02 "Přepočtené koeficientem množství</t>
  </si>
  <si>
    <t>622252001</t>
  </si>
  <si>
    <t>Montáž zakládacích soklových lišt kontaktního zateplení</t>
  </si>
  <si>
    <t>0,6+0,57+2,23*2</t>
  </si>
  <si>
    <t>590516450</t>
  </si>
  <si>
    <t>lišta soklová Al s okapničkou, zakládací U 08 cm, 0,7/200 cm</t>
  </si>
  <si>
    <t>5,63*1,05 "Přepočtené koeficientem množství</t>
  </si>
  <si>
    <t>622500</t>
  </si>
  <si>
    <t>Extrudovaný polystyren  tl. 20 mm  / ozn I</t>
  </si>
  <si>
    <t>19,566</t>
  </si>
  <si>
    <t>622511111</t>
  </si>
  <si>
    <t>Tenkovrstvá akrylátová mozaiková střednězrnná omítka včetně penetrace vnějších stěn</t>
  </si>
  <si>
    <t>(2,31*2+0,65*2+0,28*2)*0,3</t>
  </si>
  <si>
    <t>622541011</t>
  </si>
  <si>
    <t>Tenkovrstvá silikonsilikátová zrnitá omítka tl. 1,5 mm včetně penetrace vnějších stěn</t>
  </si>
  <si>
    <t>11,45*2,31*2+11,47*2,5-1,2*2,28+0,28*2*1,98+0,28*1,2</t>
  </si>
  <si>
    <t>629995211</t>
  </si>
  <si>
    <t>Očištění vnějších ploch otryskáním nesušeným křemičitým pískem omítnutého povrchu</t>
  </si>
  <si>
    <t>631311115</t>
  </si>
  <si>
    <t>Betonová mazanina tl.100 mm</t>
  </si>
  <si>
    <t>1,81*1,94*0,1</t>
  </si>
  <si>
    <t>941121112</t>
  </si>
  <si>
    <t>Montáž lešení řadového trubkového těžkého s podlahami zatížení do 300 kg/m2 š do 1,5 m v do 20 m</t>
  </si>
  <si>
    <t>12*(1,5+2,5+1,5)</t>
  </si>
  <si>
    <t>941121212</t>
  </si>
  <si>
    <t>Příplatek k lešení řadovému trubkovému těžkému s podlahami š 1,5 m v 20 m za první a ZKD den použití</t>
  </si>
  <si>
    <t>12*(1,5+1,5+2,5)*60</t>
  </si>
  <si>
    <t>941121812</t>
  </si>
  <si>
    <t>Demontáž lešení řadového trubkového těžkého s podlahami zatížení do 300 kg/m2 š do 1,5 m v do 20 m</t>
  </si>
  <si>
    <t>12*(1,5+1,5+2,5)</t>
  </si>
  <si>
    <t>49</t>
  </si>
  <si>
    <t>966101</t>
  </si>
  <si>
    <t>Úprava stáv.krovu a krytiny  / u výtahu  /</t>
  </si>
  <si>
    <t>soub</t>
  </si>
  <si>
    <t>978015381</t>
  </si>
  <si>
    <t>Otlučení vnější vápenné nebo vápenocementové vnější omítky stupně členitosti 1 a 2 rozsahu do 80% /oprava stěny u výtahu pro hydroizolaci/</t>
  </si>
  <si>
    <t>98000</t>
  </si>
  <si>
    <t>Dod+mont. výtahu vč. dveří a všech souvis prací, elektrický osobní výtah pro přepravu osob (třída výtahu I), s plynulou regulací frekvenčním měničem, nosnost výtahu 630 kg, počet osob 8, rychlost 1m/s, klec 1100/1400/2200, provedení broušená nerezové ocel</t>
  </si>
  <si>
    <t>Poznámka k položce:
Poznámka k položce: Řešení pro užívání ZTP, automatické dveře, madlo, zrcadlo, sklopné zrcadlo</t>
  </si>
  <si>
    <t>98002</t>
  </si>
  <si>
    <t>Dod+mont. větrací mřížky  / ozn H</t>
  </si>
  <si>
    <t>Revize výtahu, uvedení do provozu</t>
  </si>
  <si>
    <t>711</t>
  </si>
  <si>
    <t>Izolace proti vodě, vlhkosti a plynům</t>
  </si>
  <si>
    <t>711111001</t>
  </si>
  <si>
    <t>Provedení izolace proti zemní vlhkosti vodorovné za studena nátěrem penetračním</t>
  </si>
  <si>
    <t>2,84*2,48</t>
  </si>
  <si>
    <t>111631500</t>
  </si>
  <si>
    <t>lak asfaltový ALP/9 (MJ t) bal 9 kg</t>
  </si>
  <si>
    <t>2*0,009</t>
  </si>
  <si>
    <t>711112001</t>
  </si>
  <si>
    <t>Provedení izolace proti zemní vlhkosti svislé za studena nátěrem penetračním</t>
  </si>
  <si>
    <t>1,61*(2,34*2+2,38*2)</t>
  </si>
  <si>
    <t>111631510</t>
  </si>
  <si>
    <t>lak asfaltový ALP/9 (MJ kg) bal 9 kg</t>
  </si>
  <si>
    <t>kg</t>
  </si>
  <si>
    <t>711141559</t>
  </si>
  <si>
    <t>Provedení izolace proti zemní vlhkosti pásy přitavením vodorovné NAIP</t>
  </si>
  <si>
    <t>628361100</t>
  </si>
  <si>
    <t>pás těžký asfaltovaný proti radonu 4mm</t>
  </si>
  <si>
    <t>711142559</t>
  </si>
  <si>
    <t>Provedení izolace proti zemní vlhkosti pásy přitavením svislé NAIP</t>
  </si>
  <si>
    <t>628361101</t>
  </si>
  <si>
    <t>71120</t>
  </si>
  <si>
    <t>Ochrana hydroizolace pod úrovní terénu - geotextílie dle ozn C</t>
  </si>
  <si>
    <t>1,2*1,31</t>
  </si>
  <si>
    <t>(2,21*2+0,6+0,6)*1,61</t>
  </si>
  <si>
    <t>711745567</t>
  </si>
  <si>
    <t>Izolace proti vodě provedení spojů přitavením pásu NAIP 500 mm</t>
  </si>
  <si>
    <t>2,5*4</t>
  </si>
  <si>
    <t>6283611001</t>
  </si>
  <si>
    <t>pás těžký asfaltovaný</t>
  </si>
  <si>
    <t>998711203</t>
  </si>
  <si>
    <t>Přesun hmot procentní pro izolace proti vodě, vlhkosti a plynům</t>
  </si>
  <si>
    <t>Povlakové krytiny</t>
  </si>
  <si>
    <t>7123300</t>
  </si>
  <si>
    <t>Střecha výtahu - povlaková krytina - paro zábr.,lepená tepel.izolace EPS100S ve spádu /100-150 mm/,hydroizolace z PVC folie 2 mm celoplošně lepená/ ozn E/ vč. obvodového upevňovacího  poplastovaného pásku š. 50 mm pro folie</t>
  </si>
  <si>
    <t>6,5</t>
  </si>
  <si>
    <t>998712203</t>
  </si>
  <si>
    <t>Přesun hmot procentní pro krytiny povlakové</t>
  </si>
  <si>
    <t>741420001</t>
  </si>
  <si>
    <t>Montáž drát nebo lano hromosvodné svodové D do 10 mm s podpěrou - úprava hromosvodu u výtahu</t>
  </si>
  <si>
    <t>354410730</t>
  </si>
  <si>
    <t>drát průměr 10 mm FeZn</t>
  </si>
  <si>
    <t>764511602</t>
  </si>
  <si>
    <t>Žlab podokapní půlkruhový z Pz s povrchovou úpravou rš 330 mm</t>
  </si>
  <si>
    <t>SO 02.1 - Vedlejší rozpoč...</t>
  </si>
  <si>
    <t>5,97+11,35+13,92+1,78+15,72+43,86+4,69+28,99+3,9+50,45+10,04+2,97+9,15+23,97+17,3+26,6+69,45+32,93+5,23</t>
  </si>
  <si>
    <t>77659</t>
  </si>
  <si>
    <t>Zátěžové PVC vč. podl. lišt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</si>
</sst>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95" t="s">
        <v>14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R5" s="19"/>
      <c r="BE5" s="192" t="s">
        <v>15</v>
      </c>
      <c r="BS5" s="16" t="s">
        <v>6</v>
      </c>
    </row>
    <row r="6" spans="2:71" ht="36.95" customHeight="1">
      <c r="B6" s="19"/>
      <c r="D6" s="25" t="s">
        <v>16</v>
      </c>
      <c r="K6" s="196" t="s">
        <v>17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R6" s="19"/>
      <c r="BE6" s="193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93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93"/>
      <c r="BS8" s="16" t="s">
        <v>6</v>
      </c>
    </row>
    <row r="9" spans="2:71" ht="14.45" customHeight="1">
      <c r="B9" s="19"/>
      <c r="AR9" s="19"/>
      <c r="BE9" s="193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93"/>
      <c r="BS10" s="16" t="s">
        <v>6</v>
      </c>
    </row>
    <row r="11" spans="2:71" ht="18.6" customHeight="1">
      <c r="B11" s="19"/>
      <c r="E11" s="24" t="s">
        <v>26</v>
      </c>
      <c r="AK11" s="26" t="s">
        <v>27</v>
      </c>
      <c r="AN11" s="24" t="s">
        <v>1</v>
      </c>
      <c r="AR11" s="19"/>
      <c r="BE11" s="193"/>
      <c r="BS11" s="16" t="s">
        <v>6</v>
      </c>
    </row>
    <row r="12" spans="2:71" ht="6.95" customHeight="1">
      <c r="B12" s="19"/>
      <c r="AR12" s="19"/>
      <c r="BE12" s="193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93"/>
      <c r="BS13" s="16" t="s">
        <v>6</v>
      </c>
    </row>
    <row r="14" spans="2:71" ht="12.75">
      <c r="B14" s="19"/>
      <c r="E14" s="197" t="s">
        <v>29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6" t="s">
        <v>27</v>
      </c>
      <c r="AN14" s="28" t="s">
        <v>29</v>
      </c>
      <c r="AR14" s="19"/>
      <c r="BE14" s="193"/>
      <c r="BS14" s="16" t="s">
        <v>6</v>
      </c>
    </row>
    <row r="15" spans="2:71" ht="6.95" customHeight="1">
      <c r="B15" s="19"/>
      <c r="AR15" s="19"/>
      <c r="BE15" s="193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193"/>
      <c r="BS16" s="16" t="s">
        <v>4</v>
      </c>
    </row>
    <row r="17" spans="2:71" ht="18.6" customHeight="1">
      <c r="B17" s="19"/>
      <c r="E17" s="24" t="s">
        <v>31</v>
      </c>
      <c r="AK17" s="26" t="s">
        <v>27</v>
      </c>
      <c r="AN17" s="24" t="s">
        <v>1</v>
      </c>
      <c r="AR17" s="19"/>
      <c r="BE17" s="193"/>
      <c r="BS17" s="16" t="s">
        <v>32</v>
      </c>
    </row>
    <row r="18" spans="2:71" ht="6.95" customHeight="1">
      <c r="B18" s="19"/>
      <c r="AR18" s="19"/>
      <c r="BE18" s="193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193"/>
      <c r="BS19" s="16" t="s">
        <v>6</v>
      </c>
    </row>
    <row r="20" spans="2:71" ht="18.6" customHeight="1">
      <c r="B20" s="19"/>
      <c r="E20" s="24" t="s">
        <v>34</v>
      </c>
      <c r="AK20" s="26" t="s">
        <v>27</v>
      </c>
      <c r="AN20" s="24" t="s">
        <v>1</v>
      </c>
      <c r="AR20" s="19"/>
      <c r="BE20" s="193"/>
      <c r="BS20" s="16" t="s">
        <v>4</v>
      </c>
    </row>
    <row r="21" spans="2:57" ht="6.95" customHeight="1">
      <c r="B21" s="19"/>
      <c r="AR21" s="19"/>
      <c r="BE21" s="193"/>
    </row>
    <row r="22" spans="2:57" ht="12" customHeight="1">
      <c r="B22" s="19"/>
      <c r="D22" s="26" t="s">
        <v>35</v>
      </c>
      <c r="AR22" s="19"/>
      <c r="BE22" s="193"/>
    </row>
    <row r="23" spans="2:57" ht="16.5" customHeight="1">
      <c r="B23" s="19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9"/>
      <c r="BE23" s="193"/>
    </row>
    <row r="24" spans="2:57" ht="6.95" customHeight="1">
      <c r="B24" s="19"/>
      <c r="AR24" s="19"/>
      <c r="BE24" s="193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3"/>
    </row>
    <row r="26" spans="2:57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0">
        <f>ROUND(AG94,2)</f>
        <v>0</v>
      </c>
      <c r="AL26" s="201"/>
      <c r="AM26" s="201"/>
      <c r="AN26" s="201"/>
      <c r="AO26" s="201"/>
      <c r="AR26" s="31"/>
      <c r="BE26" s="193"/>
    </row>
    <row r="27" spans="2:57" s="1" customFormat="1" ht="6.95" customHeight="1">
      <c r="B27" s="31"/>
      <c r="AR27" s="31"/>
      <c r="BE27" s="193"/>
    </row>
    <row r="28" spans="2:57" s="1" customFormat="1" ht="12.75">
      <c r="B28" s="31"/>
      <c r="L28" s="202" t="s">
        <v>37</v>
      </c>
      <c r="M28" s="202"/>
      <c r="N28" s="202"/>
      <c r="O28" s="202"/>
      <c r="P28" s="202"/>
      <c r="W28" s="202" t="s">
        <v>38</v>
      </c>
      <c r="X28" s="202"/>
      <c r="Y28" s="202"/>
      <c r="Z28" s="202"/>
      <c r="AA28" s="202"/>
      <c r="AB28" s="202"/>
      <c r="AC28" s="202"/>
      <c r="AD28" s="202"/>
      <c r="AE28" s="202"/>
      <c r="AK28" s="202" t="s">
        <v>39</v>
      </c>
      <c r="AL28" s="202"/>
      <c r="AM28" s="202"/>
      <c r="AN28" s="202"/>
      <c r="AO28" s="202"/>
      <c r="AR28" s="31"/>
      <c r="BE28" s="193"/>
    </row>
    <row r="29" spans="2:57" s="2" customFormat="1" ht="14.45" customHeight="1">
      <c r="B29" s="34"/>
      <c r="D29" s="26" t="s">
        <v>40</v>
      </c>
      <c r="F29" s="26" t="s">
        <v>41</v>
      </c>
      <c r="L29" s="187">
        <v>0.21</v>
      </c>
      <c r="M29" s="186"/>
      <c r="N29" s="186"/>
      <c r="O29" s="186"/>
      <c r="P29" s="186"/>
      <c r="W29" s="185">
        <f>ROUND(AZ94,2)</f>
        <v>0</v>
      </c>
      <c r="X29" s="186"/>
      <c r="Y29" s="186"/>
      <c r="Z29" s="186"/>
      <c r="AA29" s="186"/>
      <c r="AB29" s="186"/>
      <c r="AC29" s="186"/>
      <c r="AD29" s="186"/>
      <c r="AE29" s="186"/>
      <c r="AK29" s="185">
        <f>ROUND(AV94,2)</f>
        <v>0</v>
      </c>
      <c r="AL29" s="186"/>
      <c r="AM29" s="186"/>
      <c r="AN29" s="186"/>
      <c r="AO29" s="186"/>
      <c r="AR29" s="34"/>
      <c r="BE29" s="194"/>
    </row>
    <row r="30" spans="2:57" s="2" customFormat="1" ht="14.45" customHeight="1">
      <c r="B30" s="34"/>
      <c r="F30" s="26" t="s">
        <v>42</v>
      </c>
      <c r="L30" s="187">
        <v>0.15</v>
      </c>
      <c r="M30" s="186"/>
      <c r="N30" s="186"/>
      <c r="O30" s="186"/>
      <c r="P30" s="186"/>
      <c r="W30" s="185">
        <f>ROUND(BA94,2)</f>
        <v>0</v>
      </c>
      <c r="X30" s="186"/>
      <c r="Y30" s="186"/>
      <c r="Z30" s="186"/>
      <c r="AA30" s="186"/>
      <c r="AB30" s="186"/>
      <c r="AC30" s="186"/>
      <c r="AD30" s="186"/>
      <c r="AE30" s="186"/>
      <c r="AK30" s="185">
        <f>ROUND(AW94,2)</f>
        <v>0</v>
      </c>
      <c r="AL30" s="186"/>
      <c r="AM30" s="186"/>
      <c r="AN30" s="186"/>
      <c r="AO30" s="186"/>
      <c r="AR30" s="34"/>
      <c r="BE30" s="194"/>
    </row>
    <row r="31" spans="2:57" s="2" customFormat="1" ht="14.45" customHeight="1" hidden="1">
      <c r="B31" s="34"/>
      <c r="F31" s="26" t="s">
        <v>43</v>
      </c>
      <c r="L31" s="187">
        <v>0.21</v>
      </c>
      <c r="M31" s="186"/>
      <c r="N31" s="186"/>
      <c r="O31" s="186"/>
      <c r="P31" s="186"/>
      <c r="W31" s="185">
        <f>ROUND(BB94,2)</f>
        <v>0</v>
      </c>
      <c r="X31" s="186"/>
      <c r="Y31" s="186"/>
      <c r="Z31" s="186"/>
      <c r="AA31" s="186"/>
      <c r="AB31" s="186"/>
      <c r="AC31" s="186"/>
      <c r="AD31" s="186"/>
      <c r="AE31" s="186"/>
      <c r="AK31" s="185">
        <v>0</v>
      </c>
      <c r="AL31" s="186"/>
      <c r="AM31" s="186"/>
      <c r="AN31" s="186"/>
      <c r="AO31" s="186"/>
      <c r="AR31" s="34"/>
      <c r="BE31" s="194"/>
    </row>
    <row r="32" spans="2:57" s="2" customFormat="1" ht="14.45" customHeight="1" hidden="1">
      <c r="B32" s="34"/>
      <c r="F32" s="26" t="s">
        <v>44</v>
      </c>
      <c r="L32" s="187">
        <v>0.15</v>
      </c>
      <c r="M32" s="186"/>
      <c r="N32" s="186"/>
      <c r="O32" s="186"/>
      <c r="P32" s="186"/>
      <c r="W32" s="185">
        <f>ROUND(BC94,2)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v>0</v>
      </c>
      <c r="AL32" s="186"/>
      <c r="AM32" s="186"/>
      <c r="AN32" s="186"/>
      <c r="AO32" s="186"/>
      <c r="AR32" s="34"/>
      <c r="BE32" s="194"/>
    </row>
    <row r="33" spans="2:57" s="2" customFormat="1" ht="14.45" customHeight="1" hidden="1">
      <c r="B33" s="34"/>
      <c r="F33" s="26" t="s">
        <v>45</v>
      </c>
      <c r="L33" s="187">
        <v>0</v>
      </c>
      <c r="M33" s="186"/>
      <c r="N33" s="186"/>
      <c r="O33" s="186"/>
      <c r="P33" s="186"/>
      <c r="W33" s="185">
        <f>ROUND(BD94,2)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v>0</v>
      </c>
      <c r="AL33" s="186"/>
      <c r="AM33" s="186"/>
      <c r="AN33" s="186"/>
      <c r="AO33" s="186"/>
      <c r="AR33" s="34"/>
      <c r="BE33" s="194"/>
    </row>
    <row r="34" spans="2:57" s="1" customFormat="1" ht="6.95" customHeight="1">
      <c r="B34" s="31"/>
      <c r="AR34" s="31"/>
      <c r="BE34" s="193"/>
    </row>
    <row r="35" spans="2:44" s="1" customFormat="1" ht="25.9" customHeight="1">
      <c r="B35" s="31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191" t="s">
        <v>48</v>
      </c>
      <c r="Y35" s="189"/>
      <c r="Z35" s="189"/>
      <c r="AA35" s="189"/>
      <c r="AB35" s="189"/>
      <c r="AC35" s="37"/>
      <c r="AD35" s="37"/>
      <c r="AE35" s="37"/>
      <c r="AF35" s="37"/>
      <c r="AG35" s="37"/>
      <c r="AH35" s="37"/>
      <c r="AI35" s="37"/>
      <c r="AJ35" s="37"/>
      <c r="AK35" s="188">
        <f>SUM(AK26:AK33)</f>
        <v>0</v>
      </c>
      <c r="AL35" s="189"/>
      <c r="AM35" s="189"/>
      <c r="AN35" s="189"/>
      <c r="AO35" s="190"/>
      <c r="AP35" s="35"/>
      <c r="AQ35" s="35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1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1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1" t="s">
        <v>51</v>
      </c>
      <c r="AI60" s="33"/>
      <c r="AJ60" s="33"/>
      <c r="AK60" s="33"/>
      <c r="AL60" s="33"/>
      <c r="AM60" s="41" t="s">
        <v>52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39" t="s">
        <v>53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54</v>
      </c>
      <c r="AI64" s="40"/>
      <c r="AJ64" s="40"/>
      <c r="AK64" s="40"/>
      <c r="AL64" s="40"/>
      <c r="AM64" s="40"/>
      <c r="AN64" s="40"/>
      <c r="AO64" s="40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1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1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1" t="s">
        <v>51</v>
      </c>
      <c r="AI75" s="33"/>
      <c r="AJ75" s="33"/>
      <c r="AK75" s="33"/>
      <c r="AL75" s="33"/>
      <c r="AM75" s="41" t="s">
        <v>52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1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1"/>
    </row>
    <row r="82" spans="2:44" s="1" customFormat="1" ht="24.95" customHeight="1">
      <c r="B82" s="31"/>
      <c r="C82" s="20" t="s">
        <v>55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6"/>
      <c r="C84" s="26" t="s">
        <v>13</v>
      </c>
      <c r="L84" s="3" t="str">
        <f>K5</f>
        <v>2021-080201_akt12-22</v>
      </c>
      <c r="AR84" s="46"/>
    </row>
    <row r="85" spans="2:44" s="4" customFormat="1" ht="36.95" customHeight="1">
      <c r="B85" s="47"/>
      <c r="C85" s="48" t="s">
        <v>16</v>
      </c>
      <c r="L85" s="205" t="str">
        <f>K6</f>
        <v>Komunitně správní centrum Dačicka č.p. 4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R85" s="47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49" t="str">
        <f>IF(K8="","",K8)</f>
        <v>Dačice</v>
      </c>
      <c r="AI87" s="26" t="s">
        <v>22</v>
      </c>
      <c r="AM87" s="207" t="str">
        <f>IF(AN8="","",AN8)</f>
        <v>9. 12. 2022</v>
      </c>
      <c r="AN87" s="207"/>
      <c r="AR87" s="31"/>
    </row>
    <row r="88" spans="2:44" s="1" customFormat="1" ht="6.95" customHeight="1">
      <c r="B88" s="31"/>
      <c r="AR88" s="31"/>
    </row>
    <row r="89" spans="2:56" s="1" customFormat="1" ht="25.7" customHeight="1">
      <c r="B89" s="31"/>
      <c r="C89" s="26" t="s">
        <v>24</v>
      </c>
      <c r="L89" s="3" t="str">
        <f>IF(E11="","",E11)</f>
        <v>Město Dačice,Palackého nám.1, Dačice</v>
      </c>
      <c r="AI89" s="26" t="s">
        <v>30</v>
      </c>
      <c r="AM89" s="208" t="str">
        <f>IF(E17="","",E17)</f>
        <v>P-atelierJH s.r.o.,Nádražní 249/II,J.Hradec</v>
      </c>
      <c r="AN89" s="209"/>
      <c r="AO89" s="209"/>
      <c r="AP89" s="209"/>
      <c r="AR89" s="31"/>
      <c r="AS89" s="213" t="s">
        <v>56</v>
      </c>
      <c r="AT89" s="214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208" t="str">
        <f>IF(E20="","",E20)</f>
        <v xml:space="preserve"> </v>
      </c>
      <c r="AN90" s="209"/>
      <c r="AO90" s="209"/>
      <c r="AP90" s="209"/>
      <c r="AR90" s="31"/>
      <c r="AS90" s="215"/>
      <c r="AT90" s="216"/>
      <c r="BD90" s="53"/>
    </row>
    <row r="91" spans="2:56" s="1" customFormat="1" ht="10.7" customHeight="1">
      <c r="B91" s="31"/>
      <c r="AR91" s="31"/>
      <c r="AS91" s="215"/>
      <c r="AT91" s="216"/>
      <c r="BD91" s="53"/>
    </row>
    <row r="92" spans="2:56" s="1" customFormat="1" ht="29.25" customHeight="1">
      <c r="B92" s="31"/>
      <c r="C92" s="217" t="s">
        <v>57</v>
      </c>
      <c r="D92" s="218"/>
      <c r="E92" s="218"/>
      <c r="F92" s="218"/>
      <c r="G92" s="218"/>
      <c r="H92" s="54"/>
      <c r="I92" s="220" t="s">
        <v>58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9" t="s">
        <v>59</v>
      </c>
      <c r="AH92" s="218"/>
      <c r="AI92" s="218"/>
      <c r="AJ92" s="218"/>
      <c r="AK92" s="218"/>
      <c r="AL92" s="218"/>
      <c r="AM92" s="218"/>
      <c r="AN92" s="220" t="s">
        <v>60</v>
      </c>
      <c r="AO92" s="218"/>
      <c r="AP92" s="221"/>
      <c r="AQ92" s="55" t="s">
        <v>61</v>
      </c>
      <c r="AR92" s="31"/>
      <c r="AS92" s="56" t="s">
        <v>62</v>
      </c>
      <c r="AT92" s="57" t="s">
        <v>63</v>
      </c>
      <c r="AU92" s="57" t="s">
        <v>64</v>
      </c>
      <c r="AV92" s="57" t="s">
        <v>65</v>
      </c>
      <c r="AW92" s="57" t="s">
        <v>66</v>
      </c>
      <c r="AX92" s="57" t="s">
        <v>67</v>
      </c>
      <c r="AY92" s="57" t="s">
        <v>68</v>
      </c>
      <c r="AZ92" s="57" t="s">
        <v>69</v>
      </c>
      <c r="BA92" s="57" t="s">
        <v>70</v>
      </c>
      <c r="BB92" s="57" t="s">
        <v>71</v>
      </c>
      <c r="BC92" s="57" t="s">
        <v>72</v>
      </c>
      <c r="BD92" s="58" t="s">
        <v>73</v>
      </c>
    </row>
    <row r="93" spans="2:56" s="1" customFormat="1" ht="10.7" customHeight="1">
      <c r="B93" s="31"/>
      <c r="AR93" s="31"/>
      <c r="AS93" s="59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0"/>
      <c r="C94" s="61" t="s">
        <v>74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10">
        <f>ROUND(SUM(AG95:AG98),2)</f>
        <v>0</v>
      </c>
      <c r="AH94" s="210"/>
      <c r="AI94" s="210"/>
      <c r="AJ94" s="210"/>
      <c r="AK94" s="210"/>
      <c r="AL94" s="210"/>
      <c r="AM94" s="210"/>
      <c r="AN94" s="211">
        <f>SUM(AG94,AT94)</f>
        <v>0</v>
      </c>
      <c r="AO94" s="211"/>
      <c r="AP94" s="211"/>
      <c r="AQ94" s="64" t="s">
        <v>1</v>
      </c>
      <c r="AR94" s="60"/>
      <c r="AS94" s="65">
        <f>ROUND(SUM(AS95:AS98),2)</f>
        <v>0</v>
      </c>
      <c r="AT94" s="66">
        <f>ROUND(SUM(AV94:AW94),2)</f>
        <v>0</v>
      </c>
      <c r="AU94" s="67">
        <f>ROUND(SUM(AU95:AU98),5)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ROUND(SUM(AZ95:AZ98),2)</f>
        <v>0</v>
      </c>
      <c r="BA94" s="66">
        <f>ROUND(SUM(BA95:BA98),2)</f>
        <v>0</v>
      </c>
      <c r="BB94" s="66">
        <f>ROUND(SUM(BB95:BB98),2)</f>
        <v>0</v>
      </c>
      <c r="BC94" s="66">
        <f>ROUND(SUM(BC95:BC98),2)</f>
        <v>0</v>
      </c>
      <c r="BD94" s="68">
        <f>ROUND(SUM(BD95:BD98),2)</f>
        <v>0</v>
      </c>
      <c r="BS94" s="69" t="s">
        <v>75</v>
      </c>
      <c r="BT94" s="69" t="s">
        <v>76</v>
      </c>
      <c r="BU94" s="70" t="s">
        <v>77</v>
      </c>
      <c r="BV94" s="69" t="s">
        <v>78</v>
      </c>
      <c r="BW94" s="69" t="s">
        <v>5</v>
      </c>
      <c r="BX94" s="69" t="s">
        <v>79</v>
      </c>
      <c r="CL94" s="69" t="s">
        <v>1</v>
      </c>
    </row>
    <row r="95" spans="1:91" s="6" customFormat="1" ht="16.5" customHeight="1">
      <c r="A95" s="71" t="s">
        <v>80</v>
      </c>
      <c r="B95" s="72"/>
      <c r="C95" s="73"/>
      <c r="D95" s="212" t="s">
        <v>81</v>
      </c>
      <c r="E95" s="212"/>
      <c r="F95" s="212"/>
      <c r="G95" s="212"/>
      <c r="H95" s="212"/>
      <c r="I95" s="74"/>
      <c r="J95" s="212" t="s">
        <v>82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03">
        <f>'SO 01 - Rekonstrukce a mo...'!J30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75" t="s">
        <v>83</v>
      </c>
      <c r="AR95" s="72"/>
      <c r="AS95" s="76">
        <v>0</v>
      </c>
      <c r="AT95" s="77">
        <f>ROUND(SUM(AV95:AW95),2)</f>
        <v>0</v>
      </c>
      <c r="AU95" s="78">
        <f>'SO 01 - Rekonstrukce a mo...'!P147</f>
        <v>0</v>
      </c>
      <c r="AV95" s="77">
        <f>'SO 01 - Rekonstrukce a mo...'!J33</f>
        <v>0</v>
      </c>
      <c r="AW95" s="77">
        <f>'SO 01 - Rekonstrukce a mo...'!J34</f>
        <v>0</v>
      </c>
      <c r="AX95" s="77">
        <f>'SO 01 - Rekonstrukce a mo...'!J35</f>
        <v>0</v>
      </c>
      <c r="AY95" s="77">
        <f>'SO 01 - Rekonstrukce a mo...'!J36</f>
        <v>0</v>
      </c>
      <c r="AZ95" s="77">
        <f>'SO 01 - Rekonstrukce a mo...'!F33</f>
        <v>0</v>
      </c>
      <c r="BA95" s="77">
        <f>'SO 01 - Rekonstrukce a mo...'!F34</f>
        <v>0</v>
      </c>
      <c r="BB95" s="77">
        <f>'SO 01 - Rekonstrukce a mo...'!F35</f>
        <v>0</v>
      </c>
      <c r="BC95" s="77">
        <f>'SO 01 - Rekonstrukce a mo...'!F36</f>
        <v>0</v>
      </c>
      <c r="BD95" s="79">
        <f>'SO 01 - Rekonstrukce a mo...'!F37</f>
        <v>0</v>
      </c>
      <c r="BT95" s="80" t="s">
        <v>84</v>
      </c>
      <c r="BV95" s="80" t="s">
        <v>78</v>
      </c>
      <c r="BW95" s="80" t="s">
        <v>85</v>
      </c>
      <c r="BX95" s="80" t="s">
        <v>5</v>
      </c>
      <c r="CL95" s="80" t="s">
        <v>1</v>
      </c>
      <c r="CM95" s="80" t="s">
        <v>86</v>
      </c>
    </row>
    <row r="96" spans="1:91" s="6" customFormat="1" ht="24.75" customHeight="1">
      <c r="A96" s="71" t="s">
        <v>80</v>
      </c>
      <c r="B96" s="72"/>
      <c r="C96" s="73"/>
      <c r="D96" s="212" t="s">
        <v>87</v>
      </c>
      <c r="E96" s="212"/>
      <c r="F96" s="212"/>
      <c r="G96" s="212"/>
      <c r="H96" s="212"/>
      <c r="I96" s="74"/>
      <c r="J96" s="212" t="s">
        <v>88</v>
      </c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03">
        <f>'SO 01.1 - Vedlejší rozpoč...'!J30</f>
        <v>0</v>
      </c>
      <c r="AH96" s="204"/>
      <c r="AI96" s="204"/>
      <c r="AJ96" s="204"/>
      <c r="AK96" s="204"/>
      <c r="AL96" s="204"/>
      <c r="AM96" s="204"/>
      <c r="AN96" s="203">
        <f>SUM(AG96,AT96)</f>
        <v>0</v>
      </c>
      <c r="AO96" s="204"/>
      <c r="AP96" s="204"/>
      <c r="AQ96" s="75" t="s">
        <v>83</v>
      </c>
      <c r="AR96" s="72"/>
      <c r="AS96" s="76">
        <v>0</v>
      </c>
      <c r="AT96" s="77">
        <f>ROUND(SUM(AV96:AW96),2)</f>
        <v>0</v>
      </c>
      <c r="AU96" s="78">
        <f>'SO 01.1 - Vedlejší rozpoč...'!P122</f>
        <v>0</v>
      </c>
      <c r="AV96" s="77">
        <f>'SO 01.1 - Vedlejší rozpoč...'!J33</f>
        <v>0</v>
      </c>
      <c r="AW96" s="77">
        <f>'SO 01.1 - Vedlejší rozpoč...'!J34</f>
        <v>0</v>
      </c>
      <c r="AX96" s="77">
        <f>'SO 01.1 - Vedlejší rozpoč...'!J35</f>
        <v>0</v>
      </c>
      <c r="AY96" s="77">
        <f>'SO 01.1 - Vedlejší rozpoč...'!J36</f>
        <v>0</v>
      </c>
      <c r="AZ96" s="77">
        <f>'SO 01.1 - Vedlejší rozpoč...'!F33</f>
        <v>0</v>
      </c>
      <c r="BA96" s="77">
        <f>'SO 01.1 - Vedlejší rozpoč...'!F34</f>
        <v>0</v>
      </c>
      <c r="BB96" s="77">
        <f>'SO 01.1 - Vedlejší rozpoč...'!F35</f>
        <v>0</v>
      </c>
      <c r="BC96" s="77">
        <f>'SO 01.1 - Vedlejší rozpoč...'!F36</f>
        <v>0</v>
      </c>
      <c r="BD96" s="79">
        <f>'SO 01.1 - Vedlejší rozpoč...'!F37</f>
        <v>0</v>
      </c>
      <c r="BT96" s="80" t="s">
        <v>84</v>
      </c>
      <c r="BV96" s="80" t="s">
        <v>78</v>
      </c>
      <c r="BW96" s="80" t="s">
        <v>89</v>
      </c>
      <c r="BX96" s="80" t="s">
        <v>5</v>
      </c>
      <c r="CL96" s="80" t="s">
        <v>1</v>
      </c>
      <c r="CM96" s="80" t="s">
        <v>86</v>
      </c>
    </row>
    <row r="97" spans="1:91" s="6" customFormat="1" ht="16.5" customHeight="1">
      <c r="A97" s="71" t="s">
        <v>80</v>
      </c>
      <c r="B97" s="72"/>
      <c r="C97" s="73"/>
      <c r="D97" s="212" t="s">
        <v>90</v>
      </c>
      <c r="E97" s="212"/>
      <c r="F97" s="212"/>
      <c r="G97" s="212"/>
      <c r="H97" s="212"/>
      <c r="I97" s="74"/>
      <c r="J97" s="212" t="s">
        <v>91</v>
      </c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03">
        <f>'SO 02 - Bezbariérový výtah'!J30</f>
        <v>0</v>
      </c>
      <c r="AH97" s="204"/>
      <c r="AI97" s="204"/>
      <c r="AJ97" s="204"/>
      <c r="AK97" s="204"/>
      <c r="AL97" s="204"/>
      <c r="AM97" s="204"/>
      <c r="AN97" s="203">
        <f>SUM(AG97,AT97)</f>
        <v>0</v>
      </c>
      <c r="AO97" s="204"/>
      <c r="AP97" s="204"/>
      <c r="AQ97" s="75" t="s">
        <v>83</v>
      </c>
      <c r="AR97" s="72"/>
      <c r="AS97" s="76">
        <v>0</v>
      </c>
      <c r="AT97" s="77">
        <f>ROUND(SUM(AV97:AW97),2)</f>
        <v>0</v>
      </c>
      <c r="AU97" s="78">
        <f>'SO 02 - Bezbariérový výtah'!P129</f>
        <v>0</v>
      </c>
      <c r="AV97" s="77">
        <f>'SO 02 - Bezbariérový výtah'!J33</f>
        <v>0</v>
      </c>
      <c r="AW97" s="77">
        <f>'SO 02 - Bezbariérový výtah'!J34</f>
        <v>0</v>
      </c>
      <c r="AX97" s="77">
        <f>'SO 02 - Bezbariérový výtah'!J35</f>
        <v>0</v>
      </c>
      <c r="AY97" s="77">
        <f>'SO 02 - Bezbariérový výtah'!J36</f>
        <v>0</v>
      </c>
      <c r="AZ97" s="77">
        <f>'SO 02 - Bezbariérový výtah'!F33</f>
        <v>0</v>
      </c>
      <c r="BA97" s="77">
        <f>'SO 02 - Bezbariérový výtah'!F34</f>
        <v>0</v>
      </c>
      <c r="BB97" s="77">
        <f>'SO 02 - Bezbariérový výtah'!F35</f>
        <v>0</v>
      </c>
      <c r="BC97" s="77">
        <f>'SO 02 - Bezbariérový výtah'!F36</f>
        <v>0</v>
      </c>
      <c r="BD97" s="79">
        <f>'SO 02 - Bezbariérový výtah'!F37</f>
        <v>0</v>
      </c>
      <c r="BT97" s="80" t="s">
        <v>84</v>
      </c>
      <c r="BV97" s="80" t="s">
        <v>78</v>
      </c>
      <c r="BW97" s="80" t="s">
        <v>92</v>
      </c>
      <c r="BX97" s="80" t="s">
        <v>5</v>
      </c>
      <c r="CL97" s="80" t="s">
        <v>1</v>
      </c>
      <c r="CM97" s="80" t="s">
        <v>86</v>
      </c>
    </row>
    <row r="98" spans="1:91" s="6" customFormat="1" ht="24.75" customHeight="1">
      <c r="A98" s="71" t="s">
        <v>80</v>
      </c>
      <c r="B98" s="72"/>
      <c r="C98" s="73"/>
      <c r="D98" s="212" t="s">
        <v>93</v>
      </c>
      <c r="E98" s="212"/>
      <c r="F98" s="212"/>
      <c r="G98" s="212"/>
      <c r="H98" s="212"/>
      <c r="I98" s="74"/>
      <c r="J98" s="212" t="s">
        <v>88</v>
      </c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03">
        <f>'SO 02.1 - Vedlejší rozpoč...'!J30</f>
        <v>0</v>
      </c>
      <c r="AH98" s="204"/>
      <c r="AI98" s="204"/>
      <c r="AJ98" s="204"/>
      <c r="AK98" s="204"/>
      <c r="AL98" s="204"/>
      <c r="AM98" s="204"/>
      <c r="AN98" s="203">
        <f>SUM(AG98,AT98)</f>
        <v>0</v>
      </c>
      <c r="AO98" s="204"/>
      <c r="AP98" s="204"/>
      <c r="AQ98" s="75" t="s">
        <v>83</v>
      </c>
      <c r="AR98" s="72"/>
      <c r="AS98" s="81">
        <v>0</v>
      </c>
      <c r="AT98" s="82">
        <f>ROUND(SUM(AV98:AW98),2)</f>
        <v>0</v>
      </c>
      <c r="AU98" s="83">
        <f>'SO 02.1 - Vedlejší rozpoč...'!P121</f>
        <v>0</v>
      </c>
      <c r="AV98" s="82">
        <f>'SO 02.1 - Vedlejší rozpoč...'!J33</f>
        <v>0</v>
      </c>
      <c r="AW98" s="82">
        <f>'SO 02.1 - Vedlejší rozpoč...'!J34</f>
        <v>0</v>
      </c>
      <c r="AX98" s="82">
        <f>'SO 02.1 - Vedlejší rozpoč...'!J35</f>
        <v>0</v>
      </c>
      <c r="AY98" s="82">
        <f>'SO 02.1 - Vedlejší rozpoč...'!J36</f>
        <v>0</v>
      </c>
      <c r="AZ98" s="82">
        <f>'SO 02.1 - Vedlejší rozpoč...'!F33</f>
        <v>0</v>
      </c>
      <c r="BA98" s="82">
        <f>'SO 02.1 - Vedlejší rozpoč...'!F34</f>
        <v>0</v>
      </c>
      <c r="BB98" s="82">
        <f>'SO 02.1 - Vedlejší rozpoč...'!F35</f>
        <v>0</v>
      </c>
      <c r="BC98" s="82">
        <f>'SO 02.1 - Vedlejší rozpoč...'!F36</f>
        <v>0</v>
      </c>
      <c r="BD98" s="84">
        <f>'SO 02.1 - Vedlejší rozpoč...'!F37</f>
        <v>0</v>
      </c>
      <c r="BT98" s="80" t="s">
        <v>84</v>
      </c>
      <c r="BV98" s="80" t="s">
        <v>78</v>
      </c>
      <c r="BW98" s="80" t="s">
        <v>94</v>
      </c>
      <c r="BX98" s="80" t="s">
        <v>5</v>
      </c>
      <c r="CL98" s="80" t="s">
        <v>1</v>
      </c>
      <c r="CM98" s="80" t="s">
        <v>86</v>
      </c>
    </row>
    <row r="99" spans="2:44" s="1" customFormat="1" ht="30" customHeight="1">
      <c r="B99" s="31"/>
      <c r="AR99" s="31"/>
    </row>
    <row r="100" spans="2:44" s="1" customFormat="1" ht="6.95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31"/>
    </row>
  </sheetData>
  <sheetProtection algorithmName="SHA-512" hashValue="RsVhw39824QO2r2l3AlKpl8PnFayx8ahR6OKN4U9cYQ8JiiIoUrBkLowp/XaSlsXJS0Mj2fsP5GyuRkPuAYx7w==" saltValue="nU26AxgI717b0piCdfCzYW0vPMCd58pOHQ4R0PgyfurrCfkcSAtLVvdUX8K9XBBu8s8nEhbViFGMBv6fPEUamw==" spinCount="100000" sheet="1" objects="1" scenarios="1" formatColumns="0" formatRows="0"/>
  <mergeCells count="54">
    <mergeCell ref="AS89:AT91"/>
    <mergeCell ref="AM90:AP90"/>
    <mergeCell ref="C92:G92"/>
    <mergeCell ref="AG92:AM92"/>
    <mergeCell ref="I92:AF92"/>
    <mergeCell ref="AN92:AP92"/>
    <mergeCell ref="D98:H98"/>
    <mergeCell ref="J98:AF98"/>
    <mergeCell ref="AN97:AP97"/>
    <mergeCell ref="D97:H97"/>
    <mergeCell ref="J97:AF97"/>
    <mergeCell ref="AG97:AM97"/>
    <mergeCell ref="D96:H96"/>
    <mergeCell ref="AG96:AM96"/>
    <mergeCell ref="AN96:AP96"/>
    <mergeCell ref="D95:H95"/>
    <mergeCell ref="AG95:AM95"/>
    <mergeCell ref="J95:AF95"/>
    <mergeCell ref="AN95:AP95"/>
    <mergeCell ref="AK30:AO30"/>
    <mergeCell ref="L30:P30"/>
    <mergeCell ref="W30:AE30"/>
    <mergeCell ref="L31:P31"/>
    <mergeCell ref="AN98:AP98"/>
    <mergeCell ref="AG98:AM98"/>
    <mergeCell ref="L85:AJ85"/>
    <mergeCell ref="AM87:AN87"/>
    <mergeCell ref="AM89:AP89"/>
    <mergeCell ref="AG94:AM94"/>
    <mergeCell ref="AN94:AP94"/>
    <mergeCell ref="J96:AF96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</mergeCells>
  <hyperlinks>
    <hyperlink ref="A95" location="'SO 01 - Rekonstrukce a mo...'!C2" display="/"/>
    <hyperlink ref="A96" location="'SO 01.1 - Vedlejší rozpoč...'!C2" display="/"/>
    <hyperlink ref="A97" location="'SO 02 - Bezbariérový výtah'!C2" display="/"/>
    <hyperlink ref="A98" location="'SO 02.1 -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998"/>
  <sheetViews>
    <sheetView showGridLines="0" tabSelected="1" workbookViewId="0" topLeftCell="A907">
      <selection activeCell="F921" sqref="F92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95</v>
      </c>
      <c r="L4" s="19"/>
      <c r="M4" s="8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3" t="str">
        <f>'Rekapitulace stavby'!K6</f>
        <v>Komunitně správní centrum Dačicka č.p. 4</v>
      </c>
      <c r="F7" s="224"/>
      <c r="G7" s="224"/>
      <c r="H7" s="224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205" t="s">
        <v>97</v>
      </c>
      <c r="F9" s="222"/>
      <c r="G9" s="222"/>
      <c r="H9" s="222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0" t="str">
        <f>'Rekapitulace stavby'!AN8</f>
        <v>9. 12. 2022</v>
      </c>
      <c r="L12" s="31"/>
    </row>
    <row r="13" spans="2:12" s="1" customFormat="1" ht="10.7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5" t="str">
        <f>'Rekapitulace stavby'!E14</f>
        <v>Vyplň údaj</v>
      </c>
      <c r="F18" s="195"/>
      <c r="G18" s="195"/>
      <c r="H18" s="195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6"/>
      <c r="E27" s="199" t="s">
        <v>1</v>
      </c>
      <c r="F27" s="199"/>
      <c r="G27" s="199"/>
      <c r="H27" s="199"/>
      <c r="L27" s="86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1"/>
      <c r="E29" s="51"/>
      <c r="F29" s="51"/>
      <c r="G29" s="51"/>
      <c r="H29" s="51"/>
      <c r="I29" s="51"/>
      <c r="J29" s="51"/>
      <c r="K29" s="51"/>
      <c r="L29" s="31"/>
    </row>
    <row r="30" spans="2:12" s="1" customFormat="1" ht="25.35" customHeight="1">
      <c r="B30" s="31"/>
      <c r="D30" s="87" t="s">
        <v>36</v>
      </c>
      <c r="J30" s="63">
        <f>ROUND(J147,2)</f>
        <v>0</v>
      </c>
      <c r="L30" s="31"/>
    </row>
    <row r="31" spans="2:12" s="1" customFormat="1" ht="6.95" customHeight="1">
      <c r="B31" s="31"/>
      <c r="D31" s="51"/>
      <c r="E31" s="51"/>
      <c r="F31" s="51"/>
      <c r="G31" s="51"/>
      <c r="H31" s="51"/>
      <c r="I31" s="51"/>
      <c r="J31" s="51"/>
      <c r="K31" s="51"/>
      <c r="L31" s="31"/>
    </row>
    <row r="32" spans="2:12" s="1" customFormat="1" ht="14.45" customHeight="1">
      <c r="B32" s="31"/>
      <c r="F32" s="88" t="s">
        <v>38</v>
      </c>
      <c r="I32" s="88" t="s">
        <v>37</v>
      </c>
      <c r="J32" s="88" t="s">
        <v>39</v>
      </c>
      <c r="L32" s="31"/>
    </row>
    <row r="33" spans="2:12" s="1" customFormat="1" ht="14.45" customHeight="1">
      <c r="B33" s="31"/>
      <c r="D33" s="89" t="s">
        <v>40</v>
      </c>
      <c r="E33" s="26" t="s">
        <v>41</v>
      </c>
      <c r="F33" s="90">
        <f>ROUND((SUM(BE147:BE997)),2)</f>
        <v>0</v>
      </c>
      <c r="I33" s="91">
        <v>0.21</v>
      </c>
      <c r="J33" s="90">
        <f>ROUND(((SUM(BE147:BE997))*I33),2)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ROUND((SUM(BF147:BF997)),2)</f>
        <v>0</v>
      </c>
      <c r="I34" s="91">
        <v>0.15</v>
      </c>
      <c r="J34" s="90">
        <f>ROUND(((SUM(BF147:BF997))*I34),2)</f>
        <v>0</v>
      </c>
      <c r="L34" s="31"/>
    </row>
    <row r="35" spans="2:12" s="1" customFormat="1" ht="14.45" customHeight="1" hidden="1">
      <c r="B35" s="31"/>
      <c r="E35" s="26" t="s">
        <v>43</v>
      </c>
      <c r="F35" s="90">
        <f>ROUND((SUM(BG147:BG997)),2)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0">
        <f>ROUND((SUM(BH147:BH997)),2)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0">
        <f>ROUND((SUM(BI147:BI997)),2)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4"/>
      <c r="F39" s="54"/>
      <c r="G39" s="94" t="s">
        <v>47</v>
      </c>
      <c r="H39" s="95" t="s">
        <v>48</v>
      </c>
      <c r="I39" s="54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1" t="s">
        <v>51</v>
      </c>
      <c r="E61" s="33"/>
      <c r="F61" s="98" t="s">
        <v>52</v>
      </c>
      <c r="G61" s="41" t="s">
        <v>51</v>
      </c>
      <c r="H61" s="33"/>
      <c r="I61" s="33"/>
      <c r="J61" s="99" t="s">
        <v>52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1" t="s">
        <v>51</v>
      </c>
      <c r="E76" s="33"/>
      <c r="F76" s="98" t="s">
        <v>52</v>
      </c>
      <c r="G76" s="41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1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3" t="str">
        <f>E7</f>
        <v>Komunitně správní centrum Dačicka č.p. 4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205" t="str">
        <f>E9</f>
        <v>SO 01 - Rekonstrukce a mo...</v>
      </c>
      <c r="F87" s="222"/>
      <c r="G87" s="222"/>
      <c r="H87" s="222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Dačice</v>
      </c>
      <c r="I89" s="26" t="s">
        <v>22</v>
      </c>
      <c r="J89" s="50" t="str">
        <f>IF(J12="","",J12)</f>
        <v>9. 12. 2022</v>
      </c>
      <c r="L89" s="31"/>
    </row>
    <row r="90" spans="2:12" s="1" customFormat="1" ht="6.95" customHeight="1">
      <c r="B90" s="31"/>
      <c r="L90" s="31"/>
    </row>
    <row r="91" spans="2:12" s="1" customFormat="1" ht="39.95" customHeight="1">
      <c r="B91" s="31"/>
      <c r="C91" s="26" t="s">
        <v>24</v>
      </c>
      <c r="F91" s="24" t="str">
        <f>E15</f>
        <v>Město Dačice,Palackého nám.1, Dačice</v>
      </c>
      <c r="I91" s="26" t="s">
        <v>30</v>
      </c>
      <c r="J91" s="29" t="str">
        <f>E21</f>
        <v>P-atelierJH s.r.o.,Nádražní 249/II,J.Hradec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7" customHeight="1">
      <c r="B96" s="31"/>
      <c r="C96" s="102" t="s">
        <v>101</v>
      </c>
      <c r="J96" s="63">
        <f>J147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103</v>
      </c>
      <c r="E97" s="105"/>
      <c r="F97" s="105"/>
      <c r="G97" s="105"/>
      <c r="H97" s="105"/>
      <c r="I97" s="105"/>
      <c r="J97" s="106">
        <f>J148</f>
        <v>0</v>
      </c>
      <c r="L97" s="103"/>
    </row>
    <row r="98" spans="2:12" s="9" customFormat="1" ht="19.9" customHeight="1">
      <c r="B98" s="107"/>
      <c r="D98" s="108" t="s">
        <v>104</v>
      </c>
      <c r="E98" s="109"/>
      <c r="F98" s="109"/>
      <c r="G98" s="109"/>
      <c r="H98" s="109"/>
      <c r="I98" s="109"/>
      <c r="J98" s="110">
        <f>J149</f>
        <v>0</v>
      </c>
      <c r="L98" s="107"/>
    </row>
    <row r="99" spans="2:12" s="9" customFormat="1" ht="19.9" customHeight="1">
      <c r="B99" s="107"/>
      <c r="D99" s="108" t="s">
        <v>105</v>
      </c>
      <c r="E99" s="109"/>
      <c r="F99" s="109"/>
      <c r="G99" s="109"/>
      <c r="H99" s="109"/>
      <c r="I99" s="109"/>
      <c r="J99" s="110">
        <f>J173</f>
        <v>0</v>
      </c>
      <c r="L99" s="107"/>
    </row>
    <row r="100" spans="2:12" s="9" customFormat="1" ht="19.9" customHeight="1">
      <c r="B100" s="107"/>
      <c r="D100" s="108" t="s">
        <v>106</v>
      </c>
      <c r="E100" s="109"/>
      <c r="F100" s="109"/>
      <c r="G100" s="109"/>
      <c r="H100" s="109"/>
      <c r="I100" s="109"/>
      <c r="J100" s="110">
        <f>J219</f>
        <v>0</v>
      </c>
      <c r="L100" s="107"/>
    </row>
    <row r="101" spans="2:12" s="9" customFormat="1" ht="19.9" customHeight="1">
      <c r="B101" s="107"/>
      <c r="D101" s="108" t="s">
        <v>107</v>
      </c>
      <c r="E101" s="109"/>
      <c r="F101" s="109"/>
      <c r="G101" s="109"/>
      <c r="H101" s="109"/>
      <c r="I101" s="109"/>
      <c r="J101" s="110">
        <f>J268</f>
        <v>0</v>
      </c>
      <c r="L101" s="107"/>
    </row>
    <row r="102" spans="2:12" s="9" customFormat="1" ht="19.9" customHeight="1">
      <c r="B102" s="107"/>
      <c r="D102" s="108" t="s">
        <v>108</v>
      </c>
      <c r="E102" s="109"/>
      <c r="F102" s="109"/>
      <c r="G102" s="109"/>
      <c r="H102" s="109"/>
      <c r="I102" s="109"/>
      <c r="J102" s="110">
        <f>J380</f>
        <v>0</v>
      </c>
      <c r="L102" s="107"/>
    </row>
    <row r="103" spans="2:12" s="9" customFormat="1" ht="19.9" customHeight="1">
      <c r="B103" s="107"/>
      <c r="D103" s="108" t="s">
        <v>109</v>
      </c>
      <c r="E103" s="109"/>
      <c r="F103" s="109"/>
      <c r="G103" s="109"/>
      <c r="H103" s="109"/>
      <c r="I103" s="109"/>
      <c r="J103" s="110">
        <f>J386</f>
        <v>0</v>
      </c>
      <c r="L103" s="107"/>
    </row>
    <row r="104" spans="2:12" s="8" customFormat="1" ht="24.95" customHeight="1">
      <c r="B104" s="103"/>
      <c r="D104" s="104" t="s">
        <v>110</v>
      </c>
      <c r="E104" s="105"/>
      <c r="F104" s="105"/>
      <c r="G104" s="105"/>
      <c r="H104" s="105"/>
      <c r="I104" s="105"/>
      <c r="J104" s="106">
        <f>J388</f>
        <v>0</v>
      </c>
      <c r="L104" s="103"/>
    </row>
    <row r="105" spans="2:12" s="9" customFormat="1" ht="19.9" customHeight="1">
      <c r="B105" s="107"/>
      <c r="D105" s="108" t="s">
        <v>111</v>
      </c>
      <c r="E105" s="109"/>
      <c r="F105" s="109"/>
      <c r="G105" s="109"/>
      <c r="H105" s="109"/>
      <c r="I105" s="109"/>
      <c r="J105" s="110">
        <f>J389</f>
        <v>0</v>
      </c>
      <c r="L105" s="107"/>
    </row>
    <row r="106" spans="2:12" s="9" customFormat="1" ht="19.9" customHeight="1">
      <c r="B106" s="107"/>
      <c r="D106" s="108" t="s">
        <v>112</v>
      </c>
      <c r="E106" s="109"/>
      <c r="F106" s="109"/>
      <c r="G106" s="109"/>
      <c r="H106" s="109"/>
      <c r="I106" s="109"/>
      <c r="J106" s="110">
        <f>J409</f>
        <v>0</v>
      </c>
      <c r="L106" s="107"/>
    </row>
    <row r="107" spans="2:12" s="9" customFormat="1" ht="19.9" customHeight="1">
      <c r="B107" s="107"/>
      <c r="D107" s="108" t="s">
        <v>113</v>
      </c>
      <c r="E107" s="109"/>
      <c r="F107" s="109"/>
      <c r="G107" s="109"/>
      <c r="H107" s="109"/>
      <c r="I107" s="109"/>
      <c r="J107" s="110">
        <f>J436</f>
        <v>0</v>
      </c>
      <c r="L107" s="107"/>
    </row>
    <row r="108" spans="2:12" s="9" customFormat="1" ht="19.9" customHeight="1">
      <c r="B108" s="107"/>
      <c r="D108" s="108" t="s">
        <v>114</v>
      </c>
      <c r="E108" s="109"/>
      <c r="F108" s="109"/>
      <c r="G108" s="109"/>
      <c r="H108" s="109"/>
      <c r="I108" s="109"/>
      <c r="J108" s="110">
        <f>J476</f>
        <v>0</v>
      </c>
      <c r="L108" s="107"/>
    </row>
    <row r="109" spans="2:12" s="9" customFormat="1" ht="19.9" customHeight="1">
      <c r="B109" s="107"/>
      <c r="D109" s="108" t="s">
        <v>115</v>
      </c>
      <c r="E109" s="109"/>
      <c r="F109" s="109"/>
      <c r="G109" s="109"/>
      <c r="H109" s="109"/>
      <c r="I109" s="109"/>
      <c r="J109" s="110">
        <f>J503</f>
        <v>0</v>
      </c>
      <c r="L109" s="107"/>
    </row>
    <row r="110" spans="2:12" s="9" customFormat="1" ht="19.9" customHeight="1">
      <c r="B110" s="107"/>
      <c r="D110" s="108" t="s">
        <v>116</v>
      </c>
      <c r="E110" s="109"/>
      <c r="F110" s="109"/>
      <c r="G110" s="109"/>
      <c r="H110" s="109"/>
      <c r="I110" s="109"/>
      <c r="J110" s="110">
        <f>J511</f>
        <v>0</v>
      </c>
      <c r="L110" s="107"/>
    </row>
    <row r="111" spans="2:12" s="9" customFormat="1" ht="19.9" customHeight="1">
      <c r="B111" s="107"/>
      <c r="D111" s="108" t="s">
        <v>117</v>
      </c>
      <c r="E111" s="109"/>
      <c r="F111" s="109"/>
      <c r="G111" s="109"/>
      <c r="H111" s="109"/>
      <c r="I111" s="109"/>
      <c r="J111" s="110">
        <f>J513</f>
        <v>0</v>
      </c>
      <c r="L111" s="107"/>
    </row>
    <row r="112" spans="2:12" s="9" customFormat="1" ht="19.9" customHeight="1">
      <c r="B112" s="107"/>
      <c r="D112" s="108" t="s">
        <v>118</v>
      </c>
      <c r="E112" s="109"/>
      <c r="F112" s="109"/>
      <c r="G112" s="109"/>
      <c r="H112" s="109"/>
      <c r="I112" s="109"/>
      <c r="J112" s="110">
        <f>J527</f>
        <v>0</v>
      </c>
      <c r="L112" s="107"/>
    </row>
    <row r="113" spans="2:12" s="9" customFormat="1" ht="19.9" customHeight="1">
      <c r="B113" s="107"/>
      <c r="D113" s="108" t="s">
        <v>119</v>
      </c>
      <c r="E113" s="109"/>
      <c r="F113" s="109"/>
      <c r="G113" s="109"/>
      <c r="H113" s="109"/>
      <c r="I113" s="109"/>
      <c r="J113" s="110">
        <f>J533</f>
        <v>0</v>
      </c>
      <c r="L113" s="107"/>
    </row>
    <row r="114" spans="2:12" s="9" customFormat="1" ht="19.9" customHeight="1">
      <c r="B114" s="107"/>
      <c r="D114" s="108" t="s">
        <v>120</v>
      </c>
      <c r="E114" s="109"/>
      <c r="F114" s="109"/>
      <c r="G114" s="109"/>
      <c r="H114" s="109"/>
      <c r="I114" s="109"/>
      <c r="J114" s="110">
        <f>J544</f>
        <v>0</v>
      </c>
      <c r="L114" s="107"/>
    </row>
    <row r="115" spans="2:12" s="9" customFormat="1" ht="19.9" customHeight="1">
      <c r="B115" s="107"/>
      <c r="D115" s="108" t="s">
        <v>121</v>
      </c>
      <c r="E115" s="109"/>
      <c r="F115" s="109"/>
      <c r="G115" s="109"/>
      <c r="H115" s="109"/>
      <c r="I115" s="109"/>
      <c r="J115" s="110">
        <f>J614</f>
        <v>0</v>
      </c>
      <c r="L115" s="107"/>
    </row>
    <row r="116" spans="2:12" s="9" customFormat="1" ht="19.9" customHeight="1">
      <c r="B116" s="107"/>
      <c r="D116" s="108" t="s">
        <v>122</v>
      </c>
      <c r="E116" s="109"/>
      <c r="F116" s="109"/>
      <c r="G116" s="109"/>
      <c r="H116" s="109"/>
      <c r="I116" s="109"/>
      <c r="J116" s="110">
        <f>J669</f>
        <v>0</v>
      </c>
      <c r="L116" s="107"/>
    </row>
    <row r="117" spans="2:12" s="9" customFormat="1" ht="19.9" customHeight="1">
      <c r="B117" s="107"/>
      <c r="D117" s="108" t="s">
        <v>123</v>
      </c>
      <c r="E117" s="109"/>
      <c r="F117" s="109"/>
      <c r="G117" s="109"/>
      <c r="H117" s="109"/>
      <c r="I117" s="109"/>
      <c r="J117" s="110">
        <f>J709</f>
        <v>0</v>
      </c>
      <c r="L117" s="107"/>
    </row>
    <row r="118" spans="2:12" s="9" customFormat="1" ht="19.9" customHeight="1">
      <c r="B118" s="107"/>
      <c r="D118" s="108" t="s">
        <v>124</v>
      </c>
      <c r="E118" s="109"/>
      <c r="F118" s="109"/>
      <c r="G118" s="109"/>
      <c r="H118" s="109"/>
      <c r="I118" s="109"/>
      <c r="J118" s="110">
        <f>J739</f>
        <v>0</v>
      </c>
      <c r="L118" s="107"/>
    </row>
    <row r="119" spans="2:12" s="9" customFormat="1" ht="19.9" customHeight="1">
      <c r="B119" s="107"/>
      <c r="D119" s="108" t="s">
        <v>125</v>
      </c>
      <c r="E119" s="109"/>
      <c r="F119" s="109"/>
      <c r="G119" s="109"/>
      <c r="H119" s="109"/>
      <c r="I119" s="109"/>
      <c r="J119" s="110">
        <f>J758</f>
        <v>0</v>
      </c>
      <c r="L119" s="107"/>
    </row>
    <row r="120" spans="2:12" s="9" customFormat="1" ht="19.9" customHeight="1">
      <c r="B120" s="107"/>
      <c r="D120" s="108" t="s">
        <v>126</v>
      </c>
      <c r="E120" s="109"/>
      <c r="F120" s="109"/>
      <c r="G120" s="109"/>
      <c r="H120" s="109"/>
      <c r="I120" s="109"/>
      <c r="J120" s="110">
        <f>J806</f>
        <v>0</v>
      </c>
      <c r="L120" s="107"/>
    </row>
    <row r="121" spans="2:12" s="9" customFormat="1" ht="19.9" customHeight="1">
      <c r="B121" s="107"/>
      <c r="D121" s="108" t="s">
        <v>127</v>
      </c>
      <c r="E121" s="109"/>
      <c r="F121" s="109"/>
      <c r="G121" s="109"/>
      <c r="H121" s="109"/>
      <c r="I121" s="109"/>
      <c r="J121" s="110">
        <f>J867</f>
        <v>0</v>
      </c>
      <c r="L121" s="107"/>
    </row>
    <row r="122" spans="2:12" s="9" customFormat="1" ht="19.9" customHeight="1">
      <c r="B122" s="107"/>
      <c r="D122" s="108" t="s">
        <v>128</v>
      </c>
      <c r="E122" s="109"/>
      <c r="F122" s="109"/>
      <c r="G122" s="109"/>
      <c r="H122" s="109"/>
      <c r="I122" s="109"/>
      <c r="J122" s="110">
        <f>J872</f>
        <v>0</v>
      </c>
      <c r="L122" s="107"/>
    </row>
    <row r="123" spans="2:12" s="9" customFormat="1" ht="19.9" customHeight="1">
      <c r="B123" s="107"/>
      <c r="D123" s="108" t="s">
        <v>129</v>
      </c>
      <c r="E123" s="109"/>
      <c r="F123" s="109"/>
      <c r="G123" s="109"/>
      <c r="H123" s="109"/>
      <c r="I123" s="109"/>
      <c r="J123" s="110">
        <f>J910</f>
        <v>0</v>
      </c>
      <c r="L123" s="107"/>
    </row>
    <row r="124" spans="2:12" s="9" customFormat="1" ht="19.9" customHeight="1">
      <c r="B124" s="107"/>
      <c r="D124" s="108" t="s">
        <v>130</v>
      </c>
      <c r="E124" s="109"/>
      <c r="F124" s="109"/>
      <c r="G124" s="109"/>
      <c r="H124" s="109"/>
      <c r="I124" s="109"/>
      <c r="J124" s="110">
        <f>J917</f>
        <v>0</v>
      </c>
      <c r="L124" s="107"/>
    </row>
    <row r="125" spans="2:12" s="9" customFormat="1" ht="19.9" customHeight="1">
      <c r="B125" s="107"/>
      <c r="D125" s="108" t="s">
        <v>131</v>
      </c>
      <c r="E125" s="109"/>
      <c r="F125" s="109"/>
      <c r="G125" s="109"/>
      <c r="H125" s="109"/>
      <c r="I125" s="109"/>
      <c r="J125" s="110">
        <f>J928</f>
        <v>0</v>
      </c>
      <c r="L125" s="107"/>
    </row>
    <row r="126" spans="2:12" s="9" customFormat="1" ht="19.9" customHeight="1">
      <c r="B126" s="107"/>
      <c r="D126" s="108" t="s">
        <v>132</v>
      </c>
      <c r="E126" s="109"/>
      <c r="F126" s="109"/>
      <c r="G126" s="109"/>
      <c r="H126" s="109"/>
      <c r="I126" s="109"/>
      <c r="J126" s="110">
        <f>J935</f>
        <v>0</v>
      </c>
      <c r="L126" s="107"/>
    </row>
    <row r="127" spans="2:12" s="9" customFormat="1" ht="19.9" customHeight="1">
      <c r="B127" s="107"/>
      <c r="D127" s="108" t="s">
        <v>133</v>
      </c>
      <c r="E127" s="109"/>
      <c r="F127" s="109"/>
      <c r="G127" s="109"/>
      <c r="H127" s="109"/>
      <c r="I127" s="109"/>
      <c r="J127" s="110">
        <f>J964</f>
        <v>0</v>
      </c>
      <c r="L127" s="107"/>
    </row>
    <row r="128" spans="2:12" s="1" customFormat="1" ht="21.75" customHeight="1">
      <c r="B128" s="31"/>
      <c r="L128" s="31"/>
    </row>
    <row r="129" spans="2:12" s="1" customFormat="1" ht="6.95" customHeight="1"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31"/>
    </row>
    <row r="133" spans="2:12" s="1" customFormat="1" ht="6.95" customHeight="1"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31"/>
    </row>
    <row r="134" spans="2:12" s="1" customFormat="1" ht="24.95" customHeight="1">
      <c r="B134" s="31"/>
      <c r="C134" s="20" t="s">
        <v>134</v>
      </c>
      <c r="L134" s="31"/>
    </row>
    <row r="135" spans="2:12" s="1" customFormat="1" ht="6.95" customHeight="1">
      <c r="B135" s="31"/>
      <c r="L135" s="31"/>
    </row>
    <row r="136" spans="2:12" s="1" customFormat="1" ht="12" customHeight="1">
      <c r="B136" s="31"/>
      <c r="C136" s="26" t="s">
        <v>16</v>
      </c>
      <c r="L136" s="31"/>
    </row>
    <row r="137" spans="2:12" s="1" customFormat="1" ht="16.5" customHeight="1">
      <c r="B137" s="31"/>
      <c r="E137" s="223" t="str">
        <f>E7</f>
        <v>Komunitně správní centrum Dačicka č.p. 4</v>
      </c>
      <c r="F137" s="224"/>
      <c r="G137" s="224"/>
      <c r="H137" s="224"/>
      <c r="L137" s="31"/>
    </row>
    <row r="138" spans="2:12" s="1" customFormat="1" ht="12" customHeight="1">
      <c r="B138" s="31"/>
      <c r="C138" s="26" t="s">
        <v>96</v>
      </c>
      <c r="L138" s="31"/>
    </row>
    <row r="139" spans="2:12" s="1" customFormat="1" ht="16.5" customHeight="1">
      <c r="B139" s="31"/>
      <c r="E139" s="205" t="str">
        <f>E9</f>
        <v>SO 01 - Rekonstrukce a mo...</v>
      </c>
      <c r="F139" s="222"/>
      <c r="G139" s="222"/>
      <c r="H139" s="222"/>
      <c r="L139" s="31"/>
    </row>
    <row r="140" spans="2:12" s="1" customFormat="1" ht="6.95" customHeight="1">
      <c r="B140" s="31"/>
      <c r="L140" s="31"/>
    </row>
    <row r="141" spans="2:12" s="1" customFormat="1" ht="12" customHeight="1">
      <c r="B141" s="31"/>
      <c r="C141" s="26" t="s">
        <v>20</v>
      </c>
      <c r="F141" s="24" t="str">
        <f>F12</f>
        <v>Dačice</v>
      </c>
      <c r="I141" s="26" t="s">
        <v>22</v>
      </c>
      <c r="J141" s="50" t="str">
        <f>IF(J12="","",J12)</f>
        <v>9. 12. 2022</v>
      </c>
      <c r="L141" s="31"/>
    </row>
    <row r="142" spans="2:12" s="1" customFormat="1" ht="6.95" customHeight="1">
      <c r="B142" s="31"/>
      <c r="L142" s="31"/>
    </row>
    <row r="143" spans="2:12" s="1" customFormat="1" ht="39.95" customHeight="1">
      <c r="B143" s="31"/>
      <c r="C143" s="26" t="s">
        <v>24</v>
      </c>
      <c r="F143" s="24" t="str">
        <f>E15</f>
        <v>Město Dačice,Palackého nám.1, Dačice</v>
      </c>
      <c r="I143" s="26" t="s">
        <v>30</v>
      </c>
      <c r="J143" s="29" t="str">
        <f>E21</f>
        <v>P-atelierJH s.r.o.,Nádražní 249/II,J.Hradec</v>
      </c>
      <c r="L143" s="31"/>
    </row>
    <row r="144" spans="2:12" s="1" customFormat="1" ht="15.2" customHeight="1">
      <c r="B144" s="31"/>
      <c r="C144" s="26" t="s">
        <v>28</v>
      </c>
      <c r="F144" s="24" t="str">
        <f>IF(E18="","",E18)</f>
        <v>Vyplň údaj</v>
      </c>
      <c r="I144" s="26" t="s">
        <v>33</v>
      </c>
      <c r="J144" s="29" t="str">
        <f>E24</f>
        <v xml:space="preserve"> </v>
      </c>
      <c r="L144" s="31"/>
    </row>
    <row r="145" spans="2:12" s="1" customFormat="1" ht="10.35" customHeight="1">
      <c r="B145" s="31"/>
      <c r="L145" s="31"/>
    </row>
    <row r="146" spans="2:20" s="10" customFormat="1" ht="29.25" customHeight="1">
      <c r="B146" s="111"/>
      <c r="C146" s="112" t="s">
        <v>135</v>
      </c>
      <c r="D146" s="113" t="s">
        <v>61</v>
      </c>
      <c r="E146" s="113" t="s">
        <v>57</v>
      </c>
      <c r="F146" s="113" t="s">
        <v>58</v>
      </c>
      <c r="G146" s="113" t="s">
        <v>136</v>
      </c>
      <c r="H146" s="113" t="s">
        <v>137</v>
      </c>
      <c r="I146" s="113" t="s">
        <v>138</v>
      </c>
      <c r="J146" s="113" t="s">
        <v>100</v>
      </c>
      <c r="K146" s="114" t="s">
        <v>139</v>
      </c>
      <c r="L146" s="111"/>
      <c r="M146" s="56" t="s">
        <v>1</v>
      </c>
      <c r="N146" s="57" t="s">
        <v>40</v>
      </c>
      <c r="O146" s="57" t="s">
        <v>140</v>
      </c>
      <c r="P146" s="57" t="s">
        <v>141</v>
      </c>
      <c r="Q146" s="57" t="s">
        <v>142</v>
      </c>
      <c r="R146" s="57" t="s">
        <v>143</v>
      </c>
      <c r="S146" s="57" t="s">
        <v>144</v>
      </c>
      <c r="T146" s="58" t="s">
        <v>145</v>
      </c>
    </row>
    <row r="147" spans="2:63" s="1" customFormat="1" ht="22.7" customHeight="1">
      <c r="B147" s="31"/>
      <c r="C147" s="61" t="s">
        <v>146</v>
      </c>
      <c r="J147" s="115">
        <f>BK147</f>
        <v>0</v>
      </c>
      <c r="L147" s="31"/>
      <c r="M147" s="59"/>
      <c r="N147" s="51"/>
      <c r="O147" s="51"/>
      <c r="P147" s="116">
        <f>P148+P388</f>
        <v>0</v>
      </c>
      <c r="Q147" s="51"/>
      <c r="R147" s="116">
        <f>R148+R388</f>
        <v>84.65260282</v>
      </c>
      <c r="S147" s="51"/>
      <c r="T147" s="117">
        <f>T148+T388</f>
        <v>147.43113031999997</v>
      </c>
      <c r="AT147" s="16" t="s">
        <v>75</v>
      </c>
      <c r="AU147" s="16" t="s">
        <v>102</v>
      </c>
      <c r="BK147" s="118">
        <f>BK148+BK388</f>
        <v>0</v>
      </c>
    </row>
    <row r="148" spans="2:63" s="11" customFormat="1" ht="25.9" customHeight="1">
      <c r="B148" s="119"/>
      <c r="D148" s="120" t="s">
        <v>75</v>
      </c>
      <c r="E148" s="121" t="s">
        <v>147</v>
      </c>
      <c r="F148" s="121" t="s">
        <v>148</v>
      </c>
      <c r="I148" s="122"/>
      <c r="J148" s="123">
        <f>BK148</f>
        <v>0</v>
      </c>
      <c r="L148" s="119"/>
      <c r="M148" s="124"/>
      <c r="P148" s="125">
        <f>P149+P173+P219+P268+P380+P386</f>
        <v>0</v>
      </c>
      <c r="R148" s="125">
        <f>R149+R173+R219+R268+R380+R386</f>
        <v>55.694628279999996</v>
      </c>
      <c r="T148" s="126">
        <f>T149+T173+T219+T268+T380+T386</f>
        <v>139.13896699999998</v>
      </c>
      <c r="AR148" s="120" t="s">
        <v>84</v>
      </c>
      <c r="AT148" s="127" t="s">
        <v>75</v>
      </c>
      <c r="AU148" s="127" t="s">
        <v>76</v>
      </c>
      <c r="AY148" s="120" t="s">
        <v>149</v>
      </c>
      <c r="BK148" s="128">
        <f>BK149+BK173+BK219+BK268+BK380+BK386</f>
        <v>0</v>
      </c>
    </row>
    <row r="149" spans="2:63" s="11" customFormat="1" ht="22.7" customHeight="1">
      <c r="B149" s="119"/>
      <c r="D149" s="120" t="s">
        <v>75</v>
      </c>
      <c r="E149" s="129" t="s">
        <v>84</v>
      </c>
      <c r="F149" s="129" t="s">
        <v>150</v>
      </c>
      <c r="I149" s="122"/>
      <c r="J149" s="130">
        <f>BK149</f>
        <v>0</v>
      </c>
      <c r="L149" s="119"/>
      <c r="M149" s="124"/>
      <c r="P149" s="125">
        <f>SUM(P150:P172)</f>
        <v>0</v>
      </c>
      <c r="R149" s="125">
        <f>SUM(R150:R172)</f>
        <v>5.982</v>
      </c>
      <c r="T149" s="126">
        <f>SUM(T150:T172)</f>
        <v>0</v>
      </c>
      <c r="AR149" s="120" t="s">
        <v>84</v>
      </c>
      <c r="AT149" s="127" t="s">
        <v>75</v>
      </c>
      <c r="AU149" s="127" t="s">
        <v>84</v>
      </c>
      <c r="AY149" s="120" t="s">
        <v>149</v>
      </c>
      <c r="BK149" s="128">
        <f>SUM(BK150:BK172)</f>
        <v>0</v>
      </c>
    </row>
    <row r="150" spans="2:65" s="1" customFormat="1" ht="33" customHeight="1">
      <c r="B150" s="31"/>
      <c r="C150" s="131" t="s">
        <v>84</v>
      </c>
      <c r="D150" s="131" t="s">
        <v>151</v>
      </c>
      <c r="E150" s="132" t="s">
        <v>152</v>
      </c>
      <c r="F150" s="133" t="s">
        <v>153</v>
      </c>
      <c r="G150" s="134" t="s">
        <v>154</v>
      </c>
      <c r="H150" s="135">
        <v>9.965</v>
      </c>
      <c r="I150" s="136"/>
      <c r="J150" s="137">
        <f>ROUND(I150*H150,2)</f>
        <v>0</v>
      </c>
      <c r="K150" s="133" t="s">
        <v>155</v>
      </c>
      <c r="L150" s="31"/>
      <c r="M150" s="138" t="s">
        <v>1</v>
      </c>
      <c r="N150" s="139" t="s">
        <v>41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156</v>
      </c>
      <c r="AT150" s="142" t="s">
        <v>151</v>
      </c>
      <c r="AU150" s="142" t="s">
        <v>86</v>
      </c>
      <c r="AY150" s="16" t="s">
        <v>149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6" t="s">
        <v>84</v>
      </c>
      <c r="BK150" s="143">
        <f>ROUND(I150*H150,2)</f>
        <v>0</v>
      </c>
      <c r="BL150" s="16" t="s">
        <v>156</v>
      </c>
      <c r="BM150" s="142" t="s">
        <v>86</v>
      </c>
    </row>
    <row r="151" spans="2:51" s="12" customFormat="1" ht="12">
      <c r="B151" s="144"/>
      <c r="D151" s="145" t="s">
        <v>157</v>
      </c>
      <c r="E151" s="146" t="s">
        <v>1</v>
      </c>
      <c r="F151" s="147" t="s">
        <v>158</v>
      </c>
      <c r="H151" s="148">
        <v>3.177</v>
      </c>
      <c r="I151" s="149"/>
      <c r="L151" s="144"/>
      <c r="M151" s="150"/>
      <c r="T151" s="151"/>
      <c r="AT151" s="146" t="s">
        <v>157</v>
      </c>
      <c r="AU151" s="146" t="s">
        <v>86</v>
      </c>
      <c r="AV151" s="12" t="s">
        <v>86</v>
      </c>
      <c r="AW151" s="12" t="s">
        <v>32</v>
      </c>
      <c r="AX151" s="12" t="s">
        <v>76</v>
      </c>
      <c r="AY151" s="146" t="s">
        <v>149</v>
      </c>
    </row>
    <row r="152" spans="2:51" s="12" customFormat="1" ht="12">
      <c r="B152" s="144"/>
      <c r="D152" s="145" t="s">
        <v>157</v>
      </c>
      <c r="E152" s="146" t="s">
        <v>1</v>
      </c>
      <c r="F152" s="147" t="s">
        <v>159</v>
      </c>
      <c r="H152" s="148">
        <v>6.788</v>
      </c>
      <c r="I152" s="149"/>
      <c r="L152" s="144"/>
      <c r="M152" s="150"/>
      <c r="T152" s="151"/>
      <c r="AT152" s="146" t="s">
        <v>157</v>
      </c>
      <c r="AU152" s="146" t="s">
        <v>86</v>
      </c>
      <c r="AV152" s="12" t="s">
        <v>86</v>
      </c>
      <c r="AW152" s="12" t="s">
        <v>32</v>
      </c>
      <c r="AX152" s="12" t="s">
        <v>76</v>
      </c>
      <c r="AY152" s="146" t="s">
        <v>149</v>
      </c>
    </row>
    <row r="153" spans="2:51" s="13" customFormat="1" ht="12">
      <c r="B153" s="152"/>
      <c r="D153" s="145" t="s">
        <v>157</v>
      </c>
      <c r="E153" s="153" t="s">
        <v>1</v>
      </c>
      <c r="F153" s="154" t="s">
        <v>160</v>
      </c>
      <c r="H153" s="155">
        <v>9.965</v>
      </c>
      <c r="I153" s="156"/>
      <c r="L153" s="152"/>
      <c r="M153" s="157"/>
      <c r="T153" s="158"/>
      <c r="AT153" s="153" t="s">
        <v>157</v>
      </c>
      <c r="AU153" s="153" t="s">
        <v>86</v>
      </c>
      <c r="AV153" s="13" t="s">
        <v>156</v>
      </c>
      <c r="AW153" s="13" t="s">
        <v>32</v>
      </c>
      <c r="AX153" s="13" t="s">
        <v>84</v>
      </c>
      <c r="AY153" s="153" t="s">
        <v>149</v>
      </c>
    </row>
    <row r="154" spans="2:65" s="1" customFormat="1" ht="33" customHeight="1">
      <c r="B154" s="31"/>
      <c r="C154" s="131" t="s">
        <v>161</v>
      </c>
      <c r="D154" s="131" t="s">
        <v>151</v>
      </c>
      <c r="E154" s="132" t="s">
        <v>162</v>
      </c>
      <c r="F154" s="133" t="s">
        <v>163</v>
      </c>
      <c r="G154" s="134" t="s">
        <v>154</v>
      </c>
      <c r="H154" s="135">
        <v>2.991</v>
      </c>
      <c r="I154" s="136"/>
      <c r="J154" s="137">
        <f>ROUND(I154*H154,2)</f>
        <v>0</v>
      </c>
      <c r="K154" s="133" t="s">
        <v>155</v>
      </c>
      <c r="L154" s="31"/>
      <c r="M154" s="138" t="s">
        <v>1</v>
      </c>
      <c r="N154" s="139" t="s">
        <v>41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156</v>
      </c>
      <c r="AT154" s="142" t="s">
        <v>151</v>
      </c>
      <c r="AU154" s="142" t="s">
        <v>86</v>
      </c>
      <c r="AY154" s="16" t="s">
        <v>149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6" t="s">
        <v>84</v>
      </c>
      <c r="BK154" s="143">
        <f>ROUND(I154*H154,2)</f>
        <v>0</v>
      </c>
      <c r="BL154" s="16" t="s">
        <v>156</v>
      </c>
      <c r="BM154" s="142" t="s">
        <v>156</v>
      </c>
    </row>
    <row r="155" spans="2:51" s="12" customFormat="1" ht="12">
      <c r="B155" s="144"/>
      <c r="D155" s="145" t="s">
        <v>157</v>
      </c>
      <c r="E155" s="146" t="s">
        <v>1</v>
      </c>
      <c r="F155" s="147" t="s">
        <v>164</v>
      </c>
      <c r="H155" s="148">
        <v>1.362</v>
      </c>
      <c r="I155" s="149"/>
      <c r="L155" s="144"/>
      <c r="M155" s="150"/>
      <c r="T155" s="151"/>
      <c r="AT155" s="146" t="s">
        <v>157</v>
      </c>
      <c r="AU155" s="146" t="s">
        <v>86</v>
      </c>
      <c r="AV155" s="12" t="s">
        <v>86</v>
      </c>
      <c r="AW155" s="12" t="s">
        <v>32</v>
      </c>
      <c r="AX155" s="12" t="s">
        <v>76</v>
      </c>
      <c r="AY155" s="146" t="s">
        <v>149</v>
      </c>
    </row>
    <row r="156" spans="2:51" s="12" customFormat="1" ht="12">
      <c r="B156" s="144"/>
      <c r="D156" s="145" t="s">
        <v>157</v>
      </c>
      <c r="E156" s="146" t="s">
        <v>1</v>
      </c>
      <c r="F156" s="147" t="s">
        <v>165</v>
      </c>
      <c r="H156" s="148">
        <v>1.629</v>
      </c>
      <c r="I156" s="149"/>
      <c r="L156" s="144"/>
      <c r="M156" s="150"/>
      <c r="T156" s="151"/>
      <c r="AT156" s="146" t="s">
        <v>157</v>
      </c>
      <c r="AU156" s="146" t="s">
        <v>86</v>
      </c>
      <c r="AV156" s="12" t="s">
        <v>86</v>
      </c>
      <c r="AW156" s="12" t="s">
        <v>32</v>
      </c>
      <c r="AX156" s="12" t="s">
        <v>76</v>
      </c>
      <c r="AY156" s="146" t="s">
        <v>149</v>
      </c>
    </row>
    <row r="157" spans="2:51" s="13" customFormat="1" ht="12">
      <c r="B157" s="152"/>
      <c r="D157" s="145" t="s">
        <v>157</v>
      </c>
      <c r="E157" s="153" t="s">
        <v>1</v>
      </c>
      <c r="F157" s="154" t="s">
        <v>160</v>
      </c>
      <c r="H157" s="155">
        <v>2.991</v>
      </c>
      <c r="I157" s="156"/>
      <c r="L157" s="152"/>
      <c r="M157" s="157"/>
      <c r="T157" s="158"/>
      <c r="AT157" s="153" t="s">
        <v>157</v>
      </c>
      <c r="AU157" s="153" t="s">
        <v>86</v>
      </c>
      <c r="AV157" s="13" t="s">
        <v>156</v>
      </c>
      <c r="AW157" s="13" t="s">
        <v>32</v>
      </c>
      <c r="AX157" s="13" t="s">
        <v>84</v>
      </c>
      <c r="AY157" s="153" t="s">
        <v>149</v>
      </c>
    </row>
    <row r="158" spans="2:65" s="1" customFormat="1" ht="16.5" customHeight="1">
      <c r="B158" s="31"/>
      <c r="C158" s="131" t="s">
        <v>156</v>
      </c>
      <c r="D158" s="131" t="s">
        <v>151</v>
      </c>
      <c r="E158" s="132" t="s">
        <v>166</v>
      </c>
      <c r="F158" s="133" t="s">
        <v>167</v>
      </c>
      <c r="G158" s="134" t="s">
        <v>154</v>
      </c>
      <c r="H158" s="135">
        <v>2.991</v>
      </c>
      <c r="I158" s="136"/>
      <c r="J158" s="137">
        <f>ROUND(I158*H158,2)</f>
        <v>0</v>
      </c>
      <c r="K158" s="133" t="s">
        <v>155</v>
      </c>
      <c r="L158" s="31"/>
      <c r="M158" s="138" t="s">
        <v>1</v>
      </c>
      <c r="N158" s="139" t="s">
        <v>41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156</v>
      </c>
      <c r="AT158" s="142" t="s">
        <v>151</v>
      </c>
      <c r="AU158" s="142" t="s">
        <v>86</v>
      </c>
      <c r="AY158" s="16" t="s">
        <v>149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84</v>
      </c>
      <c r="BK158" s="143">
        <f>ROUND(I158*H158,2)</f>
        <v>0</v>
      </c>
      <c r="BL158" s="16" t="s">
        <v>156</v>
      </c>
      <c r="BM158" s="142" t="s">
        <v>168</v>
      </c>
    </row>
    <row r="159" spans="2:65" s="1" customFormat="1" ht="33" customHeight="1">
      <c r="B159" s="31"/>
      <c r="C159" s="131" t="s">
        <v>169</v>
      </c>
      <c r="D159" s="131" t="s">
        <v>151</v>
      </c>
      <c r="E159" s="132" t="s">
        <v>170</v>
      </c>
      <c r="F159" s="133" t="s">
        <v>171</v>
      </c>
      <c r="G159" s="134" t="s">
        <v>172</v>
      </c>
      <c r="H159" s="135">
        <v>5.683</v>
      </c>
      <c r="I159" s="136"/>
      <c r="J159" s="137">
        <f>ROUND(I159*H159,2)</f>
        <v>0</v>
      </c>
      <c r="K159" s="133" t="s">
        <v>155</v>
      </c>
      <c r="L159" s="31"/>
      <c r="M159" s="138" t="s">
        <v>1</v>
      </c>
      <c r="N159" s="139" t="s">
        <v>41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156</v>
      </c>
      <c r="AT159" s="142" t="s">
        <v>151</v>
      </c>
      <c r="AU159" s="142" t="s">
        <v>86</v>
      </c>
      <c r="AY159" s="16" t="s">
        <v>149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84</v>
      </c>
      <c r="BK159" s="143">
        <f>ROUND(I159*H159,2)</f>
        <v>0</v>
      </c>
      <c r="BL159" s="16" t="s">
        <v>156</v>
      </c>
      <c r="BM159" s="142" t="s">
        <v>173</v>
      </c>
    </row>
    <row r="160" spans="2:51" s="12" customFormat="1" ht="12">
      <c r="B160" s="144"/>
      <c r="D160" s="145" t="s">
        <v>157</v>
      </c>
      <c r="E160" s="146" t="s">
        <v>1</v>
      </c>
      <c r="F160" s="147" t="s">
        <v>174</v>
      </c>
      <c r="H160" s="148">
        <v>5.683</v>
      </c>
      <c r="I160" s="149"/>
      <c r="L160" s="144"/>
      <c r="M160" s="150"/>
      <c r="T160" s="151"/>
      <c r="AT160" s="146" t="s">
        <v>157</v>
      </c>
      <c r="AU160" s="146" t="s">
        <v>86</v>
      </c>
      <c r="AV160" s="12" t="s">
        <v>86</v>
      </c>
      <c r="AW160" s="12" t="s">
        <v>32</v>
      </c>
      <c r="AX160" s="12" t="s">
        <v>76</v>
      </c>
      <c r="AY160" s="146" t="s">
        <v>149</v>
      </c>
    </row>
    <row r="161" spans="2:51" s="13" customFormat="1" ht="12">
      <c r="B161" s="152"/>
      <c r="D161" s="145" t="s">
        <v>157</v>
      </c>
      <c r="E161" s="153" t="s">
        <v>1</v>
      </c>
      <c r="F161" s="154" t="s">
        <v>160</v>
      </c>
      <c r="H161" s="155">
        <v>5.683</v>
      </c>
      <c r="I161" s="156"/>
      <c r="L161" s="152"/>
      <c r="M161" s="157"/>
      <c r="T161" s="158"/>
      <c r="AT161" s="153" t="s">
        <v>157</v>
      </c>
      <c r="AU161" s="153" t="s">
        <v>86</v>
      </c>
      <c r="AV161" s="13" t="s">
        <v>156</v>
      </c>
      <c r="AW161" s="13" t="s">
        <v>32</v>
      </c>
      <c r="AX161" s="13" t="s">
        <v>84</v>
      </c>
      <c r="AY161" s="153" t="s">
        <v>149</v>
      </c>
    </row>
    <row r="162" spans="2:65" s="1" customFormat="1" ht="24.2" customHeight="1">
      <c r="B162" s="31"/>
      <c r="C162" s="131" t="s">
        <v>168</v>
      </c>
      <c r="D162" s="131" t="s">
        <v>151</v>
      </c>
      <c r="E162" s="132" t="s">
        <v>175</v>
      </c>
      <c r="F162" s="133" t="s">
        <v>176</v>
      </c>
      <c r="G162" s="134" t="s">
        <v>154</v>
      </c>
      <c r="H162" s="135">
        <v>6.975</v>
      </c>
      <c r="I162" s="136"/>
      <c r="J162" s="137">
        <f>ROUND(I162*H162,2)</f>
        <v>0</v>
      </c>
      <c r="K162" s="133" t="s">
        <v>155</v>
      </c>
      <c r="L162" s="31"/>
      <c r="M162" s="138" t="s">
        <v>1</v>
      </c>
      <c r="N162" s="139" t="s">
        <v>41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156</v>
      </c>
      <c r="AT162" s="142" t="s">
        <v>151</v>
      </c>
      <c r="AU162" s="142" t="s">
        <v>86</v>
      </c>
      <c r="AY162" s="16" t="s">
        <v>149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84</v>
      </c>
      <c r="BK162" s="143">
        <f>ROUND(I162*H162,2)</f>
        <v>0</v>
      </c>
      <c r="BL162" s="16" t="s">
        <v>156</v>
      </c>
      <c r="BM162" s="142" t="s">
        <v>177</v>
      </c>
    </row>
    <row r="163" spans="2:51" s="12" customFormat="1" ht="12">
      <c r="B163" s="144"/>
      <c r="D163" s="145" t="s">
        <v>157</v>
      </c>
      <c r="E163" s="146" t="s">
        <v>1</v>
      </c>
      <c r="F163" s="147" t="s">
        <v>178</v>
      </c>
      <c r="H163" s="148">
        <v>1.816</v>
      </c>
      <c r="I163" s="149"/>
      <c r="L163" s="144"/>
      <c r="M163" s="150"/>
      <c r="T163" s="151"/>
      <c r="AT163" s="146" t="s">
        <v>157</v>
      </c>
      <c r="AU163" s="146" t="s">
        <v>86</v>
      </c>
      <c r="AV163" s="12" t="s">
        <v>86</v>
      </c>
      <c r="AW163" s="12" t="s">
        <v>32</v>
      </c>
      <c r="AX163" s="12" t="s">
        <v>76</v>
      </c>
      <c r="AY163" s="146" t="s">
        <v>149</v>
      </c>
    </row>
    <row r="164" spans="2:51" s="12" customFormat="1" ht="12">
      <c r="B164" s="144"/>
      <c r="D164" s="145" t="s">
        <v>157</v>
      </c>
      <c r="E164" s="146" t="s">
        <v>1</v>
      </c>
      <c r="F164" s="147" t="s">
        <v>179</v>
      </c>
      <c r="H164" s="148">
        <v>5.159</v>
      </c>
      <c r="I164" s="149"/>
      <c r="L164" s="144"/>
      <c r="M164" s="150"/>
      <c r="T164" s="151"/>
      <c r="AT164" s="146" t="s">
        <v>157</v>
      </c>
      <c r="AU164" s="146" t="s">
        <v>86</v>
      </c>
      <c r="AV164" s="12" t="s">
        <v>86</v>
      </c>
      <c r="AW164" s="12" t="s">
        <v>32</v>
      </c>
      <c r="AX164" s="12" t="s">
        <v>76</v>
      </c>
      <c r="AY164" s="146" t="s">
        <v>149</v>
      </c>
    </row>
    <row r="165" spans="2:51" s="13" customFormat="1" ht="12">
      <c r="B165" s="152"/>
      <c r="D165" s="145" t="s">
        <v>157</v>
      </c>
      <c r="E165" s="153" t="s">
        <v>1</v>
      </c>
      <c r="F165" s="154" t="s">
        <v>160</v>
      </c>
      <c r="H165" s="155">
        <v>6.975</v>
      </c>
      <c r="I165" s="156"/>
      <c r="L165" s="152"/>
      <c r="M165" s="157"/>
      <c r="T165" s="158"/>
      <c r="AT165" s="153" t="s">
        <v>157</v>
      </c>
      <c r="AU165" s="153" t="s">
        <v>86</v>
      </c>
      <c r="AV165" s="13" t="s">
        <v>156</v>
      </c>
      <c r="AW165" s="13" t="s">
        <v>32</v>
      </c>
      <c r="AX165" s="13" t="s">
        <v>84</v>
      </c>
      <c r="AY165" s="153" t="s">
        <v>149</v>
      </c>
    </row>
    <row r="166" spans="2:65" s="1" customFormat="1" ht="24.2" customHeight="1">
      <c r="B166" s="31"/>
      <c r="C166" s="131" t="s">
        <v>180</v>
      </c>
      <c r="D166" s="131" t="s">
        <v>151</v>
      </c>
      <c r="E166" s="132" t="s">
        <v>181</v>
      </c>
      <c r="F166" s="133" t="s">
        <v>182</v>
      </c>
      <c r="G166" s="134" t="s">
        <v>154</v>
      </c>
      <c r="H166" s="135">
        <v>2.991</v>
      </c>
      <c r="I166" s="136"/>
      <c r="J166" s="137">
        <f>ROUND(I166*H166,2)</f>
        <v>0</v>
      </c>
      <c r="K166" s="133" t="s">
        <v>155</v>
      </c>
      <c r="L166" s="31"/>
      <c r="M166" s="138" t="s">
        <v>1</v>
      </c>
      <c r="N166" s="139" t="s">
        <v>41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156</v>
      </c>
      <c r="AT166" s="142" t="s">
        <v>151</v>
      </c>
      <c r="AU166" s="142" t="s">
        <v>86</v>
      </c>
      <c r="AY166" s="16" t="s">
        <v>149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84</v>
      </c>
      <c r="BK166" s="143">
        <f>ROUND(I166*H166,2)</f>
        <v>0</v>
      </c>
      <c r="BL166" s="16" t="s">
        <v>156</v>
      </c>
      <c r="BM166" s="142" t="s">
        <v>183</v>
      </c>
    </row>
    <row r="167" spans="2:51" s="12" customFormat="1" ht="12">
      <c r="B167" s="144"/>
      <c r="D167" s="145" t="s">
        <v>157</v>
      </c>
      <c r="E167" s="146" t="s">
        <v>1</v>
      </c>
      <c r="F167" s="147" t="s">
        <v>165</v>
      </c>
      <c r="H167" s="148">
        <v>1.629</v>
      </c>
      <c r="I167" s="149"/>
      <c r="L167" s="144"/>
      <c r="M167" s="150"/>
      <c r="T167" s="151"/>
      <c r="AT167" s="146" t="s">
        <v>157</v>
      </c>
      <c r="AU167" s="146" t="s">
        <v>86</v>
      </c>
      <c r="AV167" s="12" t="s">
        <v>86</v>
      </c>
      <c r="AW167" s="12" t="s">
        <v>32</v>
      </c>
      <c r="AX167" s="12" t="s">
        <v>76</v>
      </c>
      <c r="AY167" s="146" t="s">
        <v>149</v>
      </c>
    </row>
    <row r="168" spans="2:51" s="12" customFormat="1" ht="12">
      <c r="B168" s="144"/>
      <c r="D168" s="145" t="s">
        <v>157</v>
      </c>
      <c r="E168" s="146" t="s">
        <v>1</v>
      </c>
      <c r="F168" s="147" t="s">
        <v>164</v>
      </c>
      <c r="H168" s="148">
        <v>1.362</v>
      </c>
      <c r="I168" s="149"/>
      <c r="L168" s="144"/>
      <c r="M168" s="150"/>
      <c r="T168" s="151"/>
      <c r="AT168" s="146" t="s">
        <v>157</v>
      </c>
      <c r="AU168" s="146" t="s">
        <v>86</v>
      </c>
      <c r="AV168" s="12" t="s">
        <v>86</v>
      </c>
      <c r="AW168" s="12" t="s">
        <v>32</v>
      </c>
      <c r="AX168" s="12" t="s">
        <v>76</v>
      </c>
      <c r="AY168" s="146" t="s">
        <v>149</v>
      </c>
    </row>
    <row r="169" spans="2:51" s="13" customFormat="1" ht="12">
      <c r="B169" s="152"/>
      <c r="D169" s="145" t="s">
        <v>157</v>
      </c>
      <c r="E169" s="153" t="s">
        <v>1</v>
      </c>
      <c r="F169" s="154" t="s">
        <v>160</v>
      </c>
      <c r="H169" s="155">
        <v>2.991</v>
      </c>
      <c r="I169" s="156"/>
      <c r="L169" s="152"/>
      <c r="M169" s="157"/>
      <c r="T169" s="158"/>
      <c r="AT169" s="153" t="s">
        <v>157</v>
      </c>
      <c r="AU169" s="153" t="s">
        <v>86</v>
      </c>
      <c r="AV169" s="13" t="s">
        <v>156</v>
      </c>
      <c r="AW169" s="13" t="s">
        <v>32</v>
      </c>
      <c r="AX169" s="13" t="s">
        <v>84</v>
      </c>
      <c r="AY169" s="153" t="s">
        <v>149</v>
      </c>
    </row>
    <row r="170" spans="2:65" s="1" customFormat="1" ht="16.5" customHeight="1">
      <c r="B170" s="31"/>
      <c r="C170" s="159" t="s">
        <v>173</v>
      </c>
      <c r="D170" s="159" t="s">
        <v>184</v>
      </c>
      <c r="E170" s="160" t="s">
        <v>185</v>
      </c>
      <c r="F170" s="161" t="s">
        <v>186</v>
      </c>
      <c r="G170" s="162" t="s">
        <v>172</v>
      </c>
      <c r="H170" s="163">
        <v>5.982</v>
      </c>
      <c r="I170" s="164"/>
      <c r="J170" s="165">
        <f>ROUND(I170*H170,2)</f>
        <v>0</v>
      </c>
      <c r="K170" s="161" t="s">
        <v>155</v>
      </c>
      <c r="L170" s="166"/>
      <c r="M170" s="167" t="s">
        <v>1</v>
      </c>
      <c r="N170" s="168" t="s">
        <v>41</v>
      </c>
      <c r="P170" s="140">
        <f>O170*H170</f>
        <v>0</v>
      </c>
      <c r="Q170" s="140">
        <v>1</v>
      </c>
      <c r="R170" s="140">
        <f>Q170*H170</f>
        <v>5.982</v>
      </c>
      <c r="S170" s="140">
        <v>0</v>
      </c>
      <c r="T170" s="141">
        <f>S170*H170</f>
        <v>0</v>
      </c>
      <c r="AR170" s="142" t="s">
        <v>173</v>
      </c>
      <c r="AT170" s="142" t="s">
        <v>184</v>
      </c>
      <c r="AU170" s="142" t="s">
        <v>86</v>
      </c>
      <c r="AY170" s="16" t="s">
        <v>149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84</v>
      </c>
      <c r="BK170" s="143">
        <f>ROUND(I170*H170,2)</f>
        <v>0</v>
      </c>
      <c r="BL170" s="16" t="s">
        <v>156</v>
      </c>
      <c r="BM170" s="142" t="s">
        <v>187</v>
      </c>
    </row>
    <row r="171" spans="2:51" s="12" customFormat="1" ht="12">
      <c r="B171" s="144"/>
      <c r="D171" s="145" t="s">
        <v>157</v>
      </c>
      <c r="E171" s="146" t="s">
        <v>1</v>
      </c>
      <c r="F171" s="147" t="s">
        <v>188</v>
      </c>
      <c r="H171" s="148">
        <v>5.982</v>
      </c>
      <c r="I171" s="149"/>
      <c r="L171" s="144"/>
      <c r="M171" s="150"/>
      <c r="T171" s="151"/>
      <c r="AT171" s="146" t="s">
        <v>157</v>
      </c>
      <c r="AU171" s="146" t="s">
        <v>86</v>
      </c>
      <c r="AV171" s="12" t="s">
        <v>86</v>
      </c>
      <c r="AW171" s="12" t="s">
        <v>32</v>
      </c>
      <c r="AX171" s="12" t="s">
        <v>76</v>
      </c>
      <c r="AY171" s="146" t="s">
        <v>149</v>
      </c>
    </row>
    <row r="172" spans="2:51" s="13" customFormat="1" ht="12">
      <c r="B172" s="152"/>
      <c r="D172" s="145" t="s">
        <v>157</v>
      </c>
      <c r="E172" s="153" t="s">
        <v>1</v>
      </c>
      <c r="F172" s="154" t="s">
        <v>160</v>
      </c>
      <c r="H172" s="155">
        <v>5.982</v>
      </c>
      <c r="I172" s="156"/>
      <c r="L172" s="152"/>
      <c r="M172" s="157"/>
      <c r="T172" s="158"/>
      <c r="AT172" s="153" t="s">
        <v>157</v>
      </c>
      <c r="AU172" s="153" t="s">
        <v>86</v>
      </c>
      <c r="AV172" s="13" t="s">
        <v>156</v>
      </c>
      <c r="AW172" s="13" t="s">
        <v>32</v>
      </c>
      <c r="AX172" s="13" t="s">
        <v>84</v>
      </c>
      <c r="AY172" s="153" t="s">
        <v>149</v>
      </c>
    </row>
    <row r="173" spans="2:63" s="11" customFormat="1" ht="22.7" customHeight="1">
      <c r="B173" s="119"/>
      <c r="D173" s="120" t="s">
        <v>75</v>
      </c>
      <c r="E173" s="129" t="s">
        <v>161</v>
      </c>
      <c r="F173" s="129" t="s">
        <v>189</v>
      </c>
      <c r="I173" s="122"/>
      <c r="J173" s="130">
        <f>BK173</f>
        <v>0</v>
      </c>
      <c r="L173" s="119"/>
      <c r="M173" s="124"/>
      <c r="P173" s="125">
        <f>SUM(P174:P218)</f>
        <v>0</v>
      </c>
      <c r="R173" s="125">
        <f>SUM(R174:R218)</f>
        <v>9.12332924</v>
      </c>
      <c r="T173" s="126">
        <f>SUM(T174:T218)</f>
        <v>0</v>
      </c>
      <c r="AR173" s="120" t="s">
        <v>84</v>
      </c>
      <c r="AT173" s="127" t="s">
        <v>75</v>
      </c>
      <c r="AU173" s="127" t="s">
        <v>84</v>
      </c>
      <c r="AY173" s="120" t="s">
        <v>149</v>
      </c>
      <c r="BK173" s="128">
        <f>SUM(BK174:BK218)</f>
        <v>0</v>
      </c>
    </row>
    <row r="174" spans="2:65" s="1" customFormat="1" ht="16.5" customHeight="1">
      <c r="B174" s="31"/>
      <c r="C174" s="131" t="s">
        <v>190</v>
      </c>
      <c r="D174" s="131" t="s">
        <v>151</v>
      </c>
      <c r="E174" s="132" t="s">
        <v>191</v>
      </c>
      <c r="F174" s="133" t="s">
        <v>192</v>
      </c>
      <c r="G174" s="134" t="s">
        <v>154</v>
      </c>
      <c r="H174" s="135">
        <v>6.571</v>
      </c>
      <c r="I174" s="136"/>
      <c r="J174" s="137">
        <f>ROUND(I174*H174,2)</f>
        <v>0</v>
      </c>
      <c r="K174" s="133" t="s">
        <v>193</v>
      </c>
      <c r="L174" s="31"/>
      <c r="M174" s="138" t="s">
        <v>1</v>
      </c>
      <c r="N174" s="139" t="s">
        <v>41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156</v>
      </c>
      <c r="AT174" s="142" t="s">
        <v>151</v>
      </c>
      <c r="AU174" s="142" t="s">
        <v>86</v>
      </c>
      <c r="AY174" s="16" t="s">
        <v>149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84</v>
      </c>
      <c r="BK174" s="143">
        <f>ROUND(I174*H174,2)</f>
        <v>0</v>
      </c>
      <c r="BL174" s="16" t="s">
        <v>156</v>
      </c>
      <c r="BM174" s="142" t="s">
        <v>194</v>
      </c>
    </row>
    <row r="175" spans="2:51" s="12" customFormat="1" ht="22.5">
      <c r="B175" s="144"/>
      <c r="D175" s="145" t="s">
        <v>157</v>
      </c>
      <c r="E175" s="146" t="s">
        <v>1</v>
      </c>
      <c r="F175" s="147" t="s">
        <v>195</v>
      </c>
      <c r="H175" s="148">
        <v>6.571</v>
      </c>
      <c r="I175" s="149"/>
      <c r="L175" s="144"/>
      <c r="M175" s="150"/>
      <c r="T175" s="151"/>
      <c r="AT175" s="146" t="s">
        <v>157</v>
      </c>
      <c r="AU175" s="146" t="s">
        <v>86</v>
      </c>
      <c r="AV175" s="12" t="s">
        <v>86</v>
      </c>
      <c r="AW175" s="12" t="s">
        <v>32</v>
      </c>
      <c r="AX175" s="12" t="s">
        <v>76</v>
      </c>
      <c r="AY175" s="146" t="s">
        <v>149</v>
      </c>
    </row>
    <row r="176" spans="2:51" s="13" customFormat="1" ht="12">
      <c r="B176" s="152"/>
      <c r="D176" s="145" t="s">
        <v>157</v>
      </c>
      <c r="E176" s="153" t="s">
        <v>1</v>
      </c>
      <c r="F176" s="154" t="s">
        <v>160</v>
      </c>
      <c r="H176" s="155">
        <v>6.571</v>
      </c>
      <c r="I176" s="156"/>
      <c r="L176" s="152"/>
      <c r="M176" s="157"/>
      <c r="T176" s="158"/>
      <c r="AT176" s="153" t="s">
        <v>157</v>
      </c>
      <c r="AU176" s="153" t="s">
        <v>86</v>
      </c>
      <c r="AV176" s="13" t="s">
        <v>156</v>
      </c>
      <c r="AW176" s="13" t="s">
        <v>32</v>
      </c>
      <c r="AX176" s="13" t="s">
        <v>84</v>
      </c>
      <c r="AY176" s="153" t="s">
        <v>149</v>
      </c>
    </row>
    <row r="177" spans="2:65" s="1" customFormat="1" ht="16.5" customHeight="1">
      <c r="B177" s="31"/>
      <c r="C177" s="131" t="s">
        <v>177</v>
      </c>
      <c r="D177" s="131" t="s">
        <v>151</v>
      </c>
      <c r="E177" s="132" t="s">
        <v>196</v>
      </c>
      <c r="F177" s="133" t="s">
        <v>197</v>
      </c>
      <c r="G177" s="134" t="s">
        <v>154</v>
      </c>
      <c r="H177" s="135">
        <v>2.059</v>
      </c>
      <c r="I177" s="136"/>
      <c r="J177" s="137">
        <f>ROUND(I177*H177,2)</f>
        <v>0</v>
      </c>
      <c r="K177" s="133" t="s">
        <v>155</v>
      </c>
      <c r="L177" s="31"/>
      <c r="M177" s="138" t="s">
        <v>1</v>
      </c>
      <c r="N177" s="139" t="s">
        <v>41</v>
      </c>
      <c r="P177" s="140">
        <f>O177*H177</f>
        <v>0</v>
      </c>
      <c r="Q177" s="140">
        <v>1.94302</v>
      </c>
      <c r="R177" s="140">
        <f>Q177*H177</f>
        <v>4.00067818</v>
      </c>
      <c r="S177" s="140">
        <v>0</v>
      </c>
      <c r="T177" s="141">
        <f>S177*H177</f>
        <v>0</v>
      </c>
      <c r="AR177" s="142" t="s">
        <v>156</v>
      </c>
      <c r="AT177" s="142" t="s">
        <v>151</v>
      </c>
      <c r="AU177" s="142" t="s">
        <v>86</v>
      </c>
      <c r="AY177" s="16" t="s">
        <v>149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84</v>
      </c>
      <c r="BK177" s="143">
        <f>ROUND(I177*H177,2)</f>
        <v>0</v>
      </c>
      <c r="BL177" s="16" t="s">
        <v>156</v>
      </c>
      <c r="BM177" s="142" t="s">
        <v>198</v>
      </c>
    </row>
    <row r="178" spans="2:51" s="12" customFormat="1" ht="22.5">
      <c r="B178" s="144"/>
      <c r="D178" s="145" t="s">
        <v>157</v>
      </c>
      <c r="E178" s="146" t="s">
        <v>1</v>
      </c>
      <c r="F178" s="147" t="s">
        <v>199</v>
      </c>
      <c r="H178" s="148">
        <v>2.059</v>
      </c>
      <c r="I178" s="149"/>
      <c r="L178" s="144"/>
      <c r="M178" s="150"/>
      <c r="T178" s="151"/>
      <c r="AT178" s="146" t="s">
        <v>157</v>
      </c>
      <c r="AU178" s="146" t="s">
        <v>86</v>
      </c>
      <c r="AV178" s="12" t="s">
        <v>86</v>
      </c>
      <c r="AW178" s="12" t="s">
        <v>32</v>
      </c>
      <c r="AX178" s="12" t="s">
        <v>76</v>
      </c>
      <c r="AY178" s="146" t="s">
        <v>149</v>
      </c>
    </row>
    <row r="179" spans="2:51" s="13" customFormat="1" ht="12">
      <c r="B179" s="152"/>
      <c r="D179" s="145" t="s">
        <v>157</v>
      </c>
      <c r="E179" s="153" t="s">
        <v>1</v>
      </c>
      <c r="F179" s="154" t="s">
        <v>160</v>
      </c>
      <c r="H179" s="155">
        <v>2.059</v>
      </c>
      <c r="I179" s="156"/>
      <c r="L179" s="152"/>
      <c r="M179" s="157"/>
      <c r="T179" s="158"/>
      <c r="AT179" s="153" t="s">
        <v>157</v>
      </c>
      <c r="AU179" s="153" t="s">
        <v>86</v>
      </c>
      <c r="AV179" s="13" t="s">
        <v>156</v>
      </c>
      <c r="AW179" s="13" t="s">
        <v>32</v>
      </c>
      <c r="AX179" s="13" t="s">
        <v>84</v>
      </c>
      <c r="AY179" s="153" t="s">
        <v>149</v>
      </c>
    </row>
    <row r="180" spans="2:65" s="1" customFormat="1" ht="24.2" customHeight="1">
      <c r="B180" s="31"/>
      <c r="C180" s="131" t="s">
        <v>200</v>
      </c>
      <c r="D180" s="131" t="s">
        <v>151</v>
      </c>
      <c r="E180" s="132" t="s">
        <v>201</v>
      </c>
      <c r="F180" s="133" t="s">
        <v>202</v>
      </c>
      <c r="G180" s="134" t="s">
        <v>172</v>
      </c>
      <c r="H180" s="135">
        <v>0.503</v>
      </c>
      <c r="I180" s="136"/>
      <c r="J180" s="137">
        <f>ROUND(I180*H180,2)</f>
        <v>0</v>
      </c>
      <c r="K180" s="133" t="s">
        <v>155</v>
      </c>
      <c r="L180" s="31"/>
      <c r="M180" s="138" t="s">
        <v>1</v>
      </c>
      <c r="N180" s="139" t="s">
        <v>41</v>
      </c>
      <c r="P180" s="140">
        <f>O180*H180</f>
        <v>0</v>
      </c>
      <c r="Q180" s="140">
        <v>0.01954</v>
      </c>
      <c r="R180" s="140">
        <f>Q180*H180</f>
        <v>0.00982862</v>
      </c>
      <c r="S180" s="140">
        <v>0</v>
      </c>
      <c r="T180" s="141">
        <f>S180*H180</f>
        <v>0</v>
      </c>
      <c r="AR180" s="142" t="s">
        <v>156</v>
      </c>
      <c r="AT180" s="142" t="s">
        <v>151</v>
      </c>
      <c r="AU180" s="142" t="s">
        <v>86</v>
      </c>
      <c r="AY180" s="16" t="s">
        <v>149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6" t="s">
        <v>84</v>
      </c>
      <c r="BK180" s="143">
        <f>ROUND(I180*H180,2)</f>
        <v>0</v>
      </c>
      <c r="BL180" s="16" t="s">
        <v>156</v>
      </c>
      <c r="BM180" s="142" t="s">
        <v>203</v>
      </c>
    </row>
    <row r="181" spans="2:51" s="12" customFormat="1" ht="12">
      <c r="B181" s="144"/>
      <c r="D181" s="145" t="s">
        <v>157</v>
      </c>
      <c r="E181" s="146" t="s">
        <v>1</v>
      </c>
      <c r="F181" s="147" t="s">
        <v>204</v>
      </c>
      <c r="H181" s="148">
        <v>0.503</v>
      </c>
      <c r="I181" s="149"/>
      <c r="L181" s="144"/>
      <c r="M181" s="150"/>
      <c r="T181" s="151"/>
      <c r="AT181" s="146" t="s">
        <v>157</v>
      </c>
      <c r="AU181" s="146" t="s">
        <v>86</v>
      </c>
      <c r="AV181" s="12" t="s">
        <v>86</v>
      </c>
      <c r="AW181" s="12" t="s">
        <v>32</v>
      </c>
      <c r="AX181" s="12" t="s">
        <v>76</v>
      </c>
      <c r="AY181" s="146" t="s">
        <v>149</v>
      </c>
    </row>
    <row r="182" spans="2:51" s="13" customFormat="1" ht="12">
      <c r="B182" s="152"/>
      <c r="D182" s="145" t="s">
        <v>157</v>
      </c>
      <c r="E182" s="153" t="s">
        <v>1</v>
      </c>
      <c r="F182" s="154" t="s">
        <v>160</v>
      </c>
      <c r="H182" s="155">
        <v>0.503</v>
      </c>
      <c r="I182" s="156"/>
      <c r="L182" s="152"/>
      <c r="M182" s="157"/>
      <c r="T182" s="158"/>
      <c r="AT182" s="153" t="s">
        <v>157</v>
      </c>
      <c r="AU182" s="153" t="s">
        <v>86</v>
      </c>
      <c r="AV182" s="13" t="s">
        <v>156</v>
      </c>
      <c r="AW182" s="13" t="s">
        <v>32</v>
      </c>
      <c r="AX182" s="13" t="s">
        <v>84</v>
      </c>
      <c r="AY182" s="153" t="s">
        <v>149</v>
      </c>
    </row>
    <row r="183" spans="2:65" s="1" customFormat="1" ht="16.5" customHeight="1">
      <c r="B183" s="31"/>
      <c r="C183" s="159" t="s">
        <v>183</v>
      </c>
      <c r="D183" s="159" t="s">
        <v>184</v>
      </c>
      <c r="E183" s="160" t="s">
        <v>205</v>
      </c>
      <c r="F183" s="161" t="s">
        <v>206</v>
      </c>
      <c r="G183" s="162" t="s">
        <v>172</v>
      </c>
      <c r="H183" s="163">
        <v>0.228</v>
      </c>
      <c r="I183" s="164"/>
      <c r="J183" s="165">
        <f>ROUND(I183*H183,2)</f>
        <v>0</v>
      </c>
      <c r="K183" s="161" t="s">
        <v>155</v>
      </c>
      <c r="L183" s="166"/>
      <c r="M183" s="167" t="s">
        <v>1</v>
      </c>
      <c r="N183" s="168" t="s">
        <v>41</v>
      </c>
      <c r="P183" s="140">
        <f>O183*H183</f>
        <v>0</v>
      </c>
      <c r="Q183" s="140">
        <v>1</v>
      </c>
      <c r="R183" s="140">
        <f>Q183*H183</f>
        <v>0.228</v>
      </c>
      <c r="S183" s="140">
        <v>0</v>
      </c>
      <c r="T183" s="141">
        <f>S183*H183</f>
        <v>0</v>
      </c>
      <c r="AR183" s="142" t="s">
        <v>173</v>
      </c>
      <c r="AT183" s="142" t="s">
        <v>184</v>
      </c>
      <c r="AU183" s="142" t="s">
        <v>86</v>
      </c>
      <c r="AY183" s="16" t="s">
        <v>149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84</v>
      </c>
      <c r="BK183" s="143">
        <f>ROUND(I183*H183,2)</f>
        <v>0</v>
      </c>
      <c r="BL183" s="16" t="s">
        <v>156</v>
      </c>
      <c r="BM183" s="142" t="s">
        <v>207</v>
      </c>
    </row>
    <row r="184" spans="2:51" s="12" customFormat="1" ht="12">
      <c r="B184" s="144"/>
      <c r="D184" s="145" t="s">
        <v>157</v>
      </c>
      <c r="E184" s="146" t="s">
        <v>1</v>
      </c>
      <c r="F184" s="147" t="s">
        <v>208</v>
      </c>
      <c r="H184" s="148">
        <v>0.228</v>
      </c>
      <c r="I184" s="149"/>
      <c r="L184" s="144"/>
      <c r="M184" s="150"/>
      <c r="T184" s="151"/>
      <c r="AT184" s="146" t="s">
        <v>157</v>
      </c>
      <c r="AU184" s="146" t="s">
        <v>86</v>
      </c>
      <c r="AV184" s="12" t="s">
        <v>86</v>
      </c>
      <c r="AW184" s="12" t="s">
        <v>32</v>
      </c>
      <c r="AX184" s="12" t="s">
        <v>76</v>
      </c>
      <c r="AY184" s="146" t="s">
        <v>149</v>
      </c>
    </row>
    <row r="185" spans="2:51" s="13" customFormat="1" ht="12">
      <c r="B185" s="152"/>
      <c r="D185" s="145" t="s">
        <v>157</v>
      </c>
      <c r="E185" s="153" t="s">
        <v>1</v>
      </c>
      <c r="F185" s="154" t="s">
        <v>160</v>
      </c>
      <c r="H185" s="155">
        <v>0.228</v>
      </c>
      <c r="I185" s="156"/>
      <c r="L185" s="152"/>
      <c r="M185" s="157"/>
      <c r="T185" s="158"/>
      <c r="AT185" s="153" t="s">
        <v>157</v>
      </c>
      <c r="AU185" s="153" t="s">
        <v>86</v>
      </c>
      <c r="AV185" s="13" t="s">
        <v>156</v>
      </c>
      <c r="AW185" s="13" t="s">
        <v>32</v>
      </c>
      <c r="AX185" s="13" t="s">
        <v>84</v>
      </c>
      <c r="AY185" s="153" t="s">
        <v>149</v>
      </c>
    </row>
    <row r="186" spans="2:65" s="1" customFormat="1" ht="16.5" customHeight="1">
      <c r="B186" s="31"/>
      <c r="C186" s="159" t="s">
        <v>209</v>
      </c>
      <c r="D186" s="159" t="s">
        <v>184</v>
      </c>
      <c r="E186" s="160" t="s">
        <v>210</v>
      </c>
      <c r="F186" s="161" t="s">
        <v>211</v>
      </c>
      <c r="G186" s="162" t="s">
        <v>172</v>
      </c>
      <c r="H186" s="163">
        <v>0.275</v>
      </c>
      <c r="I186" s="164"/>
      <c r="J186" s="165">
        <f>ROUND(I186*H186,2)</f>
        <v>0</v>
      </c>
      <c r="K186" s="161" t="s">
        <v>155</v>
      </c>
      <c r="L186" s="166"/>
      <c r="M186" s="167" t="s">
        <v>1</v>
      </c>
      <c r="N186" s="168" t="s">
        <v>41</v>
      </c>
      <c r="P186" s="140">
        <f>O186*H186</f>
        <v>0</v>
      </c>
      <c r="Q186" s="140">
        <v>1</v>
      </c>
      <c r="R186" s="140">
        <f>Q186*H186</f>
        <v>0.275</v>
      </c>
      <c r="S186" s="140">
        <v>0</v>
      </c>
      <c r="T186" s="141">
        <f>S186*H186</f>
        <v>0</v>
      </c>
      <c r="AR186" s="142" t="s">
        <v>173</v>
      </c>
      <c r="AT186" s="142" t="s">
        <v>184</v>
      </c>
      <c r="AU186" s="142" t="s">
        <v>86</v>
      </c>
      <c r="AY186" s="16" t="s">
        <v>149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6" t="s">
        <v>84</v>
      </c>
      <c r="BK186" s="143">
        <f>ROUND(I186*H186,2)</f>
        <v>0</v>
      </c>
      <c r="BL186" s="16" t="s">
        <v>156</v>
      </c>
      <c r="BM186" s="142" t="s">
        <v>212</v>
      </c>
    </row>
    <row r="187" spans="2:51" s="12" customFormat="1" ht="12">
      <c r="B187" s="144"/>
      <c r="D187" s="145" t="s">
        <v>157</v>
      </c>
      <c r="E187" s="146" t="s">
        <v>1</v>
      </c>
      <c r="F187" s="147" t="s">
        <v>213</v>
      </c>
      <c r="H187" s="148">
        <v>0.275</v>
      </c>
      <c r="I187" s="149"/>
      <c r="L187" s="144"/>
      <c r="M187" s="150"/>
      <c r="T187" s="151"/>
      <c r="AT187" s="146" t="s">
        <v>157</v>
      </c>
      <c r="AU187" s="146" t="s">
        <v>86</v>
      </c>
      <c r="AV187" s="12" t="s">
        <v>86</v>
      </c>
      <c r="AW187" s="12" t="s">
        <v>32</v>
      </c>
      <c r="AX187" s="12" t="s">
        <v>76</v>
      </c>
      <c r="AY187" s="146" t="s">
        <v>149</v>
      </c>
    </row>
    <row r="188" spans="2:51" s="13" customFormat="1" ht="12">
      <c r="B188" s="152"/>
      <c r="D188" s="145" t="s">
        <v>157</v>
      </c>
      <c r="E188" s="153" t="s">
        <v>1</v>
      </c>
      <c r="F188" s="154" t="s">
        <v>160</v>
      </c>
      <c r="H188" s="155">
        <v>0.275</v>
      </c>
      <c r="I188" s="156"/>
      <c r="L188" s="152"/>
      <c r="M188" s="157"/>
      <c r="T188" s="158"/>
      <c r="AT188" s="153" t="s">
        <v>157</v>
      </c>
      <c r="AU188" s="153" t="s">
        <v>86</v>
      </c>
      <c r="AV188" s="13" t="s">
        <v>156</v>
      </c>
      <c r="AW188" s="13" t="s">
        <v>32</v>
      </c>
      <c r="AX188" s="13" t="s">
        <v>84</v>
      </c>
      <c r="AY188" s="153" t="s">
        <v>149</v>
      </c>
    </row>
    <row r="189" spans="2:65" s="1" customFormat="1" ht="24.2" customHeight="1">
      <c r="B189" s="31"/>
      <c r="C189" s="131" t="s">
        <v>187</v>
      </c>
      <c r="D189" s="131" t="s">
        <v>151</v>
      </c>
      <c r="E189" s="132" t="s">
        <v>214</v>
      </c>
      <c r="F189" s="133" t="s">
        <v>215</v>
      </c>
      <c r="G189" s="134" t="s">
        <v>172</v>
      </c>
      <c r="H189" s="135">
        <v>1.395</v>
      </c>
      <c r="I189" s="136"/>
      <c r="J189" s="137">
        <f>ROUND(I189*H189,2)</f>
        <v>0</v>
      </c>
      <c r="K189" s="133" t="s">
        <v>155</v>
      </c>
      <c r="L189" s="31"/>
      <c r="M189" s="138" t="s">
        <v>1</v>
      </c>
      <c r="N189" s="139" t="s">
        <v>41</v>
      </c>
      <c r="P189" s="140">
        <f>O189*H189</f>
        <v>0</v>
      </c>
      <c r="Q189" s="140">
        <v>0.01709</v>
      </c>
      <c r="R189" s="140">
        <f>Q189*H189</f>
        <v>0.023840550000000002</v>
      </c>
      <c r="S189" s="140">
        <v>0</v>
      </c>
      <c r="T189" s="141">
        <f>S189*H189</f>
        <v>0</v>
      </c>
      <c r="AR189" s="142" t="s">
        <v>156</v>
      </c>
      <c r="AT189" s="142" t="s">
        <v>151</v>
      </c>
      <c r="AU189" s="142" t="s">
        <v>86</v>
      </c>
      <c r="AY189" s="16" t="s">
        <v>149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84</v>
      </c>
      <c r="BK189" s="143">
        <f>ROUND(I189*H189,2)</f>
        <v>0</v>
      </c>
      <c r="BL189" s="16" t="s">
        <v>156</v>
      </c>
      <c r="BM189" s="142" t="s">
        <v>216</v>
      </c>
    </row>
    <row r="190" spans="2:51" s="12" customFormat="1" ht="12">
      <c r="B190" s="144"/>
      <c r="D190" s="145" t="s">
        <v>157</v>
      </c>
      <c r="E190" s="146" t="s">
        <v>1</v>
      </c>
      <c r="F190" s="147" t="s">
        <v>217</v>
      </c>
      <c r="H190" s="148">
        <v>1.395</v>
      </c>
      <c r="I190" s="149"/>
      <c r="L190" s="144"/>
      <c r="M190" s="150"/>
      <c r="T190" s="151"/>
      <c r="AT190" s="146" t="s">
        <v>157</v>
      </c>
      <c r="AU190" s="146" t="s">
        <v>86</v>
      </c>
      <c r="AV190" s="12" t="s">
        <v>86</v>
      </c>
      <c r="AW190" s="12" t="s">
        <v>32</v>
      </c>
      <c r="AX190" s="12" t="s">
        <v>76</v>
      </c>
      <c r="AY190" s="146" t="s">
        <v>149</v>
      </c>
    </row>
    <row r="191" spans="2:51" s="13" customFormat="1" ht="12">
      <c r="B191" s="152"/>
      <c r="D191" s="145" t="s">
        <v>157</v>
      </c>
      <c r="E191" s="153" t="s">
        <v>1</v>
      </c>
      <c r="F191" s="154" t="s">
        <v>160</v>
      </c>
      <c r="H191" s="155">
        <v>1.395</v>
      </c>
      <c r="I191" s="156"/>
      <c r="L191" s="152"/>
      <c r="M191" s="157"/>
      <c r="T191" s="158"/>
      <c r="AT191" s="153" t="s">
        <v>157</v>
      </c>
      <c r="AU191" s="153" t="s">
        <v>86</v>
      </c>
      <c r="AV191" s="13" t="s">
        <v>156</v>
      </c>
      <c r="AW191" s="13" t="s">
        <v>32</v>
      </c>
      <c r="AX191" s="13" t="s">
        <v>84</v>
      </c>
      <c r="AY191" s="153" t="s">
        <v>149</v>
      </c>
    </row>
    <row r="192" spans="2:65" s="1" customFormat="1" ht="16.5" customHeight="1">
      <c r="B192" s="31"/>
      <c r="C192" s="159" t="s">
        <v>8</v>
      </c>
      <c r="D192" s="159" t="s">
        <v>184</v>
      </c>
      <c r="E192" s="160" t="s">
        <v>218</v>
      </c>
      <c r="F192" s="161" t="s">
        <v>219</v>
      </c>
      <c r="G192" s="162" t="s">
        <v>172</v>
      </c>
      <c r="H192" s="163">
        <v>0.795</v>
      </c>
      <c r="I192" s="164"/>
      <c r="J192" s="165">
        <f>ROUND(I192*H192,2)</f>
        <v>0</v>
      </c>
      <c r="K192" s="161" t="s">
        <v>155</v>
      </c>
      <c r="L192" s="166"/>
      <c r="M192" s="167" t="s">
        <v>1</v>
      </c>
      <c r="N192" s="168" t="s">
        <v>41</v>
      </c>
      <c r="P192" s="140">
        <f>O192*H192</f>
        <v>0</v>
      </c>
      <c r="Q192" s="140">
        <v>1</v>
      </c>
      <c r="R192" s="140">
        <f>Q192*H192</f>
        <v>0.795</v>
      </c>
      <c r="S192" s="140">
        <v>0</v>
      </c>
      <c r="T192" s="141">
        <f>S192*H192</f>
        <v>0</v>
      </c>
      <c r="AR192" s="142" t="s">
        <v>173</v>
      </c>
      <c r="AT192" s="142" t="s">
        <v>184</v>
      </c>
      <c r="AU192" s="142" t="s">
        <v>86</v>
      </c>
      <c r="AY192" s="16" t="s">
        <v>149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6" t="s">
        <v>84</v>
      </c>
      <c r="BK192" s="143">
        <f>ROUND(I192*H192,2)</f>
        <v>0</v>
      </c>
      <c r="BL192" s="16" t="s">
        <v>156</v>
      </c>
      <c r="BM192" s="142" t="s">
        <v>220</v>
      </c>
    </row>
    <row r="193" spans="2:51" s="12" customFormat="1" ht="12">
      <c r="B193" s="144"/>
      <c r="D193" s="145" t="s">
        <v>157</v>
      </c>
      <c r="E193" s="146" t="s">
        <v>1</v>
      </c>
      <c r="F193" s="147" t="s">
        <v>221</v>
      </c>
      <c r="H193" s="148">
        <v>0.795</v>
      </c>
      <c r="I193" s="149"/>
      <c r="L193" s="144"/>
      <c r="M193" s="150"/>
      <c r="T193" s="151"/>
      <c r="AT193" s="146" t="s">
        <v>157</v>
      </c>
      <c r="AU193" s="146" t="s">
        <v>86</v>
      </c>
      <c r="AV193" s="12" t="s">
        <v>86</v>
      </c>
      <c r="AW193" s="12" t="s">
        <v>32</v>
      </c>
      <c r="AX193" s="12" t="s">
        <v>76</v>
      </c>
      <c r="AY193" s="146" t="s">
        <v>149</v>
      </c>
    </row>
    <row r="194" spans="2:51" s="13" customFormat="1" ht="12">
      <c r="B194" s="152"/>
      <c r="D194" s="145" t="s">
        <v>157</v>
      </c>
      <c r="E194" s="153" t="s">
        <v>1</v>
      </c>
      <c r="F194" s="154" t="s">
        <v>160</v>
      </c>
      <c r="H194" s="155">
        <v>0.795</v>
      </c>
      <c r="I194" s="156"/>
      <c r="L194" s="152"/>
      <c r="M194" s="157"/>
      <c r="T194" s="158"/>
      <c r="AT194" s="153" t="s">
        <v>157</v>
      </c>
      <c r="AU194" s="153" t="s">
        <v>86</v>
      </c>
      <c r="AV194" s="13" t="s">
        <v>156</v>
      </c>
      <c r="AW194" s="13" t="s">
        <v>32</v>
      </c>
      <c r="AX194" s="13" t="s">
        <v>84</v>
      </c>
      <c r="AY194" s="153" t="s">
        <v>149</v>
      </c>
    </row>
    <row r="195" spans="2:65" s="1" customFormat="1" ht="16.5" customHeight="1">
      <c r="B195" s="31"/>
      <c r="C195" s="159" t="s">
        <v>194</v>
      </c>
      <c r="D195" s="159" t="s">
        <v>184</v>
      </c>
      <c r="E195" s="160" t="s">
        <v>222</v>
      </c>
      <c r="F195" s="161" t="s">
        <v>223</v>
      </c>
      <c r="G195" s="162" t="s">
        <v>172</v>
      </c>
      <c r="H195" s="163">
        <v>0.193</v>
      </c>
      <c r="I195" s="164"/>
      <c r="J195" s="165">
        <f>ROUND(I195*H195,2)</f>
        <v>0</v>
      </c>
      <c r="K195" s="161" t="s">
        <v>155</v>
      </c>
      <c r="L195" s="166"/>
      <c r="M195" s="167" t="s">
        <v>1</v>
      </c>
      <c r="N195" s="168" t="s">
        <v>41</v>
      </c>
      <c r="P195" s="140">
        <f>O195*H195</f>
        <v>0</v>
      </c>
      <c r="Q195" s="140">
        <v>1</v>
      </c>
      <c r="R195" s="140">
        <f>Q195*H195</f>
        <v>0.193</v>
      </c>
      <c r="S195" s="140">
        <v>0</v>
      </c>
      <c r="T195" s="141">
        <f>S195*H195</f>
        <v>0</v>
      </c>
      <c r="AR195" s="142" t="s">
        <v>173</v>
      </c>
      <c r="AT195" s="142" t="s">
        <v>184</v>
      </c>
      <c r="AU195" s="142" t="s">
        <v>86</v>
      </c>
      <c r="AY195" s="16" t="s">
        <v>149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6" t="s">
        <v>84</v>
      </c>
      <c r="BK195" s="143">
        <f>ROUND(I195*H195,2)</f>
        <v>0</v>
      </c>
      <c r="BL195" s="16" t="s">
        <v>156</v>
      </c>
      <c r="BM195" s="142" t="s">
        <v>224</v>
      </c>
    </row>
    <row r="196" spans="2:51" s="12" customFormat="1" ht="12">
      <c r="B196" s="144"/>
      <c r="D196" s="145" t="s">
        <v>157</v>
      </c>
      <c r="E196" s="146" t="s">
        <v>1</v>
      </c>
      <c r="F196" s="147" t="s">
        <v>225</v>
      </c>
      <c r="H196" s="148">
        <v>0.193</v>
      </c>
      <c r="I196" s="149"/>
      <c r="L196" s="144"/>
      <c r="M196" s="150"/>
      <c r="T196" s="151"/>
      <c r="AT196" s="146" t="s">
        <v>157</v>
      </c>
      <c r="AU196" s="146" t="s">
        <v>86</v>
      </c>
      <c r="AV196" s="12" t="s">
        <v>86</v>
      </c>
      <c r="AW196" s="12" t="s">
        <v>32</v>
      </c>
      <c r="AX196" s="12" t="s">
        <v>76</v>
      </c>
      <c r="AY196" s="146" t="s">
        <v>149</v>
      </c>
    </row>
    <row r="197" spans="2:51" s="13" customFormat="1" ht="12">
      <c r="B197" s="152"/>
      <c r="D197" s="145" t="s">
        <v>157</v>
      </c>
      <c r="E197" s="153" t="s">
        <v>1</v>
      </c>
      <c r="F197" s="154" t="s">
        <v>160</v>
      </c>
      <c r="H197" s="155">
        <v>0.193</v>
      </c>
      <c r="I197" s="156"/>
      <c r="L197" s="152"/>
      <c r="M197" s="157"/>
      <c r="T197" s="158"/>
      <c r="AT197" s="153" t="s">
        <v>157</v>
      </c>
      <c r="AU197" s="153" t="s">
        <v>86</v>
      </c>
      <c r="AV197" s="13" t="s">
        <v>156</v>
      </c>
      <c r="AW197" s="13" t="s">
        <v>32</v>
      </c>
      <c r="AX197" s="13" t="s">
        <v>84</v>
      </c>
      <c r="AY197" s="153" t="s">
        <v>149</v>
      </c>
    </row>
    <row r="198" spans="2:65" s="1" customFormat="1" ht="16.5" customHeight="1">
      <c r="B198" s="31"/>
      <c r="C198" s="159" t="s">
        <v>226</v>
      </c>
      <c r="D198" s="159" t="s">
        <v>184</v>
      </c>
      <c r="E198" s="160" t="s">
        <v>227</v>
      </c>
      <c r="F198" s="161" t="s">
        <v>228</v>
      </c>
      <c r="G198" s="162" t="s">
        <v>172</v>
      </c>
      <c r="H198" s="163">
        <v>0.407</v>
      </c>
      <c r="I198" s="164"/>
      <c r="J198" s="165">
        <f>ROUND(I198*H198,2)</f>
        <v>0</v>
      </c>
      <c r="K198" s="161" t="s">
        <v>155</v>
      </c>
      <c r="L198" s="166"/>
      <c r="M198" s="167" t="s">
        <v>1</v>
      </c>
      <c r="N198" s="168" t="s">
        <v>41</v>
      </c>
      <c r="P198" s="140">
        <f>O198*H198</f>
        <v>0</v>
      </c>
      <c r="Q198" s="140">
        <v>1</v>
      </c>
      <c r="R198" s="140">
        <f>Q198*H198</f>
        <v>0.407</v>
      </c>
      <c r="S198" s="140">
        <v>0</v>
      </c>
      <c r="T198" s="141">
        <f>S198*H198</f>
        <v>0</v>
      </c>
      <c r="AR198" s="142" t="s">
        <v>173</v>
      </c>
      <c r="AT198" s="142" t="s">
        <v>184</v>
      </c>
      <c r="AU198" s="142" t="s">
        <v>86</v>
      </c>
      <c r="AY198" s="16" t="s">
        <v>149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84</v>
      </c>
      <c r="BK198" s="143">
        <f>ROUND(I198*H198,2)</f>
        <v>0</v>
      </c>
      <c r="BL198" s="16" t="s">
        <v>156</v>
      </c>
      <c r="BM198" s="142" t="s">
        <v>229</v>
      </c>
    </row>
    <row r="199" spans="2:51" s="12" customFormat="1" ht="12">
      <c r="B199" s="144"/>
      <c r="D199" s="145" t="s">
        <v>157</v>
      </c>
      <c r="E199" s="146" t="s">
        <v>1</v>
      </c>
      <c r="F199" s="147" t="s">
        <v>230</v>
      </c>
      <c r="H199" s="148">
        <v>0.407</v>
      </c>
      <c r="I199" s="149"/>
      <c r="L199" s="144"/>
      <c r="M199" s="150"/>
      <c r="T199" s="151"/>
      <c r="AT199" s="146" t="s">
        <v>157</v>
      </c>
      <c r="AU199" s="146" t="s">
        <v>86</v>
      </c>
      <c r="AV199" s="12" t="s">
        <v>86</v>
      </c>
      <c r="AW199" s="12" t="s">
        <v>32</v>
      </c>
      <c r="AX199" s="12" t="s">
        <v>76</v>
      </c>
      <c r="AY199" s="146" t="s">
        <v>149</v>
      </c>
    </row>
    <row r="200" spans="2:51" s="13" customFormat="1" ht="12">
      <c r="B200" s="152"/>
      <c r="D200" s="145" t="s">
        <v>157</v>
      </c>
      <c r="E200" s="153" t="s">
        <v>1</v>
      </c>
      <c r="F200" s="154" t="s">
        <v>160</v>
      </c>
      <c r="H200" s="155">
        <v>0.407</v>
      </c>
      <c r="I200" s="156"/>
      <c r="L200" s="152"/>
      <c r="M200" s="157"/>
      <c r="T200" s="158"/>
      <c r="AT200" s="153" t="s">
        <v>157</v>
      </c>
      <c r="AU200" s="153" t="s">
        <v>86</v>
      </c>
      <c r="AV200" s="13" t="s">
        <v>156</v>
      </c>
      <c r="AW200" s="13" t="s">
        <v>32</v>
      </c>
      <c r="AX200" s="13" t="s">
        <v>84</v>
      </c>
      <c r="AY200" s="153" t="s">
        <v>149</v>
      </c>
    </row>
    <row r="201" spans="2:65" s="1" customFormat="1" ht="33" customHeight="1">
      <c r="B201" s="31"/>
      <c r="C201" s="131" t="s">
        <v>198</v>
      </c>
      <c r="D201" s="131" t="s">
        <v>151</v>
      </c>
      <c r="E201" s="132" t="s">
        <v>231</v>
      </c>
      <c r="F201" s="133" t="s">
        <v>232</v>
      </c>
      <c r="G201" s="134" t="s">
        <v>233</v>
      </c>
      <c r="H201" s="135">
        <v>1.888</v>
      </c>
      <c r="I201" s="136"/>
      <c r="J201" s="137">
        <f>ROUND(I201*H201,2)</f>
        <v>0</v>
      </c>
      <c r="K201" s="133" t="s">
        <v>155</v>
      </c>
      <c r="L201" s="31"/>
      <c r="M201" s="138" t="s">
        <v>1</v>
      </c>
      <c r="N201" s="139" t="s">
        <v>41</v>
      </c>
      <c r="P201" s="140">
        <f>O201*H201</f>
        <v>0</v>
      </c>
      <c r="Q201" s="140">
        <v>0.16332</v>
      </c>
      <c r="R201" s="140">
        <f>Q201*H201</f>
        <v>0.30834816</v>
      </c>
      <c r="S201" s="140">
        <v>0</v>
      </c>
      <c r="T201" s="141">
        <f>S201*H201</f>
        <v>0</v>
      </c>
      <c r="AR201" s="142" t="s">
        <v>156</v>
      </c>
      <c r="AT201" s="142" t="s">
        <v>151</v>
      </c>
      <c r="AU201" s="142" t="s">
        <v>86</v>
      </c>
      <c r="AY201" s="16" t="s">
        <v>149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84</v>
      </c>
      <c r="BK201" s="143">
        <f>ROUND(I201*H201,2)</f>
        <v>0</v>
      </c>
      <c r="BL201" s="16" t="s">
        <v>156</v>
      </c>
      <c r="BM201" s="142" t="s">
        <v>234</v>
      </c>
    </row>
    <row r="202" spans="2:51" s="12" customFormat="1" ht="12">
      <c r="B202" s="144"/>
      <c r="D202" s="145" t="s">
        <v>157</v>
      </c>
      <c r="E202" s="146" t="s">
        <v>1</v>
      </c>
      <c r="F202" s="147" t="s">
        <v>235</v>
      </c>
      <c r="H202" s="148">
        <v>1.888</v>
      </c>
      <c r="I202" s="149"/>
      <c r="L202" s="144"/>
      <c r="M202" s="150"/>
      <c r="T202" s="151"/>
      <c r="AT202" s="146" t="s">
        <v>157</v>
      </c>
      <c r="AU202" s="146" t="s">
        <v>86</v>
      </c>
      <c r="AV202" s="12" t="s">
        <v>86</v>
      </c>
      <c r="AW202" s="12" t="s">
        <v>32</v>
      </c>
      <c r="AX202" s="12" t="s">
        <v>76</v>
      </c>
      <c r="AY202" s="146" t="s">
        <v>149</v>
      </c>
    </row>
    <row r="203" spans="2:51" s="13" customFormat="1" ht="12">
      <c r="B203" s="152"/>
      <c r="D203" s="145" t="s">
        <v>157</v>
      </c>
      <c r="E203" s="153" t="s">
        <v>1</v>
      </c>
      <c r="F203" s="154" t="s">
        <v>160</v>
      </c>
      <c r="H203" s="155">
        <v>1.888</v>
      </c>
      <c r="I203" s="156"/>
      <c r="L203" s="152"/>
      <c r="M203" s="157"/>
      <c r="T203" s="158"/>
      <c r="AT203" s="153" t="s">
        <v>157</v>
      </c>
      <c r="AU203" s="153" t="s">
        <v>86</v>
      </c>
      <c r="AV203" s="13" t="s">
        <v>156</v>
      </c>
      <c r="AW203" s="13" t="s">
        <v>32</v>
      </c>
      <c r="AX203" s="13" t="s">
        <v>84</v>
      </c>
      <c r="AY203" s="153" t="s">
        <v>149</v>
      </c>
    </row>
    <row r="204" spans="2:65" s="1" customFormat="1" ht="24.2" customHeight="1">
      <c r="B204" s="31"/>
      <c r="C204" s="131" t="s">
        <v>236</v>
      </c>
      <c r="D204" s="131" t="s">
        <v>151</v>
      </c>
      <c r="E204" s="132" t="s">
        <v>237</v>
      </c>
      <c r="F204" s="133" t="s">
        <v>238</v>
      </c>
      <c r="G204" s="134" t="s">
        <v>233</v>
      </c>
      <c r="H204" s="135">
        <v>5.962</v>
      </c>
      <c r="I204" s="136"/>
      <c r="J204" s="137">
        <f>ROUND(I204*H204,2)</f>
        <v>0</v>
      </c>
      <c r="K204" s="133" t="s">
        <v>193</v>
      </c>
      <c r="L204" s="31"/>
      <c r="M204" s="138" t="s">
        <v>1</v>
      </c>
      <c r="N204" s="139" t="s">
        <v>41</v>
      </c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156</v>
      </c>
      <c r="AT204" s="142" t="s">
        <v>151</v>
      </c>
      <c r="AU204" s="142" t="s">
        <v>86</v>
      </c>
      <c r="AY204" s="16" t="s">
        <v>149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6" t="s">
        <v>84</v>
      </c>
      <c r="BK204" s="143">
        <f>ROUND(I204*H204,2)</f>
        <v>0</v>
      </c>
      <c r="BL204" s="16" t="s">
        <v>156</v>
      </c>
      <c r="BM204" s="142" t="s">
        <v>239</v>
      </c>
    </row>
    <row r="205" spans="2:51" s="12" customFormat="1" ht="12">
      <c r="B205" s="144"/>
      <c r="D205" s="145" t="s">
        <v>157</v>
      </c>
      <c r="E205" s="146" t="s">
        <v>1</v>
      </c>
      <c r="F205" s="147" t="s">
        <v>240</v>
      </c>
      <c r="H205" s="148">
        <v>5.962</v>
      </c>
      <c r="I205" s="149"/>
      <c r="L205" s="144"/>
      <c r="M205" s="150"/>
      <c r="T205" s="151"/>
      <c r="AT205" s="146" t="s">
        <v>157</v>
      </c>
      <c r="AU205" s="146" t="s">
        <v>86</v>
      </c>
      <c r="AV205" s="12" t="s">
        <v>86</v>
      </c>
      <c r="AW205" s="12" t="s">
        <v>32</v>
      </c>
      <c r="AX205" s="12" t="s">
        <v>76</v>
      </c>
      <c r="AY205" s="146" t="s">
        <v>149</v>
      </c>
    </row>
    <row r="206" spans="2:51" s="13" customFormat="1" ht="12">
      <c r="B206" s="152"/>
      <c r="D206" s="145" t="s">
        <v>157</v>
      </c>
      <c r="E206" s="153" t="s">
        <v>1</v>
      </c>
      <c r="F206" s="154" t="s">
        <v>160</v>
      </c>
      <c r="H206" s="155">
        <v>5.962</v>
      </c>
      <c r="I206" s="156"/>
      <c r="L206" s="152"/>
      <c r="M206" s="157"/>
      <c r="T206" s="158"/>
      <c r="AT206" s="153" t="s">
        <v>157</v>
      </c>
      <c r="AU206" s="153" t="s">
        <v>86</v>
      </c>
      <c r="AV206" s="13" t="s">
        <v>156</v>
      </c>
      <c r="AW206" s="13" t="s">
        <v>32</v>
      </c>
      <c r="AX206" s="13" t="s">
        <v>84</v>
      </c>
      <c r="AY206" s="153" t="s">
        <v>149</v>
      </c>
    </row>
    <row r="207" spans="2:65" s="1" customFormat="1" ht="24.2" customHeight="1">
      <c r="B207" s="31"/>
      <c r="C207" s="131" t="s">
        <v>203</v>
      </c>
      <c r="D207" s="131" t="s">
        <v>151</v>
      </c>
      <c r="E207" s="132" t="s">
        <v>241</v>
      </c>
      <c r="F207" s="133" t="s">
        <v>242</v>
      </c>
      <c r="G207" s="134" t="s">
        <v>233</v>
      </c>
      <c r="H207" s="135">
        <v>10.918</v>
      </c>
      <c r="I207" s="136"/>
      <c r="J207" s="137">
        <f>ROUND(I207*H207,2)</f>
        <v>0</v>
      </c>
      <c r="K207" s="133" t="s">
        <v>155</v>
      </c>
      <c r="L207" s="31"/>
      <c r="M207" s="138" t="s">
        <v>1</v>
      </c>
      <c r="N207" s="139" t="s">
        <v>41</v>
      </c>
      <c r="P207" s="140">
        <f>O207*H207</f>
        <v>0</v>
      </c>
      <c r="Q207" s="140">
        <v>0.05897</v>
      </c>
      <c r="R207" s="140">
        <f>Q207*H207</f>
        <v>0.64383446</v>
      </c>
      <c r="S207" s="140">
        <v>0</v>
      </c>
      <c r="T207" s="141">
        <f>S207*H207</f>
        <v>0</v>
      </c>
      <c r="AR207" s="142" t="s">
        <v>156</v>
      </c>
      <c r="AT207" s="142" t="s">
        <v>151</v>
      </c>
      <c r="AU207" s="142" t="s">
        <v>86</v>
      </c>
      <c r="AY207" s="16" t="s">
        <v>149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6" t="s">
        <v>84</v>
      </c>
      <c r="BK207" s="143">
        <f>ROUND(I207*H207,2)</f>
        <v>0</v>
      </c>
      <c r="BL207" s="16" t="s">
        <v>156</v>
      </c>
      <c r="BM207" s="142" t="s">
        <v>243</v>
      </c>
    </row>
    <row r="208" spans="2:51" s="12" customFormat="1" ht="12">
      <c r="B208" s="144"/>
      <c r="D208" s="145" t="s">
        <v>157</v>
      </c>
      <c r="E208" s="146" t="s">
        <v>1</v>
      </c>
      <c r="F208" s="147" t="s">
        <v>244</v>
      </c>
      <c r="H208" s="148">
        <v>10.918</v>
      </c>
      <c r="I208" s="149"/>
      <c r="L208" s="144"/>
      <c r="M208" s="150"/>
      <c r="T208" s="151"/>
      <c r="AT208" s="146" t="s">
        <v>157</v>
      </c>
      <c r="AU208" s="146" t="s">
        <v>86</v>
      </c>
      <c r="AV208" s="12" t="s">
        <v>86</v>
      </c>
      <c r="AW208" s="12" t="s">
        <v>32</v>
      </c>
      <c r="AX208" s="12" t="s">
        <v>76</v>
      </c>
      <c r="AY208" s="146" t="s">
        <v>149</v>
      </c>
    </row>
    <row r="209" spans="2:51" s="13" customFormat="1" ht="12">
      <c r="B209" s="152"/>
      <c r="D209" s="145" t="s">
        <v>157</v>
      </c>
      <c r="E209" s="153" t="s">
        <v>1</v>
      </c>
      <c r="F209" s="154" t="s">
        <v>160</v>
      </c>
      <c r="H209" s="155">
        <v>10.918</v>
      </c>
      <c r="I209" s="156"/>
      <c r="L209" s="152"/>
      <c r="M209" s="157"/>
      <c r="T209" s="158"/>
      <c r="AT209" s="153" t="s">
        <v>157</v>
      </c>
      <c r="AU209" s="153" t="s">
        <v>86</v>
      </c>
      <c r="AV209" s="13" t="s">
        <v>156</v>
      </c>
      <c r="AW209" s="13" t="s">
        <v>32</v>
      </c>
      <c r="AX209" s="13" t="s">
        <v>84</v>
      </c>
      <c r="AY209" s="153" t="s">
        <v>149</v>
      </c>
    </row>
    <row r="210" spans="2:65" s="1" customFormat="1" ht="24.2" customHeight="1">
      <c r="B210" s="31"/>
      <c r="C210" s="131" t="s">
        <v>7</v>
      </c>
      <c r="D210" s="131" t="s">
        <v>151</v>
      </c>
      <c r="E210" s="132" t="s">
        <v>245</v>
      </c>
      <c r="F210" s="133" t="s">
        <v>246</v>
      </c>
      <c r="G210" s="134" t="s">
        <v>233</v>
      </c>
      <c r="H210" s="135">
        <v>9.24</v>
      </c>
      <c r="I210" s="136"/>
      <c r="J210" s="137">
        <f>ROUND(I210*H210,2)</f>
        <v>0</v>
      </c>
      <c r="K210" s="133" t="s">
        <v>155</v>
      </c>
      <c r="L210" s="31"/>
      <c r="M210" s="138" t="s">
        <v>1</v>
      </c>
      <c r="N210" s="139" t="s">
        <v>41</v>
      </c>
      <c r="P210" s="140">
        <f>O210*H210</f>
        <v>0</v>
      </c>
      <c r="Q210" s="140">
        <v>0.07571</v>
      </c>
      <c r="R210" s="140">
        <f>Q210*H210</f>
        <v>0.6995604</v>
      </c>
      <c r="S210" s="140">
        <v>0</v>
      </c>
      <c r="T210" s="141">
        <f>S210*H210</f>
        <v>0</v>
      </c>
      <c r="AR210" s="142" t="s">
        <v>156</v>
      </c>
      <c r="AT210" s="142" t="s">
        <v>151</v>
      </c>
      <c r="AU210" s="142" t="s">
        <v>86</v>
      </c>
      <c r="AY210" s="16" t="s">
        <v>149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6" t="s">
        <v>84</v>
      </c>
      <c r="BK210" s="143">
        <f>ROUND(I210*H210,2)</f>
        <v>0</v>
      </c>
      <c r="BL210" s="16" t="s">
        <v>156</v>
      </c>
      <c r="BM210" s="142" t="s">
        <v>247</v>
      </c>
    </row>
    <row r="211" spans="2:51" s="12" customFormat="1" ht="12">
      <c r="B211" s="144"/>
      <c r="D211" s="145" t="s">
        <v>157</v>
      </c>
      <c r="E211" s="146" t="s">
        <v>1</v>
      </c>
      <c r="F211" s="147" t="s">
        <v>248</v>
      </c>
      <c r="H211" s="148">
        <v>9.24</v>
      </c>
      <c r="I211" s="149"/>
      <c r="L211" s="144"/>
      <c r="M211" s="150"/>
      <c r="T211" s="151"/>
      <c r="AT211" s="146" t="s">
        <v>157</v>
      </c>
      <c r="AU211" s="146" t="s">
        <v>86</v>
      </c>
      <c r="AV211" s="12" t="s">
        <v>86</v>
      </c>
      <c r="AW211" s="12" t="s">
        <v>32</v>
      </c>
      <c r="AX211" s="12" t="s">
        <v>76</v>
      </c>
      <c r="AY211" s="146" t="s">
        <v>149</v>
      </c>
    </row>
    <row r="212" spans="2:51" s="13" customFormat="1" ht="12">
      <c r="B212" s="152"/>
      <c r="D212" s="145" t="s">
        <v>157</v>
      </c>
      <c r="E212" s="153" t="s">
        <v>1</v>
      </c>
      <c r="F212" s="154" t="s">
        <v>160</v>
      </c>
      <c r="H212" s="155">
        <v>9.24</v>
      </c>
      <c r="I212" s="156"/>
      <c r="L212" s="152"/>
      <c r="M212" s="157"/>
      <c r="T212" s="158"/>
      <c r="AT212" s="153" t="s">
        <v>157</v>
      </c>
      <c r="AU212" s="153" t="s">
        <v>86</v>
      </c>
      <c r="AV212" s="13" t="s">
        <v>156</v>
      </c>
      <c r="AW212" s="13" t="s">
        <v>32</v>
      </c>
      <c r="AX212" s="13" t="s">
        <v>84</v>
      </c>
      <c r="AY212" s="153" t="s">
        <v>149</v>
      </c>
    </row>
    <row r="213" spans="2:65" s="1" customFormat="1" ht="24.2" customHeight="1">
      <c r="B213" s="31"/>
      <c r="C213" s="131" t="s">
        <v>207</v>
      </c>
      <c r="D213" s="131" t="s">
        <v>151</v>
      </c>
      <c r="E213" s="132" t="s">
        <v>249</v>
      </c>
      <c r="F213" s="133" t="s">
        <v>250</v>
      </c>
      <c r="G213" s="134" t="s">
        <v>233</v>
      </c>
      <c r="H213" s="135">
        <v>7.544</v>
      </c>
      <c r="I213" s="136"/>
      <c r="J213" s="137">
        <f>ROUND(I213*H213,2)</f>
        <v>0</v>
      </c>
      <c r="K213" s="133" t="s">
        <v>155</v>
      </c>
      <c r="L213" s="31"/>
      <c r="M213" s="138" t="s">
        <v>1</v>
      </c>
      <c r="N213" s="139" t="s">
        <v>41</v>
      </c>
      <c r="P213" s="140">
        <f>O213*H213</f>
        <v>0</v>
      </c>
      <c r="Q213" s="140">
        <v>0.17818</v>
      </c>
      <c r="R213" s="140">
        <f>Q213*H213</f>
        <v>1.34418992</v>
      </c>
      <c r="S213" s="140">
        <v>0</v>
      </c>
      <c r="T213" s="141">
        <f>S213*H213</f>
        <v>0</v>
      </c>
      <c r="AR213" s="142" t="s">
        <v>156</v>
      </c>
      <c r="AT213" s="142" t="s">
        <v>151</v>
      </c>
      <c r="AU213" s="142" t="s">
        <v>86</v>
      </c>
      <c r="AY213" s="16" t="s">
        <v>149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6" t="s">
        <v>84</v>
      </c>
      <c r="BK213" s="143">
        <f>ROUND(I213*H213,2)</f>
        <v>0</v>
      </c>
      <c r="BL213" s="16" t="s">
        <v>156</v>
      </c>
      <c r="BM213" s="142" t="s">
        <v>251</v>
      </c>
    </row>
    <row r="214" spans="2:51" s="12" customFormat="1" ht="22.5">
      <c r="B214" s="144"/>
      <c r="D214" s="145" t="s">
        <v>157</v>
      </c>
      <c r="E214" s="146" t="s">
        <v>1</v>
      </c>
      <c r="F214" s="147" t="s">
        <v>252</v>
      </c>
      <c r="H214" s="148">
        <v>7.544</v>
      </c>
      <c r="I214" s="149"/>
      <c r="L214" s="144"/>
      <c r="M214" s="150"/>
      <c r="T214" s="151"/>
      <c r="AT214" s="146" t="s">
        <v>157</v>
      </c>
      <c r="AU214" s="146" t="s">
        <v>86</v>
      </c>
      <c r="AV214" s="12" t="s">
        <v>86</v>
      </c>
      <c r="AW214" s="12" t="s">
        <v>32</v>
      </c>
      <c r="AX214" s="12" t="s">
        <v>76</v>
      </c>
      <c r="AY214" s="146" t="s">
        <v>149</v>
      </c>
    </row>
    <row r="215" spans="2:51" s="13" customFormat="1" ht="12">
      <c r="B215" s="152"/>
      <c r="D215" s="145" t="s">
        <v>157</v>
      </c>
      <c r="E215" s="153" t="s">
        <v>1</v>
      </c>
      <c r="F215" s="154" t="s">
        <v>160</v>
      </c>
      <c r="H215" s="155">
        <v>7.544</v>
      </c>
      <c r="I215" s="156"/>
      <c r="L215" s="152"/>
      <c r="M215" s="157"/>
      <c r="T215" s="158"/>
      <c r="AT215" s="153" t="s">
        <v>157</v>
      </c>
      <c r="AU215" s="153" t="s">
        <v>86</v>
      </c>
      <c r="AV215" s="13" t="s">
        <v>156</v>
      </c>
      <c r="AW215" s="13" t="s">
        <v>32</v>
      </c>
      <c r="AX215" s="13" t="s">
        <v>84</v>
      </c>
      <c r="AY215" s="153" t="s">
        <v>149</v>
      </c>
    </row>
    <row r="216" spans="2:65" s="1" customFormat="1" ht="24.2" customHeight="1">
      <c r="B216" s="31"/>
      <c r="C216" s="131" t="s">
        <v>253</v>
      </c>
      <c r="D216" s="131" t="s">
        <v>151</v>
      </c>
      <c r="E216" s="132" t="s">
        <v>254</v>
      </c>
      <c r="F216" s="133" t="s">
        <v>255</v>
      </c>
      <c r="G216" s="134" t="s">
        <v>233</v>
      </c>
      <c r="H216" s="135">
        <v>24.847</v>
      </c>
      <c r="I216" s="136"/>
      <c r="J216" s="137">
        <f>ROUND(I216*H216,2)</f>
        <v>0</v>
      </c>
      <c r="K216" s="133" t="s">
        <v>155</v>
      </c>
      <c r="L216" s="31"/>
      <c r="M216" s="138" t="s">
        <v>1</v>
      </c>
      <c r="N216" s="139" t="s">
        <v>41</v>
      </c>
      <c r="P216" s="140">
        <f>O216*H216</f>
        <v>0</v>
      </c>
      <c r="Q216" s="140">
        <v>0.00785</v>
      </c>
      <c r="R216" s="140">
        <f>Q216*H216</f>
        <v>0.19504895</v>
      </c>
      <c r="S216" s="140">
        <v>0</v>
      </c>
      <c r="T216" s="141">
        <f>S216*H216</f>
        <v>0</v>
      </c>
      <c r="AR216" s="142" t="s">
        <v>156</v>
      </c>
      <c r="AT216" s="142" t="s">
        <v>151</v>
      </c>
      <c r="AU216" s="142" t="s">
        <v>86</v>
      </c>
      <c r="AY216" s="16" t="s">
        <v>149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6" t="s">
        <v>84</v>
      </c>
      <c r="BK216" s="143">
        <f>ROUND(I216*H216,2)</f>
        <v>0</v>
      </c>
      <c r="BL216" s="16" t="s">
        <v>156</v>
      </c>
      <c r="BM216" s="142" t="s">
        <v>256</v>
      </c>
    </row>
    <row r="217" spans="2:51" s="12" customFormat="1" ht="22.5">
      <c r="B217" s="144"/>
      <c r="D217" s="145" t="s">
        <v>157</v>
      </c>
      <c r="E217" s="146" t="s">
        <v>1</v>
      </c>
      <c r="F217" s="147" t="s">
        <v>257</v>
      </c>
      <c r="H217" s="148">
        <v>24.847</v>
      </c>
      <c r="I217" s="149"/>
      <c r="L217" s="144"/>
      <c r="M217" s="150"/>
      <c r="T217" s="151"/>
      <c r="AT217" s="146" t="s">
        <v>157</v>
      </c>
      <c r="AU217" s="146" t="s">
        <v>86</v>
      </c>
      <c r="AV217" s="12" t="s">
        <v>86</v>
      </c>
      <c r="AW217" s="12" t="s">
        <v>32</v>
      </c>
      <c r="AX217" s="12" t="s">
        <v>76</v>
      </c>
      <c r="AY217" s="146" t="s">
        <v>149</v>
      </c>
    </row>
    <row r="218" spans="2:51" s="13" customFormat="1" ht="12">
      <c r="B218" s="152"/>
      <c r="D218" s="145" t="s">
        <v>157</v>
      </c>
      <c r="E218" s="153" t="s">
        <v>1</v>
      </c>
      <c r="F218" s="154" t="s">
        <v>160</v>
      </c>
      <c r="H218" s="155">
        <v>24.847</v>
      </c>
      <c r="I218" s="156"/>
      <c r="L218" s="152"/>
      <c r="M218" s="157"/>
      <c r="T218" s="158"/>
      <c r="AT218" s="153" t="s">
        <v>157</v>
      </c>
      <c r="AU218" s="153" t="s">
        <v>86</v>
      </c>
      <c r="AV218" s="13" t="s">
        <v>156</v>
      </c>
      <c r="AW218" s="13" t="s">
        <v>32</v>
      </c>
      <c r="AX218" s="13" t="s">
        <v>84</v>
      </c>
      <c r="AY218" s="153" t="s">
        <v>149</v>
      </c>
    </row>
    <row r="219" spans="2:63" s="11" customFormat="1" ht="22.7" customHeight="1">
      <c r="B219" s="119"/>
      <c r="D219" s="120" t="s">
        <v>75</v>
      </c>
      <c r="E219" s="129" t="s">
        <v>168</v>
      </c>
      <c r="F219" s="129" t="s">
        <v>258</v>
      </c>
      <c r="I219" s="122"/>
      <c r="J219" s="130">
        <f>BK219</f>
        <v>0</v>
      </c>
      <c r="L219" s="119"/>
      <c r="M219" s="124"/>
      <c r="P219" s="125">
        <f>SUM(P220:P267)</f>
        <v>0</v>
      </c>
      <c r="R219" s="125">
        <f>SUM(R220:R267)</f>
        <v>37.290068289999994</v>
      </c>
      <c r="T219" s="126">
        <f>SUM(T220:T267)</f>
        <v>0</v>
      </c>
      <c r="AR219" s="120" t="s">
        <v>84</v>
      </c>
      <c r="AT219" s="127" t="s">
        <v>75</v>
      </c>
      <c r="AU219" s="127" t="s">
        <v>84</v>
      </c>
      <c r="AY219" s="120" t="s">
        <v>149</v>
      </c>
      <c r="BK219" s="128">
        <f>SUM(BK220:BK267)</f>
        <v>0</v>
      </c>
    </row>
    <row r="220" spans="2:65" s="1" customFormat="1" ht="24.2" customHeight="1">
      <c r="B220" s="31"/>
      <c r="C220" s="131" t="s">
        <v>212</v>
      </c>
      <c r="D220" s="131" t="s">
        <v>151</v>
      </c>
      <c r="E220" s="132" t="s">
        <v>259</v>
      </c>
      <c r="F220" s="133" t="s">
        <v>260</v>
      </c>
      <c r="G220" s="134" t="s">
        <v>233</v>
      </c>
      <c r="H220" s="135">
        <v>3.511</v>
      </c>
      <c r="I220" s="136"/>
      <c r="J220" s="137">
        <f>ROUND(I220*H220,2)</f>
        <v>0</v>
      </c>
      <c r="K220" s="133" t="s">
        <v>155</v>
      </c>
      <c r="L220" s="31"/>
      <c r="M220" s="138" t="s">
        <v>1</v>
      </c>
      <c r="N220" s="139" t="s">
        <v>41</v>
      </c>
      <c r="P220" s="140">
        <f>O220*H220</f>
        <v>0</v>
      </c>
      <c r="Q220" s="140">
        <v>0.00026</v>
      </c>
      <c r="R220" s="140">
        <f>Q220*H220</f>
        <v>0.0009128599999999999</v>
      </c>
      <c r="S220" s="140">
        <v>0</v>
      </c>
      <c r="T220" s="141">
        <f>S220*H220</f>
        <v>0</v>
      </c>
      <c r="AR220" s="142" t="s">
        <v>156</v>
      </c>
      <c r="AT220" s="142" t="s">
        <v>151</v>
      </c>
      <c r="AU220" s="142" t="s">
        <v>86</v>
      </c>
      <c r="AY220" s="16" t="s">
        <v>149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6" t="s">
        <v>84</v>
      </c>
      <c r="BK220" s="143">
        <f>ROUND(I220*H220,2)</f>
        <v>0</v>
      </c>
      <c r="BL220" s="16" t="s">
        <v>156</v>
      </c>
      <c r="BM220" s="142" t="s">
        <v>261</v>
      </c>
    </row>
    <row r="221" spans="2:51" s="12" customFormat="1" ht="12">
      <c r="B221" s="144"/>
      <c r="D221" s="145" t="s">
        <v>157</v>
      </c>
      <c r="E221" s="146" t="s">
        <v>1</v>
      </c>
      <c r="F221" s="147" t="s">
        <v>262</v>
      </c>
      <c r="H221" s="148">
        <v>3.511</v>
      </c>
      <c r="I221" s="149"/>
      <c r="L221" s="144"/>
      <c r="M221" s="150"/>
      <c r="T221" s="151"/>
      <c r="AT221" s="146" t="s">
        <v>157</v>
      </c>
      <c r="AU221" s="146" t="s">
        <v>86</v>
      </c>
      <c r="AV221" s="12" t="s">
        <v>86</v>
      </c>
      <c r="AW221" s="12" t="s">
        <v>32</v>
      </c>
      <c r="AX221" s="12" t="s">
        <v>76</v>
      </c>
      <c r="AY221" s="146" t="s">
        <v>149</v>
      </c>
    </row>
    <row r="222" spans="2:51" s="13" customFormat="1" ht="12">
      <c r="B222" s="152"/>
      <c r="D222" s="145" t="s">
        <v>157</v>
      </c>
      <c r="E222" s="153" t="s">
        <v>1</v>
      </c>
      <c r="F222" s="154" t="s">
        <v>160</v>
      </c>
      <c r="H222" s="155">
        <v>3.511</v>
      </c>
      <c r="I222" s="156"/>
      <c r="L222" s="152"/>
      <c r="M222" s="157"/>
      <c r="T222" s="158"/>
      <c r="AT222" s="153" t="s">
        <v>157</v>
      </c>
      <c r="AU222" s="153" t="s">
        <v>86</v>
      </c>
      <c r="AV222" s="13" t="s">
        <v>156</v>
      </c>
      <c r="AW222" s="13" t="s">
        <v>32</v>
      </c>
      <c r="AX222" s="13" t="s">
        <v>84</v>
      </c>
      <c r="AY222" s="153" t="s">
        <v>149</v>
      </c>
    </row>
    <row r="223" spans="2:65" s="1" customFormat="1" ht="24.2" customHeight="1">
      <c r="B223" s="31"/>
      <c r="C223" s="131" t="s">
        <v>263</v>
      </c>
      <c r="D223" s="131" t="s">
        <v>151</v>
      </c>
      <c r="E223" s="132" t="s">
        <v>264</v>
      </c>
      <c r="F223" s="133" t="s">
        <v>265</v>
      </c>
      <c r="G223" s="134" t="s">
        <v>233</v>
      </c>
      <c r="H223" s="135">
        <v>3.511</v>
      </c>
      <c r="I223" s="136"/>
      <c r="J223" s="137">
        <f>ROUND(I223*H223,2)</f>
        <v>0</v>
      </c>
      <c r="K223" s="133" t="s">
        <v>155</v>
      </c>
      <c r="L223" s="31"/>
      <c r="M223" s="138" t="s">
        <v>1</v>
      </c>
      <c r="N223" s="139" t="s">
        <v>41</v>
      </c>
      <c r="P223" s="140">
        <f>O223*H223</f>
        <v>0</v>
      </c>
      <c r="Q223" s="140">
        <v>0.00438</v>
      </c>
      <c r="R223" s="140">
        <f>Q223*H223</f>
        <v>0.015378180000000002</v>
      </c>
      <c r="S223" s="140">
        <v>0</v>
      </c>
      <c r="T223" s="141">
        <f>S223*H223</f>
        <v>0</v>
      </c>
      <c r="AR223" s="142" t="s">
        <v>156</v>
      </c>
      <c r="AT223" s="142" t="s">
        <v>151</v>
      </c>
      <c r="AU223" s="142" t="s">
        <v>86</v>
      </c>
      <c r="AY223" s="16" t="s">
        <v>149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6" t="s">
        <v>84</v>
      </c>
      <c r="BK223" s="143">
        <f>ROUND(I223*H223,2)</f>
        <v>0</v>
      </c>
      <c r="BL223" s="16" t="s">
        <v>156</v>
      </c>
      <c r="BM223" s="142" t="s">
        <v>266</v>
      </c>
    </row>
    <row r="224" spans="2:51" s="12" customFormat="1" ht="12">
      <c r="B224" s="144"/>
      <c r="D224" s="145" t="s">
        <v>157</v>
      </c>
      <c r="E224" s="146" t="s">
        <v>1</v>
      </c>
      <c r="F224" s="147" t="s">
        <v>262</v>
      </c>
      <c r="H224" s="148">
        <v>3.511</v>
      </c>
      <c r="I224" s="149"/>
      <c r="L224" s="144"/>
      <c r="M224" s="150"/>
      <c r="T224" s="151"/>
      <c r="AT224" s="146" t="s">
        <v>157</v>
      </c>
      <c r="AU224" s="146" t="s">
        <v>86</v>
      </c>
      <c r="AV224" s="12" t="s">
        <v>86</v>
      </c>
      <c r="AW224" s="12" t="s">
        <v>32</v>
      </c>
      <c r="AX224" s="12" t="s">
        <v>76</v>
      </c>
      <c r="AY224" s="146" t="s">
        <v>149</v>
      </c>
    </row>
    <row r="225" spans="2:51" s="13" customFormat="1" ht="12">
      <c r="B225" s="152"/>
      <c r="D225" s="145" t="s">
        <v>157</v>
      </c>
      <c r="E225" s="153" t="s">
        <v>1</v>
      </c>
      <c r="F225" s="154" t="s">
        <v>160</v>
      </c>
      <c r="H225" s="155">
        <v>3.511</v>
      </c>
      <c r="I225" s="156"/>
      <c r="L225" s="152"/>
      <c r="M225" s="157"/>
      <c r="T225" s="158"/>
      <c r="AT225" s="153" t="s">
        <v>157</v>
      </c>
      <c r="AU225" s="153" t="s">
        <v>86</v>
      </c>
      <c r="AV225" s="13" t="s">
        <v>156</v>
      </c>
      <c r="AW225" s="13" t="s">
        <v>32</v>
      </c>
      <c r="AX225" s="13" t="s">
        <v>84</v>
      </c>
      <c r="AY225" s="153" t="s">
        <v>149</v>
      </c>
    </row>
    <row r="226" spans="2:65" s="1" customFormat="1" ht="21.75" customHeight="1">
      <c r="B226" s="31"/>
      <c r="C226" s="131" t="s">
        <v>216</v>
      </c>
      <c r="D226" s="131" t="s">
        <v>151</v>
      </c>
      <c r="E226" s="132" t="s">
        <v>267</v>
      </c>
      <c r="F226" s="133" t="s">
        <v>268</v>
      </c>
      <c r="G226" s="134" t="s">
        <v>233</v>
      </c>
      <c r="H226" s="135">
        <v>3.511</v>
      </c>
      <c r="I226" s="136"/>
      <c r="J226" s="137">
        <f>ROUND(I226*H226,2)</f>
        <v>0</v>
      </c>
      <c r="K226" s="133" t="s">
        <v>193</v>
      </c>
      <c r="L226" s="31"/>
      <c r="M226" s="138" t="s">
        <v>1</v>
      </c>
      <c r="N226" s="139" t="s">
        <v>41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156</v>
      </c>
      <c r="AT226" s="142" t="s">
        <v>151</v>
      </c>
      <c r="AU226" s="142" t="s">
        <v>86</v>
      </c>
      <c r="AY226" s="16" t="s">
        <v>149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6" t="s">
        <v>84</v>
      </c>
      <c r="BK226" s="143">
        <f>ROUND(I226*H226,2)</f>
        <v>0</v>
      </c>
      <c r="BL226" s="16" t="s">
        <v>156</v>
      </c>
      <c r="BM226" s="142" t="s">
        <v>269</v>
      </c>
    </row>
    <row r="227" spans="2:51" s="12" customFormat="1" ht="12">
      <c r="B227" s="144"/>
      <c r="D227" s="145" t="s">
        <v>157</v>
      </c>
      <c r="E227" s="146" t="s">
        <v>1</v>
      </c>
      <c r="F227" s="147" t="s">
        <v>262</v>
      </c>
      <c r="H227" s="148">
        <v>3.511</v>
      </c>
      <c r="I227" s="149"/>
      <c r="L227" s="144"/>
      <c r="M227" s="150"/>
      <c r="T227" s="151"/>
      <c r="AT227" s="146" t="s">
        <v>157</v>
      </c>
      <c r="AU227" s="146" t="s">
        <v>86</v>
      </c>
      <c r="AV227" s="12" t="s">
        <v>86</v>
      </c>
      <c r="AW227" s="12" t="s">
        <v>32</v>
      </c>
      <c r="AX227" s="12" t="s">
        <v>76</v>
      </c>
      <c r="AY227" s="146" t="s">
        <v>149</v>
      </c>
    </row>
    <row r="228" spans="2:51" s="13" customFormat="1" ht="12">
      <c r="B228" s="152"/>
      <c r="D228" s="145" t="s">
        <v>157</v>
      </c>
      <c r="E228" s="153" t="s">
        <v>1</v>
      </c>
      <c r="F228" s="154" t="s">
        <v>160</v>
      </c>
      <c r="H228" s="155">
        <v>3.511</v>
      </c>
      <c r="I228" s="156"/>
      <c r="L228" s="152"/>
      <c r="M228" s="157"/>
      <c r="T228" s="158"/>
      <c r="AT228" s="153" t="s">
        <v>157</v>
      </c>
      <c r="AU228" s="153" t="s">
        <v>86</v>
      </c>
      <c r="AV228" s="13" t="s">
        <v>156</v>
      </c>
      <c r="AW228" s="13" t="s">
        <v>32</v>
      </c>
      <c r="AX228" s="13" t="s">
        <v>84</v>
      </c>
      <c r="AY228" s="153" t="s">
        <v>149</v>
      </c>
    </row>
    <row r="229" spans="2:65" s="1" customFormat="1" ht="48.95" customHeight="1">
      <c r="B229" s="31"/>
      <c r="C229" s="131" t="s">
        <v>270</v>
      </c>
      <c r="D229" s="131" t="s">
        <v>151</v>
      </c>
      <c r="E229" s="132" t="s">
        <v>271</v>
      </c>
      <c r="F229" s="133" t="s">
        <v>272</v>
      </c>
      <c r="G229" s="134" t="s">
        <v>233</v>
      </c>
      <c r="H229" s="135">
        <v>673.5</v>
      </c>
      <c r="I229" s="136"/>
      <c r="J229" s="137">
        <f>ROUND(I229*H229,2)</f>
        <v>0</v>
      </c>
      <c r="K229" s="133" t="s">
        <v>155</v>
      </c>
      <c r="L229" s="31"/>
      <c r="M229" s="138" t="s">
        <v>1</v>
      </c>
      <c r="N229" s="139" t="s">
        <v>41</v>
      </c>
      <c r="P229" s="140">
        <f>O229*H229</f>
        <v>0</v>
      </c>
      <c r="Q229" s="140">
        <v>0.0284</v>
      </c>
      <c r="R229" s="140">
        <f>Q229*H229</f>
        <v>19.1274</v>
      </c>
      <c r="S229" s="140">
        <v>0</v>
      </c>
      <c r="T229" s="141">
        <f>S229*H229</f>
        <v>0</v>
      </c>
      <c r="AR229" s="142" t="s">
        <v>156</v>
      </c>
      <c r="AT229" s="142" t="s">
        <v>151</v>
      </c>
      <c r="AU229" s="142" t="s">
        <v>86</v>
      </c>
      <c r="AY229" s="16" t="s">
        <v>149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6" t="s">
        <v>84</v>
      </c>
      <c r="BK229" s="143">
        <f>ROUND(I229*H229,2)</f>
        <v>0</v>
      </c>
      <c r="BL229" s="16" t="s">
        <v>156</v>
      </c>
      <c r="BM229" s="142" t="s">
        <v>273</v>
      </c>
    </row>
    <row r="230" spans="2:51" s="12" customFormat="1" ht="12">
      <c r="B230" s="144"/>
      <c r="D230" s="145" t="s">
        <v>157</v>
      </c>
      <c r="E230" s="146" t="s">
        <v>1</v>
      </c>
      <c r="F230" s="147" t="s">
        <v>274</v>
      </c>
      <c r="H230" s="148">
        <v>673.5</v>
      </c>
      <c r="I230" s="149"/>
      <c r="L230" s="144"/>
      <c r="M230" s="150"/>
      <c r="T230" s="151"/>
      <c r="AT230" s="146" t="s">
        <v>157</v>
      </c>
      <c r="AU230" s="146" t="s">
        <v>86</v>
      </c>
      <c r="AV230" s="12" t="s">
        <v>86</v>
      </c>
      <c r="AW230" s="12" t="s">
        <v>32</v>
      </c>
      <c r="AX230" s="12" t="s">
        <v>76</v>
      </c>
      <c r="AY230" s="146" t="s">
        <v>149</v>
      </c>
    </row>
    <row r="231" spans="2:51" s="13" customFormat="1" ht="12">
      <c r="B231" s="152"/>
      <c r="D231" s="145" t="s">
        <v>157</v>
      </c>
      <c r="E231" s="153" t="s">
        <v>1</v>
      </c>
      <c r="F231" s="154" t="s">
        <v>160</v>
      </c>
      <c r="H231" s="155">
        <v>673.5</v>
      </c>
      <c r="I231" s="156"/>
      <c r="L231" s="152"/>
      <c r="M231" s="157"/>
      <c r="T231" s="158"/>
      <c r="AT231" s="153" t="s">
        <v>157</v>
      </c>
      <c r="AU231" s="153" t="s">
        <v>86</v>
      </c>
      <c r="AV231" s="13" t="s">
        <v>156</v>
      </c>
      <c r="AW231" s="13" t="s">
        <v>32</v>
      </c>
      <c r="AX231" s="13" t="s">
        <v>84</v>
      </c>
      <c r="AY231" s="153" t="s">
        <v>149</v>
      </c>
    </row>
    <row r="232" spans="2:65" s="1" customFormat="1" ht="24.2" customHeight="1">
      <c r="B232" s="31"/>
      <c r="C232" s="131" t="s">
        <v>220</v>
      </c>
      <c r="D232" s="131" t="s">
        <v>151</v>
      </c>
      <c r="E232" s="132" t="s">
        <v>275</v>
      </c>
      <c r="F232" s="133" t="s">
        <v>276</v>
      </c>
      <c r="G232" s="134" t="s">
        <v>233</v>
      </c>
      <c r="H232" s="135">
        <v>79.927</v>
      </c>
      <c r="I232" s="136"/>
      <c r="J232" s="137">
        <f>ROUND(I232*H232,2)</f>
        <v>0</v>
      </c>
      <c r="K232" s="133" t="s">
        <v>155</v>
      </c>
      <c r="L232" s="31"/>
      <c r="M232" s="138" t="s">
        <v>1</v>
      </c>
      <c r="N232" s="139" t="s">
        <v>41</v>
      </c>
      <c r="P232" s="140">
        <f>O232*H232</f>
        <v>0</v>
      </c>
      <c r="Q232" s="140">
        <v>0.00735</v>
      </c>
      <c r="R232" s="140">
        <f>Q232*H232</f>
        <v>0.58746345</v>
      </c>
      <c r="S232" s="140">
        <v>0</v>
      </c>
      <c r="T232" s="141">
        <f>S232*H232</f>
        <v>0</v>
      </c>
      <c r="AR232" s="142" t="s">
        <v>156</v>
      </c>
      <c r="AT232" s="142" t="s">
        <v>151</v>
      </c>
      <c r="AU232" s="142" t="s">
        <v>86</v>
      </c>
      <c r="AY232" s="16" t="s">
        <v>149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6" t="s">
        <v>84</v>
      </c>
      <c r="BK232" s="143">
        <f>ROUND(I232*H232,2)</f>
        <v>0</v>
      </c>
      <c r="BL232" s="16" t="s">
        <v>156</v>
      </c>
      <c r="BM232" s="142" t="s">
        <v>277</v>
      </c>
    </row>
    <row r="233" spans="2:51" s="12" customFormat="1" ht="22.5">
      <c r="B233" s="144"/>
      <c r="D233" s="145" t="s">
        <v>157</v>
      </c>
      <c r="E233" s="146" t="s">
        <v>1</v>
      </c>
      <c r="F233" s="147" t="s">
        <v>278</v>
      </c>
      <c r="H233" s="148">
        <v>34.806</v>
      </c>
      <c r="I233" s="149"/>
      <c r="L233" s="144"/>
      <c r="M233" s="150"/>
      <c r="T233" s="151"/>
      <c r="AT233" s="146" t="s">
        <v>157</v>
      </c>
      <c r="AU233" s="146" t="s">
        <v>86</v>
      </c>
      <c r="AV233" s="12" t="s">
        <v>86</v>
      </c>
      <c r="AW233" s="12" t="s">
        <v>32</v>
      </c>
      <c r="AX233" s="12" t="s">
        <v>76</v>
      </c>
      <c r="AY233" s="146" t="s">
        <v>149</v>
      </c>
    </row>
    <row r="234" spans="2:51" s="12" customFormat="1" ht="22.5">
      <c r="B234" s="144"/>
      <c r="D234" s="145" t="s">
        <v>157</v>
      </c>
      <c r="E234" s="146" t="s">
        <v>1</v>
      </c>
      <c r="F234" s="147" t="s">
        <v>279</v>
      </c>
      <c r="H234" s="148">
        <v>16.714</v>
      </c>
      <c r="I234" s="149"/>
      <c r="L234" s="144"/>
      <c r="M234" s="150"/>
      <c r="T234" s="151"/>
      <c r="AT234" s="146" t="s">
        <v>157</v>
      </c>
      <c r="AU234" s="146" t="s">
        <v>86</v>
      </c>
      <c r="AV234" s="12" t="s">
        <v>86</v>
      </c>
      <c r="AW234" s="12" t="s">
        <v>32</v>
      </c>
      <c r="AX234" s="12" t="s">
        <v>76</v>
      </c>
      <c r="AY234" s="146" t="s">
        <v>149</v>
      </c>
    </row>
    <row r="235" spans="2:51" s="12" customFormat="1" ht="22.5">
      <c r="B235" s="144"/>
      <c r="D235" s="145" t="s">
        <v>157</v>
      </c>
      <c r="E235" s="146" t="s">
        <v>1</v>
      </c>
      <c r="F235" s="147" t="s">
        <v>280</v>
      </c>
      <c r="H235" s="148">
        <v>14.22</v>
      </c>
      <c r="I235" s="149"/>
      <c r="L235" s="144"/>
      <c r="M235" s="150"/>
      <c r="T235" s="151"/>
      <c r="AT235" s="146" t="s">
        <v>157</v>
      </c>
      <c r="AU235" s="146" t="s">
        <v>86</v>
      </c>
      <c r="AV235" s="12" t="s">
        <v>86</v>
      </c>
      <c r="AW235" s="12" t="s">
        <v>32</v>
      </c>
      <c r="AX235" s="12" t="s">
        <v>76</v>
      </c>
      <c r="AY235" s="146" t="s">
        <v>149</v>
      </c>
    </row>
    <row r="236" spans="2:51" s="12" customFormat="1" ht="22.5">
      <c r="B236" s="144"/>
      <c r="D236" s="145" t="s">
        <v>157</v>
      </c>
      <c r="E236" s="146" t="s">
        <v>1</v>
      </c>
      <c r="F236" s="147" t="s">
        <v>281</v>
      </c>
      <c r="H236" s="148">
        <v>14.187</v>
      </c>
      <c r="I236" s="149"/>
      <c r="L236" s="144"/>
      <c r="M236" s="150"/>
      <c r="T236" s="151"/>
      <c r="AT236" s="146" t="s">
        <v>157</v>
      </c>
      <c r="AU236" s="146" t="s">
        <v>86</v>
      </c>
      <c r="AV236" s="12" t="s">
        <v>86</v>
      </c>
      <c r="AW236" s="12" t="s">
        <v>32</v>
      </c>
      <c r="AX236" s="12" t="s">
        <v>76</v>
      </c>
      <c r="AY236" s="146" t="s">
        <v>149</v>
      </c>
    </row>
    <row r="237" spans="2:51" s="13" customFormat="1" ht="12">
      <c r="B237" s="152"/>
      <c r="D237" s="145" t="s">
        <v>157</v>
      </c>
      <c r="E237" s="153" t="s">
        <v>1</v>
      </c>
      <c r="F237" s="154" t="s">
        <v>160</v>
      </c>
      <c r="H237" s="155">
        <v>79.927</v>
      </c>
      <c r="I237" s="156"/>
      <c r="L237" s="152"/>
      <c r="M237" s="157"/>
      <c r="T237" s="158"/>
      <c r="AT237" s="153" t="s">
        <v>157</v>
      </c>
      <c r="AU237" s="153" t="s">
        <v>86</v>
      </c>
      <c r="AV237" s="13" t="s">
        <v>156</v>
      </c>
      <c r="AW237" s="13" t="s">
        <v>32</v>
      </c>
      <c r="AX237" s="13" t="s">
        <v>84</v>
      </c>
      <c r="AY237" s="153" t="s">
        <v>149</v>
      </c>
    </row>
    <row r="238" spans="2:65" s="1" customFormat="1" ht="33" customHeight="1">
      <c r="B238" s="31"/>
      <c r="C238" s="131" t="s">
        <v>282</v>
      </c>
      <c r="D238" s="131" t="s">
        <v>151</v>
      </c>
      <c r="E238" s="132" t="s">
        <v>283</v>
      </c>
      <c r="F238" s="133" t="s">
        <v>284</v>
      </c>
      <c r="G238" s="134" t="s">
        <v>233</v>
      </c>
      <c r="H238" s="135">
        <v>871.877</v>
      </c>
      <c r="I238" s="136"/>
      <c r="J238" s="137">
        <f>ROUND(I238*H238,2)</f>
        <v>0</v>
      </c>
      <c r="K238" s="133" t="s">
        <v>285</v>
      </c>
      <c r="L238" s="31"/>
      <c r="M238" s="138" t="s">
        <v>1</v>
      </c>
      <c r="N238" s="139" t="s">
        <v>41</v>
      </c>
      <c r="P238" s="140">
        <f>O238*H238</f>
        <v>0</v>
      </c>
      <c r="Q238" s="140">
        <v>0.00026</v>
      </c>
      <c r="R238" s="140">
        <f>Q238*H238</f>
        <v>0.22668801999999996</v>
      </c>
      <c r="S238" s="140">
        <v>0</v>
      </c>
      <c r="T238" s="141">
        <f>S238*H238</f>
        <v>0</v>
      </c>
      <c r="AR238" s="142" t="s">
        <v>156</v>
      </c>
      <c r="AT238" s="142" t="s">
        <v>151</v>
      </c>
      <c r="AU238" s="142" t="s">
        <v>86</v>
      </c>
      <c r="AY238" s="16" t="s">
        <v>149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6" t="s">
        <v>84</v>
      </c>
      <c r="BK238" s="143">
        <f>ROUND(I238*H238,2)</f>
        <v>0</v>
      </c>
      <c r="BL238" s="16" t="s">
        <v>156</v>
      </c>
      <c r="BM238" s="142" t="s">
        <v>286</v>
      </c>
    </row>
    <row r="239" spans="2:65" s="1" customFormat="1" ht="48.95" customHeight="1">
      <c r="B239" s="31"/>
      <c r="C239" s="131" t="s">
        <v>287</v>
      </c>
      <c r="D239" s="131" t="s">
        <v>151</v>
      </c>
      <c r="E239" s="132" t="s">
        <v>288</v>
      </c>
      <c r="F239" s="133" t="s">
        <v>289</v>
      </c>
      <c r="G239" s="134" t="s">
        <v>233</v>
      </c>
      <c r="H239" s="135">
        <v>79.927</v>
      </c>
      <c r="I239" s="136"/>
      <c r="J239" s="137">
        <f>ROUND(I239*H239,2)</f>
        <v>0</v>
      </c>
      <c r="K239" s="133" t="s">
        <v>155</v>
      </c>
      <c r="L239" s="31"/>
      <c r="M239" s="138" t="s">
        <v>1</v>
      </c>
      <c r="N239" s="139" t="s">
        <v>41</v>
      </c>
      <c r="P239" s="140">
        <f>O239*H239</f>
        <v>0</v>
      </c>
      <c r="Q239" s="140">
        <v>0.0303</v>
      </c>
      <c r="R239" s="140">
        <f>Q239*H239</f>
        <v>2.4217881</v>
      </c>
      <c r="S239" s="140">
        <v>0</v>
      </c>
      <c r="T239" s="141">
        <f>S239*H239</f>
        <v>0</v>
      </c>
      <c r="AR239" s="142" t="s">
        <v>156</v>
      </c>
      <c r="AT239" s="142" t="s">
        <v>151</v>
      </c>
      <c r="AU239" s="142" t="s">
        <v>86</v>
      </c>
      <c r="AY239" s="16" t="s">
        <v>149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6" t="s">
        <v>84</v>
      </c>
      <c r="BK239" s="143">
        <f>ROUND(I239*H239,2)</f>
        <v>0</v>
      </c>
      <c r="BL239" s="16" t="s">
        <v>156</v>
      </c>
      <c r="BM239" s="142" t="s">
        <v>290</v>
      </c>
    </row>
    <row r="240" spans="2:51" s="12" customFormat="1" ht="22.5">
      <c r="B240" s="144"/>
      <c r="D240" s="145" t="s">
        <v>157</v>
      </c>
      <c r="E240" s="146" t="s">
        <v>1</v>
      </c>
      <c r="F240" s="147" t="s">
        <v>279</v>
      </c>
      <c r="H240" s="148">
        <v>16.714</v>
      </c>
      <c r="I240" s="149"/>
      <c r="L240" s="144"/>
      <c r="M240" s="150"/>
      <c r="T240" s="151"/>
      <c r="AT240" s="146" t="s">
        <v>157</v>
      </c>
      <c r="AU240" s="146" t="s">
        <v>86</v>
      </c>
      <c r="AV240" s="12" t="s">
        <v>86</v>
      </c>
      <c r="AW240" s="12" t="s">
        <v>32</v>
      </c>
      <c r="AX240" s="12" t="s">
        <v>76</v>
      </c>
      <c r="AY240" s="146" t="s">
        <v>149</v>
      </c>
    </row>
    <row r="241" spans="2:51" s="12" customFormat="1" ht="22.5">
      <c r="B241" s="144"/>
      <c r="D241" s="145" t="s">
        <v>157</v>
      </c>
      <c r="E241" s="146" t="s">
        <v>1</v>
      </c>
      <c r="F241" s="147" t="s">
        <v>280</v>
      </c>
      <c r="H241" s="148">
        <v>14.22</v>
      </c>
      <c r="I241" s="149"/>
      <c r="L241" s="144"/>
      <c r="M241" s="150"/>
      <c r="T241" s="151"/>
      <c r="AT241" s="146" t="s">
        <v>157</v>
      </c>
      <c r="AU241" s="146" t="s">
        <v>86</v>
      </c>
      <c r="AV241" s="12" t="s">
        <v>86</v>
      </c>
      <c r="AW241" s="12" t="s">
        <v>32</v>
      </c>
      <c r="AX241" s="12" t="s">
        <v>76</v>
      </c>
      <c r="AY241" s="146" t="s">
        <v>149</v>
      </c>
    </row>
    <row r="242" spans="2:51" s="12" customFormat="1" ht="22.5">
      <c r="B242" s="144"/>
      <c r="D242" s="145" t="s">
        <v>157</v>
      </c>
      <c r="E242" s="146" t="s">
        <v>1</v>
      </c>
      <c r="F242" s="147" t="s">
        <v>281</v>
      </c>
      <c r="H242" s="148">
        <v>14.187</v>
      </c>
      <c r="I242" s="149"/>
      <c r="L242" s="144"/>
      <c r="M242" s="150"/>
      <c r="T242" s="151"/>
      <c r="AT242" s="146" t="s">
        <v>157</v>
      </c>
      <c r="AU242" s="146" t="s">
        <v>86</v>
      </c>
      <c r="AV242" s="12" t="s">
        <v>86</v>
      </c>
      <c r="AW242" s="12" t="s">
        <v>32</v>
      </c>
      <c r="AX242" s="12" t="s">
        <v>76</v>
      </c>
      <c r="AY242" s="146" t="s">
        <v>149</v>
      </c>
    </row>
    <row r="243" spans="2:51" s="12" customFormat="1" ht="22.5">
      <c r="B243" s="144"/>
      <c r="D243" s="145" t="s">
        <v>157</v>
      </c>
      <c r="E243" s="146" t="s">
        <v>1</v>
      </c>
      <c r="F243" s="147" t="s">
        <v>278</v>
      </c>
      <c r="H243" s="148">
        <v>34.806</v>
      </c>
      <c r="I243" s="149"/>
      <c r="L243" s="144"/>
      <c r="M243" s="150"/>
      <c r="T243" s="151"/>
      <c r="AT243" s="146" t="s">
        <v>157</v>
      </c>
      <c r="AU243" s="146" t="s">
        <v>86</v>
      </c>
      <c r="AV243" s="12" t="s">
        <v>86</v>
      </c>
      <c r="AW243" s="12" t="s">
        <v>32</v>
      </c>
      <c r="AX243" s="12" t="s">
        <v>76</v>
      </c>
      <c r="AY243" s="146" t="s">
        <v>149</v>
      </c>
    </row>
    <row r="244" spans="2:51" s="13" customFormat="1" ht="12">
      <c r="B244" s="152"/>
      <c r="D244" s="145" t="s">
        <v>157</v>
      </c>
      <c r="E244" s="153" t="s">
        <v>1</v>
      </c>
      <c r="F244" s="154" t="s">
        <v>160</v>
      </c>
      <c r="H244" s="155">
        <v>79.927</v>
      </c>
      <c r="I244" s="156"/>
      <c r="L244" s="152"/>
      <c r="M244" s="157"/>
      <c r="T244" s="158"/>
      <c r="AT244" s="153" t="s">
        <v>157</v>
      </c>
      <c r="AU244" s="153" t="s">
        <v>86</v>
      </c>
      <c r="AV244" s="13" t="s">
        <v>156</v>
      </c>
      <c r="AW244" s="13" t="s">
        <v>32</v>
      </c>
      <c r="AX244" s="13" t="s">
        <v>84</v>
      </c>
      <c r="AY244" s="153" t="s">
        <v>149</v>
      </c>
    </row>
    <row r="245" spans="2:65" s="1" customFormat="1" ht="44.25" customHeight="1">
      <c r="B245" s="31"/>
      <c r="C245" s="131" t="s">
        <v>224</v>
      </c>
      <c r="D245" s="131" t="s">
        <v>151</v>
      </c>
      <c r="E245" s="132" t="s">
        <v>291</v>
      </c>
      <c r="F245" s="133" t="s">
        <v>292</v>
      </c>
      <c r="G245" s="134" t="s">
        <v>233</v>
      </c>
      <c r="H245" s="135">
        <v>610.314</v>
      </c>
      <c r="I245" s="136"/>
      <c r="J245" s="137">
        <f>ROUND(I245*H245,2)</f>
        <v>0</v>
      </c>
      <c r="K245" s="133" t="s">
        <v>155</v>
      </c>
      <c r="L245" s="31"/>
      <c r="M245" s="138" t="s">
        <v>1</v>
      </c>
      <c r="N245" s="139" t="s">
        <v>41</v>
      </c>
      <c r="P245" s="140">
        <f>O245*H245</f>
        <v>0</v>
      </c>
      <c r="Q245" s="140">
        <v>0.01628</v>
      </c>
      <c r="R245" s="140">
        <f>Q245*H245</f>
        <v>9.935911919999999</v>
      </c>
      <c r="S245" s="140">
        <v>0</v>
      </c>
      <c r="T245" s="141">
        <f>S245*H245</f>
        <v>0</v>
      </c>
      <c r="AR245" s="142" t="s">
        <v>156</v>
      </c>
      <c r="AT245" s="142" t="s">
        <v>151</v>
      </c>
      <c r="AU245" s="142" t="s">
        <v>86</v>
      </c>
      <c r="AY245" s="16" t="s">
        <v>149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6" t="s">
        <v>84</v>
      </c>
      <c r="BK245" s="143">
        <f>ROUND(I245*H245,2)</f>
        <v>0</v>
      </c>
      <c r="BL245" s="16" t="s">
        <v>156</v>
      </c>
      <c r="BM245" s="142" t="s">
        <v>293</v>
      </c>
    </row>
    <row r="246" spans="2:47" s="1" customFormat="1" ht="29.25">
      <c r="B246" s="31"/>
      <c r="D246" s="145" t="s">
        <v>294</v>
      </c>
      <c r="F246" s="169" t="s">
        <v>295</v>
      </c>
      <c r="I246" s="170"/>
      <c r="L246" s="31"/>
      <c r="M246" s="171"/>
      <c r="T246" s="53"/>
      <c r="AT246" s="16" t="s">
        <v>294</v>
      </c>
      <c r="AU246" s="16" t="s">
        <v>86</v>
      </c>
    </row>
    <row r="247" spans="2:51" s="12" customFormat="1" ht="12">
      <c r="B247" s="144"/>
      <c r="D247" s="145" t="s">
        <v>157</v>
      </c>
      <c r="E247" s="146" t="s">
        <v>1</v>
      </c>
      <c r="F247" s="147" t="s">
        <v>296</v>
      </c>
      <c r="H247" s="148">
        <v>610.314</v>
      </c>
      <c r="I247" s="149"/>
      <c r="L247" s="144"/>
      <c r="M247" s="150"/>
      <c r="T247" s="151"/>
      <c r="AT247" s="146" t="s">
        <v>157</v>
      </c>
      <c r="AU247" s="146" t="s">
        <v>86</v>
      </c>
      <c r="AV247" s="12" t="s">
        <v>86</v>
      </c>
      <c r="AW247" s="12" t="s">
        <v>32</v>
      </c>
      <c r="AX247" s="12" t="s">
        <v>76</v>
      </c>
      <c r="AY247" s="146" t="s">
        <v>149</v>
      </c>
    </row>
    <row r="248" spans="2:51" s="13" customFormat="1" ht="12">
      <c r="B248" s="152"/>
      <c r="D248" s="145" t="s">
        <v>157</v>
      </c>
      <c r="E248" s="153" t="s">
        <v>1</v>
      </c>
      <c r="F248" s="154" t="s">
        <v>160</v>
      </c>
      <c r="H248" s="155">
        <v>610.314</v>
      </c>
      <c r="I248" s="156"/>
      <c r="L248" s="152"/>
      <c r="M248" s="157"/>
      <c r="T248" s="158"/>
      <c r="AT248" s="153" t="s">
        <v>157</v>
      </c>
      <c r="AU248" s="153" t="s">
        <v>86</v>
      </c>
      <c r="AV248" s="13" t="s">
        <v>156</v>
      </c>
      <c r="AW248" s="13" t="s">
        <v>32</v>
      </c>
      <c r="AX248" s="13" t="s">
        <v>84</v>
      </c>
      <c r="AY248" s="153" t="s">
        <v>149</v>
      </c>
    </row>
    <row r="249" spans="2:65" s="1" customFormat="1" ht="24.2" customHeight="1">
      <c r="B249" s="31"/>
      <c r="C249" s="131" t="s">
        <v>297</v>
      </c>
      <c r="D249" s="131" t="s">
        <v>151</v>
      </c>
      <c r="E249" s="132" t="s">
        <v>298</v>
      </c>
      <c r="F249" s="133" t="s">
        <v>299</v>
      </c>
      <c r="G249" s="134" t="s">
        <v>233</v>
      </c>
      <c r="H249" s="135">
        <v>871.877</v>
      </c>
      <c r="I249" s="136"/>
      <c r="J249" s="137">
        <f>ROUND(I249*H249,2)</f>
        <v>0</v>
      </c>
      <c r="K249" s="133" t="s">
        <v>285</v>
      </c>
      <c r="L249" s="31"/>
      <c r="M249" s="138" t="s">
        <v>1</v>
      </c>
      <c r="N249" s="139" t="s">
        <v>41</v>
      </c>
      <c r="P249" s="140">
        <f>O249*H249</f>
        <v>0</v>
      </c>
      <c r="Q249" s="140">
        <v>0.004</v>
      </c>
      <c r="R249" s="140">
        <f>Q249*H249</f>
        <v>3.487508</v>
      </c>
      <c r="S249" s="140">
        <v>0</v>
      </c>
      <c r="T249" s="141">
        <f>S249*H249</f>
        <v>0</v>
      </c>
      <c r="AR249" s="142" t="s">
        <v>156</v>
      </c>
      <c r="AT249" s="142" t="s">
        <v>151</v>
      </c>
      <c r="AU249" s="142" t="s">
        <v>86</v>
      </c>
      <c r="AY249" s="16" t="s">
        <v>149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6" t="s">
        <v>84</v>
      </c>
      <c r="BK249" s="143">
        <f>ROUND(I249*H249,2)</f>
        <v>0</v>
      </c>
      <c r="BL249" s="16" t="s">
        <v>156</v>
      </c>
      <c r="BM249" s="142" t="s">
        <v>300</v>
      </c>
    </row>
    <row r="250" spans="2:51" s="12" customFormat="1" ht="12">
      <c r="B250" s="144"/>
      <c r="D250" s="145" t="s">
        <v>157</v>
      </c>
      <c r="E250" s="146" t="s">
        <v>1</v>
      </c>
      <c r="F250" s="147" t="s">
        <v>301</v>
      </c>
      <c r="H250" s="148">
        <v>871.877</v>
      </c>
      <c r="I250" s="149"/>
      <c r="L250" s="144"/>
      <c r="M250" s="150"/>
      <c r="T250" s="151"/>
      <c r="AT250" s="146" t="s">
        <v>157</v>
      </c>
      <c r="AU250" s="146" t="s">
        <v>86</v>
      </c>
      <c r="AV250" s="12" t="s">
        <v>86</v>
      </c>
      <c r="AW250" s="12" t="s">
        <v>32</v>
      </c>
      <c r="AX250" s="12" t="s">
        <v>76</v>
      </c>
      <c r="AY250" s="146" t="s">
        <v>149</v>
      </c>
    </row>
    <row r="251" spans="2:51" s="13" customFormat="1" ht="12">
      <c r="B251" s="152"/>
      <c r="D251" s="145" t="s">
        <v>157</v>
      </c>
      <c r="E251" s="153" t="s">
        <v>1</v>
      </c>
      <c r="F251" s="154" t="s">
        <v>160</v>
      </c>
      <c r="H251" s="155">
        <v>871.877</v>
      </c>
      <c r="I251" s="156"/>
      <c r="L251" s="152"/>
      <c r="M251" s="157"/>
      <c r="T251" s="158"/>
      <c r="AT251" s="153" t="s">
        <v>157</v>
      </c>
      <c r="AU251" s="153" t="s">
        <v>86</v>
      </c>
      <c r="AV251" s="13" t="s">
        <v>156</v>
      </c>
      <c r="AW251" s="13" t="s">
        <v>32</v>
      </c>
      <c r="AX251" s="13" t="s">
        <v>84</v>
      </c>
      <c r="AY251" s="153" t="s">
        <v>149</v>
      </c>
    </row>
    <row r="252" spans="2:65" s="1" customFormat="1" ht="24.2" customHeight="1">
      <c r="B252" s="31"/>
      <c r="C252" s="131" t="s">
        <v>302</v>
      </c>
      <c r="D252" s="131" t="s">
        <v>151</v>
      </c>
      <c r="E252" s="132" t="s">
        <v>303</v>
      </c>
      <c r="F252" s="133" t="s">
        <v>304</v>
      </c>
      <c r="G252" s="134" t="s">
        <v>305</v>
      </c>
      <c r="H252" s="135">
        <v>19.81</v>
      </c>
      <c r="I252" s="136"/>
      <c r="J252" s="137">
        <f>ROUND(I252*H252,2)</f>
        <v>0</v>
      </c>
      <c r="K252" s="133" t="s">
        <v>155</v>
      </c>
      <c r="L252" s="31"/>
      <c r="M252" s="138" t="s">
        <v>1</v>
      </c>
      <c r="N252" s="139" t="s">
        <v>41</v>
      </c>
      <c r="P252" s="140">
        <f>O252*H252</f>
        <v>0</v>
      </c>
      <c r="Q252" s="140">
        <v>0</v>
      </c>
      <c r="R252" s="140">
        <f>Q252*H252</f>
        <v>0</v>
      </c>
      <c r="S252" s="140">
        <v>0</v>
      </c>
      <c r="T252" s="141">
        <f>S252*H252</f>
        <v>0</v>
      </c>
      <c r="AR252" s="142" t="s">
        <v>156</v>
      </c>
      <c r="AT252" s="142" t="s">
        <v>151</v>
      </c>
      <c r="AU252" s="142" t="s">
        <v>86</v>
      </c>
      <c r="AY252" s="16" t="s">
        <v>149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6" t="s">
        <v>84</v>
      </c>
      <c r="BK252" s="143">
        <f>ROUND(I252*H252,2)</f>
        <v>0</v>
      </c>
      <c r="BL252" s="16" t="s">
        <v>156</v>
      </c>
      <c r="BM252" s="142" t="s">
        <v>306</v>
      </c>
    </row>
    <row r="253" spans="2:51" s="12" customFormat="1" ht="12">
      <c r="B253" s="144"/>
      <c r="D253" s="145" t="s">
        <v>157</v>
      </c>
      <c r="E253" s="146" t="s">
        <v>1</v>
      </c>
      <c r="F253" s="147" t="s">
        <v>307</v>
      </c>
      <c r="H253" s="148">
        <v>3.4</v>
      </c>
      <c r="I253" s="149"/>
      <c r="L253" s="144"/>
      <c r="M253" s="150"/>
      <c r="T253" s="151"/>
      <c r="AT253" s="146" t="s">
        <v>157</v>
      </c>
      <c r="AU253" s="146" t="s">
        <v>86</v>
      </c>
      <c r="AV253" s="12" t="s">
        <v>86</v>
      </c>
      <c r="AW253" s="12" t="s">
        <v>32</v>
      </c>
      <c r="AX253" s="12" t="s">
        <v>76</v>
      </c>
      <c r="AY253" s="146" t="s">
        <v>149</v>
      </c>
    </row>
    <row r="254" spans="2:51" s="12" customFormat="1" ht="12">
      <c r="B254" s="144"/>
      <c r="D254" s="145" t="s">
        <v>157</v>
      </c>
      <c r="E254" s="146" t="s">
        <v>1</v>
      </c>
      <c r="F254" s="147" t="s">
        <v>308</v>
      </c>
      <c r="H254" s="148">
        <v>2.4</v>
      </c>
      <c r="I254" s="149"/>
      <c r="L254" s="144"/>
      <c r="M254" s="150"/>
      <c r="T254" s="151"/>
      <c r="AT254" s="146" t="s">
        <v>157</v>
      </c>
      <c r="AU254" s="146" t="s">
        <v>86</v>
      </c>
      <c r="AV254" s="12" t="s">
        <v>86</v>
      </c>
      <c r="AW254" s="12" t="s">
        <v>32</v>
      </c>
      <c r="AX254" s="12" t="s">
        <v>76</v>
      </c>
      <c r="AY254" s="146" t="s">
        <v>149</v>
      </c>
    </row>
    <row r="255" spans="2:51" s="12" customFormat="1" ht="12">
      <c r="B255" s="144"/>
      <c r="D255" s="145" t="s">
        <v>157</v>
      </c>
      <c r="E255" s="146" t="s">
        <v>1</v>
      </c>
      <c r="F255" s="147" t="s">
        <v>309</v>
      </c>
      <c r="H255" s="148">
        <v>14.01</v>
      </c>
      <c r="I255" s="149"/>
      <c r="L255" s="144"/>
      <c r="M255" s="150"/>
      <c r="T255" s="151"/>
      <c r="AT255" s="146" t="s">
        <v>157</v>
      </c>
      <c r="AU255" s="146" t="s">
        <v>86</v>
      </c>
      <c r="AV255" s="12" t="s">
        <v>86</v>
      </c>
      <c r="AW255" s="12" t="s">
        <v>32</v>
      </c>
      <c r="AX255" s="12" t="s">
        <v>76</v>
      </c>
      <c r="AY255" s="146" t="s">
        <v>149</v>
      </c>
    </row>
    <row r="256" spans="2:51" s="13" customFormat="1" ht="12">
      <c r="B256" s="152"/>
      <c r="D256" s="145" t="s">
        <v>157</v>
      </c>
      <c r="E256" s="153" t="s">
        <v>1</v>
      </c>
      <c r="F256" s="154" t="s">
        <v>160</v>
      </c>
      <c r="H256" s="155">
        <v>19.81</v>
      </c>
      <c r="I256" s="156"/>
      <c r="L256" s="152"/>
      <c r="M256" s="157"/>
      <c r="T256" s="158"/>
      <c r="AT256" s="153" t="s">
        <v>157</v>
      </c>
      <c r="AU256" s="153" t="s">
        <v>86</v>
      </c>
      <c r="AV256" s="13" t="s">
        <v>156</v>
      </c>
      <c r="AW256" s="13" t="s">
        <v>32</v>
      </c>
      <c r="AX256" s="13" t="s">
        <v>84</v>
      </c>
      <c r="AY256" s="153" t="s">
        <v>149</v>
      </c>
    </row>
    <row r="257" spans="2:65" s="1" customFormat="1" ht="24.2" customHeight="1">
      <c r="B257" s="31"/>
      <c r="C257" s="159" t="s">
        <v>229</v>
      </c>
      <c r="D257" s="159" t="s">
        <v>184</v>
      </c>
      <c r="E257" s="160" t="s">
        <v>310</v>
      </c>
      <c r="F257" s="161" t="s">
        <v>311</v>
      </c>
      <c r="G257" s="162" t="s">
        <v>305</v>
      </c>
      <c r="H257" s="163">
        <v>20.801</v>
      </c>
      <c r="I257" s="164"/>
      <c r="J257" s="165">
        <f>ROUND(I257*H257,2)</f>
        <v>0</v>
      </c>
      <c r="K257" s="161" t="s">
        <v>155</v>
      </c>
      <c r="L257" s="166"/>
      <c r="M257" s="167" t="s">
        <v>1</v>
      </c>
      <c r="N257" s="168" t="s">
        <v>41</v>
      </c>
      <c r="P257" s="140">
        <f>O257*H257</f>
        <v>0</v>
      </c>
      <c r="Q257" s="140">
        <v>4E-05</v>
      </c>
      <c r="R257" s="140">
        <f>Q257*H257</f>
        <v>0.00083204</v>
      </c>
      <c r="S257" s="140">
        <v>0</v>
      </c>
      <c r="T257" s="141">
        <f>S257*H257</f>
        <v>0</v>
      </c>
      <c r="AR257" s="142" t="s">
        <v>173</v>
      </c>
      <c r="AT257" s="142" t="s">
        <v>184</v>
      </c>
      <c r="AU257" s="142" t="s">
        <v>86</v>
      </c>
      <c r="AY257" s="16" t="s">
        <v>149</v>
      </c>
      <c r="BE257" s="143">
        <f>IF(N257="základní",J257,0)</f>
        <v>0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6" t="s">
        <v>84</v>
      </c>
      <c r="BK257" s="143">
        <f>ROUND(I257*H257,2)</f>
        <v>0</v>
      </c>
      <c r="BL257" s="16" t="s">
        <v>156</v>
      </c>
      <c r="BM257" s="142" t="s">
        <v>312</v>
      </c>
    </row>
    <row r="258" spans="2:51" s="12" customFormat="1" ht="12">
      <c r="B258" s="144"/>
      <c r="D258" s="145" t="s">
        <v>157</v>
      </c>
      <c r="E258" s="146" t="s">
        <v>1</v>
      </c>
      <c r="F258" s="147" t="s">
        <v>313</v>
      </c>
      <c r="H258" s="148">
        <v>20.801</v>
      </c>
      <c r="I258" s="149"/>
      <c r="L258" s="144"/>
      <c r="M258" s="150"/>
      <c r="T258" s="151"/>
      <c r="AT258" s="146" t="s">
        <v>157</v>
      </c>
      <c r="AU258" s="146" t="s">
        <v>86</v>
      </c>
      <c r="AV258" s="12" t="s">
        <v>86</v>
      </c>
      <c r="AW258" s="12" t="s">
        <v>32</v>
      </c>
      <c r="AX258" s="12" t="s">
        <v>76</v>
      </c>
      <c r="AY258" s="146" t="s">
        <v>149</v>
      </c>
    </row>
    <row r="259" spans="2:51" s="13" customFormat="1" ht="12">
      <c r="B259" s="152"/>
      <c r="D259" s="145" t="s">
        <v>157</v>
      </c>
      <c r="E259" s="153" t="s">
        <v>1</v>
      </c>
      <c r="F259" s="154" t="s">
        <v>160</v>
      </c>
      <c r="H259" s="155">
        <v>20.801</v>
      </c>
      <c r="I259" s="156"/>
      <c r="L259" s="152"/>
      <c r="M259" s="157"/>
      <c r="T259" s="158"/>
      <c r="AT259" s="153" t="s">
        <v>157</v>
      </c>
      <c r="AU259" s="153" t="s">
        <v>86</v>
      </c>
      <c r="AV259" s="13" t="s">
        <v>156</v>
      </c>
      <c r="AW259" s="13" t="s">
        <v>32</v>
      </c>
      <c r="AX259" s="13" t="s">
        <v>84</v>
      </c>
      <c r="AY259" s="153" t="s">
        <v>149</v>
      </c>
    </row>
    <row r="260" spans="2:65" s="1" customFormat="1" ht="37.7" customHeight="1">
      <c r="B260" s="31"/>
      <c r="C260" s="131" t="s">
        <v>314</v>
      </c>
      <c r="D260" s="131" t="s">
        <v>151</v>
      </c>
      <c r="E260" s="132" t="s">
        <v>315</v>
      </c>
      <c r="F260" s="133" t="s">
        <v>316</v>
      </c>
      <c r="G260" s="134" t="s">
        <v>233</v>
      </c>
      <c r="H260" s="135">
        <v>17</v>
      </c>
      <c r="I260" s="136"/>
      <c r="J260" s="137">
        <f>ROUND(I260*H260,2)</f>
        <v>0</v>
      </c>
      <c r="K260" s="133" t="s">
        <v>155</v>
      </c>
      <c r="L260" s="31"/>
      <c r="M260" s="138" t="s">
        <v>1</v>
      </c>
      <c r="N260" s="139" t="s">
        <v>41</v>
      </c>
      <c r="P260" s="140">
        <f>O260*H260</f>
        <v>0</v>
      </c>
      <c r="Q260" s="140">
        <v>0.025</v>
      </c>
      <c r="R260" s="140">
        <f>Q260*H260</f>
        <v>0.42500000000000004</v>
      </c>
      <c r="S260" s="140">
        <v>0</v>
      </c>
      <c r="T260" s="141">
        <f>S260*H260</f>
        <v>0</v>
      </c>
      <c r="AR260" s="142" t="s">
        <v>156</v>
      </c>
      <c r="AT260" s="142" t="s">
        <v>151</v>
      </c>
      <c r="AU260" s="142" t="s">
        <v>86</v>
      </c>
      <c r="AY260" s="16" t="s">
        <v>149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6" t="s">
        <v>84</v>
      </c>
      <c r="BK260" s="143">
        <f>ROUND(I260*H260,2)</f>
        <v>0</v>
      </c>
      <c r="BL260" s="16" t="s">
        <v>156</v>
      </c>
      <c r="BM260" s="142" t="s">
        <v>317</v>
      </c>
    </row>
    <row r="261" spans="2:51" s="14" customFormat="1" ht="12">
      <c r="B261" s="172"/>
      <c r="D261" s="145" t="s">
        <v>157</v>
      </c>
      <c r="E261" s="173" t="s">
        <v>1</v>
      </c>
      <c r="F261" s="174" t="s">
        <v>318</v>
      </c>
      <c r="H261" s="173" t="s">
        <v>1</v>
      </c>
      <c r="I261" s="175"/>
      <c r="L261" s="172"/>
      <c r="M261" s="176"/>
      <c r="T261" s="177"/>
      <c r="AT261" s="173" t="s">
        <v>157</v>
      </c>
      <c r="AU261" s="173" t="s">
        <v>86</v>
      </c>
      <c r="AV261" s="14" t="s">
        <v>84</v>
      </c>
      <c r="AW261" s="14" t="s">
        <v>32</v>
      </c>
      <c r="AX261" s="14" t="s">
        <v>76</v>
      </c>
      <c r="AY261" s="173" t="s">
        <v>149</v>
      </c>
    </row>
    <row r="262" spans="2:51" s="12" customFormat="1" ht="12">
      <c r="B262" s="144"/>
      <c r="D262" s="145" t="s">
        <v>157</v>
      </c>
      <c r="E262" s="146" t="s">
        <v>1</v>
      </c>
      <c r="F262" s="147" t="s">
        <v>226</v>
      </c>
      <c r="H262" s="148">
        <v>17</v>
      </c>
      <c r="I262" s="149"/>
      <c r="L262" s="144"/>
      <c r="M262" s="150"/>
      <c r="T262" s="151"/>
      <c r="AT262" s="146" t="s">
        <v>157</v>
      </c>
      <c r="AU262" s="146" t="s">
        <v>86</v>
      </c>
      <c r="AV262" s="12" t="s">
        <v>86</v>
      </c>
      <c r="AW262" s="12" t="s">
        <v>32</v>
      </c>
      <c r="AX262" s="12" t="s">
        <v>76</v>
      </c>
      <c r="AY262" s="146" t="s">
        <v>149</v>
      </c>
    </row>
    <row r="263" spans="2:51" s="13" customFormat="1" ht="12">
      <c r="B263" s="152"/>
      <c r="D263" s="145" t="s">
        <v>157</v>
      </c>
      <c r="E263" s="153" t="s">
        <v>1</v>
      </c>
      <c r="F263" s="154" t="s">
        <v>160</v>
      </c>
      <c r="H263" s="155">
        <v>17</v>
      </c>
      <c r="I263" s="156"/>
      <c r="L263" s="152"/>
      <c r="M263" s="157"/>
      <c r="T263" s="158"/>
      <c r="AT263" s="153" t="s">
        <v>157</v>
      </c>
      <c r="AU263" s="153" t="s">
        <v>86</v>
      </c>
      <c r="AV263" s="13" t="s">
        <v>156</v>
      </c>
      <c r="AW263" s="13" t="s">
        <v>32</v>
      </c>
      <c r="AX263" s="13" t="s">
        <v>84</v>
      </c>
      <c r="AY263" s="153" t="s">
        <v>149</v>
      </c>
    </row>
    <row r="264" spans="2:65" s="1" customFormat="1" ht="24.2" customHeight="1">
      <c r="B264" s="31"/>
      <c r="C264" s="131" t="s">
        <v>234</v>
      </c>
      <c r="D264" s="131" t="s">
        <v>151</v>
      </c>
      <c r="E264" s="132" t="s">
        <v>319</v>
      </c>
      <c r="F264" s="133" t="s">
        <v>320</v>
      </c>
      <c r="G264" s="134" t="s">
        <v>233</v>
      </c>
      <c r="H264" s="135">
        <v>80.332</v>
      </c>
      <c r="I264" s="136"/>
      <c r="J264" s="137">
        <f>ROUND(I264*H264,2)</f>
        <v>0</v>
      </c>
      <c r="K264" s="133" t="s">
        <v>155</v>
      </c>
      <c r="L264" s="31"/>
      <c r="M264" s="138" t="s">
        <v>1</v>
      </c>
      <c r="N264" s="139" t="s">
        <v>41</v>
      </c>
      <c r="P264" s="140">
        <f>O264*H264</f>
        <v>0</v>
      </c>
      <c r="Q264" s="140">
        <v>0.01321</v>
      </c>
      <c r="R264" s="140">
        <f>Q264*H264</f>
        <v>1.0611857199999999</v>
      </c>
      <c r="S264" s="140">
        <v>0</v>
      </c>
      <c r="T264" s="141">
        <f>S264*H264</f>
        <v>0</v>
      </c>
      <c r="AR264" s="142" t="s">
        <v>156</v>
      </c>
      <c r="AT264" s="142" t="s">
        <v>151</v>
      </c>
      <c r="AU264" s="142" t="s">
        <v>86</v>
      </c>
      <c r="AY264" s="16" t="s">
        <v>149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6" t="s">
        <v>84</v>
      </c>
      <c r="BK264" s="143">
        <f>ROUND(I264*H264,2)</f>
        <v>0</v>
      </c>
      <c r="BL264" s="16" t="s">
        <v>156</v>
      </c>
      <c r="BM264" s="142" t="s">
        <v>321</v>
      </c>
    </row>
    <row r="265" spans="2:51" s="12" customFormat="1" ht="12">
      <c r="B265" s="144"/>
      <c r="D265" s="145" t="s">
        <v>157</v>
      </c>
      <c r="E265" s="146" t="s">
        <v>1</v>
      </c>
      <c r="F265" s="147" t="s">
        <v>322</v>
      </c>
      <c r="H265" s="148">
        <v>98.665</v>
      </c>
      <c r="I265" s="149"/>
      <c r="L265" s="144"/>
      <c r="M265" s="150"/>
      <c r="T265" s="151"/>
      <c r="AT265" s="146" t="s">
        <v>157</v>
      </c>
      <c r="AU265" s="146" t="s">
        <v>86</v>
      </c>
      <c r="AV265" s="12" t="s">
        <v>86</v>
      </c>
      <c r="AW265" s="12" t="s">
        <v>32</v>
      </c>
      <c r="AX265" s="12" t="s">
        <v>76</v>
      </c>
      <c r="AY265" s="146" t="s">
        <v>149</v>
      </c>
    </row>
    <row r="266" spans="2:51" s="12" customFormat="1" ht="22.5">
      <c r="B266" s="144"/>
      <c r="D266" s="145" t="s">
        <v>157</v>
      </c>
      <c r="E266" s="146" t="s">
        <v>1</v>
      </c>
      <c r="F266" s="147" t="s">
        <v>323</v>
      </c>
      <c r="H266" s="148">
        <v>-18.333</v>
      </c>
      <c r="I266" s="149"/>
      <c r="L266" s="144"/>
      <c r="M266" s="150"/>
      <c r="T266" s="151"/>
      <c r="AT266" s="146" t="s">
        <v>157</v>
      </c>
      <c r="AU266" s="146" t="s">
        <v>86</v>
      </c>
      <c r="AV266" s="12" t="s">
        <v>86</v>
      </c>
      <c r="AW266" s="12" t="s">
        <v>32</v>
      </c>
      <c r="AX266" s="12" t="s">
        <v>76</v>
      </c>
      <c r="AY266" s="146" t="s">
        <v>149</v>
      </c>
    </row>
    <row r="267" spans="2:51" s="13" customFormat="1" ht="12">
      <c r="B267" s="152"/>
      <c r="D267" s="145" t="s">
        <v>157</v>
      </c>
      <c r="E267" s="153" t="s">
        <v>1</v>
      </c>
      <c r="F267" s="154" t="s">
        <v>160</v>
      </c>
      <c r="H267" s="155">
        <v>80.332</v>
      </c>
      <c r="I267" s="156"/>
      <c r="L267" s="152"/>
      <c r="M267" s="157"/>
      <c r="T267" s="158"/>
      <c r="AT267" s="153" t="s">
        <v>157</v>
      </c>
      <c r="AU267" s="153" t="s">
        <v>86</v>
      </c>
      <c r="AV267" s="13" t="s">
        <v>156</v>
      </c>
      <c r="AW267" s="13" t="s">
        <v>32</v>
      </c>
      <c r="AX267" s="13" t="s">
        <v>84</v>
      </c>
      <c r="AY267" s="153" t="s">
        <v>149</v>
      </c>
    </row>
    <row r="268" spans="2:63" s="11" customFormat="1" ht="22.7" customHeight="1">
      <c r="B268" s="119"/>
      <c r="D268" s="120" t="s">
        <v>75</v>
      </c>
      <c r="E268" s="129" t="s">
        <v>190</v>
      </c>
      <c r="F268" s="129" t="s">
        <v>324</v>
      </c>
      <c r="I268" s="122"/>
      <c r="J268" s="130">
        <f>BK268</f>
        <v>0</v>
      </c>
      <c r="L268" s="119"/>
      <c r="M268" s="124"/>
      <c r="P268" s="125">
        <f>SUM(P269:P379)</f>
        <v>0</v>
      </c>
      <c r="R268" s="125">
        <f>SUM(R269:R379)</f>
        <v>3.29923075</v>
      </c>
      <c r="T268" s="126">
        <f>SUM(T269:T379)</f>
        <v>139.13896699999998</v>
      </c>
      <c r="AR268" s="120" t="s">
        <v>84</v>
      </c>
      <c r="AT268" s="127" t="s">
        <v>75</v>
      </c>
      <c r="AU268" s="127" t="s">
        <v>84</v>
      </c>
      <c r="AY268" s="120" t="s">
        <v>149</v>
      </c>
      <c r="BK268" s="128">
        <f>SUM(BK269:BK379)</f>
        <v>0</v>
      </c>
    </row>
    <row r="269" spans="2:65" s="1" customFormat="1" ht="33" customHeight="1">
      <c r="B269" s="31"/>
      <c r="C269" s="131" t="s">
        <v>325</v>
      </c>
      <c r="D269" s="131" t="s">
        <v>151</v>
      </c>
      <c r="E269" s="132" t="s">
        <v>326</v>
      </c>
      <c r="F269" s="133" t="s">
        <v>327</v>
      </c>
      <c r="G269" s="134" t="s">
        <v>233</v>
      </c>
      <c r="H269" s="135">
        <v>313</v>
      </c>
      <c r="I269" s="136"/>
      <c r="J269" s="137">
        <f>ROUND(I269*H269,2)</f>
        <v>0</v>
      </c>
      <c r="K269" s="133" t="s">
        <v>155</v>
      </c>
      <c r="L269" s="31"/>
      <c r="M269" s="138" t="s">
        <v>1</v>
      </c>
      <c r="N269" s="139" t="s">
        <v>41</v>
      </c>
      <c r="P269" s="140">
        <f>O269*H269</f>
        <v>0</v>
      </c>
      <c r="Q269" s="140">
        <v>0</v>
      </c>
      <c r="R269" s="140">
        <f>Q269*H269</f>
        <v>0</v>
      </c>
      <c r="S269" s="140">
        <v>0</v>
      </c>
      <c r="T269" s="141">
        <f>S269*H269</f>
        <v>0</v>
      </c>
      <c r="AR269" s="142" t="s">
        <v>156</v>
      </c>
      <c r="AT269" s="142" t="s">
        <v>151</v>
      </c>
      <c r="AU269" s="142" t="s">
        <v>86</v>
      </c>
      <c r="AY269" s="16" t="s">
        <v>149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6" t="s">
        <v>84</v>
      </c>
      <c r="BK269" s="143">
        <f>ROUND(I269*H269,2)</f>
        <v>0</v>
      </c>
      <c r="BL269" s="16" t="s">
        <v>156</v>
      </c>
      <c r="BM269" s="142" t="s">
        <v>328</v>
      </c>
    </row>
    <row r="270" spans="2:51" s="12" customFormat="1" ht="12">
      <c r="B270" s="144"/>
      <c r="D270" s="145" t="s">
        <v>157</v>
      </c>
      <c r="E270" s="146" t="s">
        <v>1</v>
      </c>
      <c r="F270" s="147" t="s">
        <v>329</v>
      </c>
      <c r="H270" s="148">
        <v>313</v>
      </c>
      <c r="I270" s="149"/>
      <c r="L270" s="144"/>
      <c r="M270" s="150"/>
      <c r="T270" s="151"/>
      <c r="AT270" s="146" t="s">
        <v>157</v>
      </c>
      <c r="AU270" s="146" t="s">
        <v>86</v>
      </c>
      <c r="AV270" s="12" t="s">
        <v>86</v>
      </c>
      <c r="AW270" s="12" t="s">
        <v>32</v>
      </c>
      <c r="AX270" s="12" t="s">
        <v>76</v>
      </c>
      <c r="AY270" s="146" t="s">
        <v>149</v>
      </c>
    </row>
    <row r="271" spans="2:51" s="13" customFormat="1" ht="12">
      <c r="B271" s="152"/>
      <c r="D271" s="145" t="s">
        <v>157</v>
      </c>
      <c r="E271" s="153" t="s">
        <v>1</v>
      </c>
      <c r="F271" s="154" t="s">
        <v>160</v>
      </c>
      <c r="H271" s="155">
        <v>313</v>
      </c>
      <c r="I271" s="156"/>
      <c r="L271" s="152"/>
      <c r="M271" s="157"/>
      <c r="T271" s="158"/>
      <c r="AT271" s="153" t="s">
        <v>157</v>
      </c>
      <c r="AU271" s="153" t="s">
        <v>86</v>
      </c>
      <c r="AV271" s="13" t="s">
        <v>156</v>
      </c>
      <c r="AW271" s="13" t="s">
        <v>32</v>
      </c>
      <c r="AX271" s="13" t="s">
        <v>84</v>
      </c>
      <c r="AY271" s="153" t="s">
        <v>149</v>
      </c>
    </row>
    <row r="272" spans="2:65" s="1" customFormat="1" ht="33" customHeight="1">
      <c r="B272" s="31"/>
      <c r="C272" s="131" t="s">
        <v>239</v>
      </c>
      <c r="D272" s="131" t="s">
        <v>151</v>
      </c>
      <c r="E272" s="132" t="s">
        <v>330</v>
      </c>
      <c r="F272" s="133" t="s">
        <v>331</v>
      </c>
      <c r="G272" s="134" t="s">
        <v>233</v>
      </c>
      <c r="H272" s="135">
        <v>14085</v>
      </c>
      <c r="I272" s="136"/>
      <c r="J272" s="137">
        <f>ROUND(I272*H272,2)</f>
        <v>0</v>
      </c>
      <c r="K272" s="133" t="s">
        <v>155</v>
      </c>
      <c r="L272" s="31"/>
      <c r="M272" s="138" t="s">
        <v>1</v>
      </c>
      <c r="N272" s="139" t="s">
        <v>41</v>
      </c>
      <c r="P272" s="140">
        <f>O272*H272</f>
        <v>0</v>
      </c>
      <c r="Q272" s="140">
        <v>0</v>
      </c>
      <c r="R272" s="140">
        <f>Q272*H272</f>
        <v>0</v>
      </c>
      <c r="S272" s="140">
        <v>0</v>
      </c>
      <c r="T272" s="141">
        <f>S272*H272</f>
        <v>0</v>
      </c>
      <c r="AR272" s="142" t="s">
        <v>156</v>
      </c>
      <c r="AT272" s="142" t="s">
        <v>151</v>
      </c>
      <c r="AU272" s="142" t="s">
        <v>86</v>
      </c>
      <c r="AY272" s="16" t="s">
        <v>149</v>
      </c>
      <c r="BE272" s="143">
        <f>IF(N272="základní",J272,0)</f>
        <v>0</v>
      </c>
      <c r="BF272" s="143">
        <f>IF(N272="snížená",J272,0)</f>
        <v>0</v>
      </c>
      <c r="BG272" s="143">
        <f>IF(N272="zákl. přenesená",J272,0)</f>
        <v>0</v>
      </c>
      <c r="BH272" s="143">
        <f>IF(N272="sníž. přenesená",J272,0)</f>
        <v>0</v>
      </c>
      <c r="BI272" s="143">
        <f>IF(N272="nulová",J272,0)</f>
        <v>0</v>
      </c>
      <c r="BJ272" s="16" t="s">
        <v>84</v>
      </c>
      <c r="BK272" s="143">
        <f>ROUND(I272*H272,2)</f>
        <v>0</v>
      </c>
      <c r="BL272" s="16" t="s">
        <v>156</v>
      </c>
      <c r="BM272" s="142" t="s">
        <v>332</v>
      </c>
    </row>
    <row r="273" spans="2:47" s="1" customFormat="1" ht="39">
      <c r="B273" s="31"/>
      <c r="D273" s="145" t="s">
        <v>294</v>
      </c>
      <c r="F273" s="169" t="s">
        <v>333</v>
      </c>
      <c r="I273" s="170"/>
      <c r="L273" s="31"/>
      <c r="M273" s="171"/>
      <c r="T273" s="53"/>
      <c r="AT273" s="16" t="s">
        <v>294</v>
      </c>
      <c r="AU273" s="16" t="s">
        <v>86</v>
      </c>
    </row>
    <row r="274" spans="2:51" s="12" customFormat="1" ht="12">
      <c r="B274" s="144"/>
      <c r="D274" s="145" t="s">
        <v>157</v>
      </c>
      <c r="E274" s="146" t="s">
        <v>1</v>
      </c>
      <c r="F274" s="147" t="s">
        <v>334</v>
      </c>
      <c r="H274" s="148">
        <v>14085</v>
      </c>
      <c r="I274" s="149"/>
      <c r="L274" s="144"/>
      <c r="M274" s="150"/>
      <c r="T274" s="151"/>
      <c r="AT274" s="146" t="s">
        <v>157</v>
      </c>
      <c r="AU274" s="146" t="s">
        <v>86</v>
      </c>
      <c r="AV274" s="12" t="s">
        <v>86</v>
      </c>
      <c r="AW274" s="12" t="s">
        <v>32</v>
      </c>
      <c r="AX274" s="12" t="s">
        <v>76</v>
      </c>
      <c r="AY274" s="146" t="s">
        <v>149</v>
      </c>
    </row>
    <row r="275" spans="2:51" s="13" customFormat="1" ht="12">
      <c r="B275" s="152"/>
      <c r="D275" s="145" t="s">
        <v>157</v>
      </c>
      <c r="E275" s="153" t="s">
        <v>1</v>
      </c>
      <c r="F275" s="154" t="s">
        <v>160</v>
      </c>
      <c r="H275" s="155">
        <v>14085</v>
      </c>
      <c r="I275" s="156"/>
      <c r="L275" s="152"/>
      <c r="M275" s="157"/>
      <c r="T275" s="158"/>
      <c r="AT275" s="153" t="s">
        <v>157</v>
      </c>
      <c r="AU275" s="153" t="s">
        <v>86</v>
      </c>
      <c r="AV275" s="13" t="s">
        <v>156</v>
      </c>
      <c r="AW275" s="13" t="s">
        <v>32</v>
      </c>
      <c r="AX275" s="13" t="s">
        <v>84</v>
      </c>
      <c r="AY275" s="153" t="s">
        <v>149</v>
      </c>
    </row>
    <row r="276" spans="2:65" s="1" customFormat="1" ht="33" customHeight="1">
      <c r="B276" s="31"/>
      <c r="C276" s="131" t="s">
        <v>335</v>
      </c>
      <c r="D276" s="131" t="s">
        <v>151</v>
      </c>
      <c r="E276" s="132" t="s">
        <v>336</v>
      </c>
      <c r="F276" s="133" t="s">
        <v>337</v>
      </c>
      <c r="G276" s="134" t="s">
        <v>233</v>
      </c>
      <c r="H276" s="135">
        <v>313</v>
      </c>
      <c r="I276" s="136"/>
      <c r="J276" s="137">
        <f>ROUND(I276*H276,2)</f>
        <v>0</v>
      </c>
      <c r="K276" s="133" t="s">
        <v>155</v>
      </c>
      <c r="L276" s="31"/>
      <c r="M276" s="138" t="s">
        <v>1</v>
      </c>
      <c r="N276" s="139" t="s">
        <v>41</v>
      </c>
      <c r="P276" s="140">
        <f>O276*H276</f>
        <v>0</v>
      </c>
      <c r="Q276" s="140">
        <v>0</v>
      </c>
      <c r="R276" s="140">
        <f>Q276*H276</f>
        <v>0</v>
      </c>
      <c r="S276" s="140">
        <v>0</v>
      </c>
      <c r="T276" s="141">
        <f>S276*H276</f>
        <v>0</v>
      </c>
      <c r="AR276" s="142" t="s">
        <v>156</v>
      </c>
      <c r="AT276" s="142" t="s">
        <v>151</v>
      </c>
      <c r="AU276" s="142" t="s">
        <v>86</v>
      </c>
      <c r="AY276" s="16" t="s">
        <v>149</v>
      </c>
      <c r="BE276" s="143">
        <f>IF(N276="základní",J276,0)</f>
        <v>0</v>
      </c>
      <c r="BF276" s="143">
        <f>IF(N276="snížená",J276,0)</f>
        <v>0</v>
      </c>
      <c r="BG276" s="143">
        <f>IF(N276="zákl. přenesená",J276,0)</f>
        <v>0</v>
      </c>
      <c r="BH276" s="143">
        <f>IF(N276="sníž. přenesená",J276,0)</f>
        <v>0</v>
      </c>
      <c r="BI276" s="143">
        <f>IF(N276="nulová",J276,0)</f>
        <v>0</v>
      </c>
      <c r="BJ276" s="16" t="s">
        <v>84</v>
      </c>
      <c r="BK276" s="143">
        <f>ROUND(I276*H276,2)</f>
        <v>0</v>
      </c>
      <c r="BL276" s="16" t="s">
        <v>156</v>
      </c>
      <c r="BM276" s="142" t="s">
        <v>338</v>
      </c>
    </row>
    <row r="277" spans="2:65" s="1" customFormat="1" ht="33" customHeight="1">
      <c r="B277" s="31"/>
      <c r="C277" s="131" t="s">
        <v>243</v>
      </c>
      <c r="D277" s="131" t="s">
        <v>151</v>
      </c>
      <c r="E277" s="132" t="s">
        <v>339</v>
      </c>
      <c r="F277" s="133" t="s">
        <v>340</v>
      </c>
      <c r="G277" s="134" t="s">
        <v>233</v>
      </c>
      <c r="H277" s="135">
        <v>673.5</v>
      </c>
      <c r="I277" s="136"/>
      <c r="J277" s="137">
        <f>ROUND(I277*H277,2)</f>
        <v>0</v>
      </c>
      <c r="K277" s="133" t="s">
        <v>155</v>
      </c>
      <c r="L277" s="31"/>
      <c r="M277" s="138" t="s">
        <v>1</v>
      </c>
      <c r="N277" s="139" t="s">
        <v>41</v>
      </c>
      <c r="P277" s="140">
        <f>O277*H277</f>
        <v>0</v>
      </c>
      <c r="Q277" s="140">
        <v>0.00013</v>
      </c>
      <c r="R277" s="140">
        <f>Q277*H277</f>
        <v>0.087555</v>
      </c>
      <c r="S277" s="140">
        <v>0</v>
      </c>
      <c r="T277" s="141">
        <f>S277*H277</f>
        <v>0</v>
      </c>
      <c r="AR277" s="142" t="s">
        <v>156</v>
      </c>
      <c r="AT277" s="142" t="s">
        <v>151</v>
      </c>
      <c r="AU277" s="142" t="s">
        <v>86</v>
      </c>
      <c r="AY277" s="16" t="s">
        <v>149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6" t="s">
        <v>84</v>
      </c>
      <c r="BK277" s="143">
        <f>ROUND(I277*H277,2)</f>
        <v>0</v>
      </c>
      <c r="BL277" s="16" t="s">
        <v>156</v>
      </c>
      <c r="BM277" s="142" t="s">
        <v>341</v>
      </c>
    </row>
    <row r="278" spans="2:51" s="12" customFormat="1" ht="12">
      <c r="B278" s="144"/>
      <c r="D278" s="145" t="s">
        <v>157</v>
      </c>
      <c r="E278" s="146" t="s">
        <v>1</v>
      </c>
      <c r="F278" s="147" t="s">
        <v>342</v>
      </c>
      <c r="H278" s="148">
        <v>673.5</v>
      </c>
      <c r="I278" s="149"/>
      <c r="L278" s="144"/>
      <c r="M278" s="150"/>
      <c r="T278" s="151"/>
      <c r="AT278" s="146" t="s">
        <v>157</v>
      </c>
      <c r="AU278" s="146" t="s">
        <v>86</v>
      </c>
      <c r="AV278" s="12" t="s">
        <v>86</v>
      </c>
      <c r="AW278" s="12" t="s">
        <v>32</v>
      </c>
      <c r="AX278" s="12" t="s">
        <v>76</v>
      </c>
      <c r="AY278" s="146" t="s">
        <v>149</v>
      </c>
    </row>
    <row r="279" spans="2:51" s="13" customFormat="1" ht="12">
      <c r="B279" s="152"/>
      <c r="D279" s="145" t="s">
        <v>157</v>
      </c>
      <c r="E279" s="153" t="s">
        <v>1</v>
      </c>
      <c r="F279" s="154" t="s">
        <v>160</v>
      </c>
      <c r="H279" s="155">
        <v>673.5</v>
      </c>
      <c r="I279" s="156"/>
      <c r="L279" s="152"/>
      <c r="M279" s="157"/>
      <c r="T279" s="158"/>
      <c r="AT279" s="153" t="s">
        <v>157</v>
      </c>
      <c r="AU279" s="153" t="s">
        <v>86</v>
      </c>
      <c r="AV279" s="13" t="s">
        <v>156</v>
      </c>
      <c r="AW279" s="13" t="s">
        <v>32</v>
      </c>
      <c r="AX279" s="13" t="s">
        <v>84</v>
      </c>
      <c r="AY279" s="153" t="s">
        <v>149</v>
      </c>
    </row>
    <row r="280" spans="2:65" s="1" customFormat="1" ht="16.5" customHeight="1">
      <c r="B280" s="31"/>
      <c r="C280" s="131" t="s">
        <v>343</v>
      </c>
      <c r="D280" s="131" t="s">
        <v>151</v>
      </c>
      <c r="E280" s="132" t="s">
        <v>344</v>
      </c>
      <c r="F280" s="133" t="s">
        <v>345</v>
      </c>
      <c r="G280" s="134" t="s">
        <v>233</v>
      </c>
      <c r="H280" s="135">
        <v>313</v>
      </c>
      <c r="I280" s="136"/>
      <c r="J280" s="137">
        <f>ROUND(I280*H280,2)</f>
        <v>0</v>
      </c>
      <c r="K280" s="133" t="s">
        <v>155</v>
      </c>
      <c r="L280" s="31"/>
      <c r="M280" s="138" t="s">
        <v>1</v>
      </c>
      <c r="N280" s="139" t="s">
        <v>41</v>
      </c>
      <c r="P280" s="140">
        <f>O280*H280</f>
        <v>0</v>
      </c>
      <c r="Q280" s="140">
        <v>0</v>
      </c>
      <c r="R280" s="140">
        <f>Q280*H280</f>
        <v>0</v>
      </c>
      <c r="S280" s="140">
        <v>0</v>
      </c>
      <c r="T280" s="141">
        <f>S280*H280</f>
        <v>0</v>
      </c>
      <c r="AR280" s="142" t="s">
        <v>156</v>
      </c>
      <c r="AT280" s="142" t="s">
        <v>151</v>
      </c>
      <c r="AU280" s="142" t="s">
        <v>86</v>
      </c>
      <c r="AY280" s="16" t="s">
        <v>149</v>
      </c>
      <c r="BE280" s="143">
        <f>IF(N280="základní",J280,0)</f>
        <v>0</v>
      </c>
      <c r="BF280" s="143">
        <f>IF(N280="snížená",J280,0)</f>
        <v>0</v>
      </c>
      <c r="BG280" s="143">
        <f>IF(N280="zákl. přenesená",J280,0)</f>
        <v>0</v>
      </c>
      <c r="BH280" s="143">
        <f>IF(N280="sníž. přenesená",J280,0)</f>
        <v>0</v>
      </c>
      <c r="BI280" s="143">
        <f>IF(N280="nulová",J280,0)</f>
        <v>0</v>
      </c>
      <c r="BJ280" s="16" t="s">
        <v>84</v>
      </c>
      <c r="BK280" s="143">
        <f>ROUND(I280*H280,2)</f>
        <v>0</v>
      </c>
      <c r="BL280" s="16" t="s">
        <v>156</v>
      </c>
      <c r="BM280" s="142" t="s">
        <v>346</v>
      </c>
    </row>
    <row r="281" spans="2:51" s="12" customFormat="1" ht="12">
      <c r="B281" s="144"/>
      <c r="D281" s="145" t="s">
        <v>157</v>
      </c>
      <c r="E281" s="146" t="s">
        <v>1</v>
      </c>
      <c r="F281" s="147" t="s">
        <v>329</v>
      </c>
      <c r="H281" s="148">
        <v>313</v>
      </c>
      <c r="I281" s="149"/>
      <c r="L281" s="144"/>
      <c r="M281" s="150"/>
      <c r="T281" s="151"/>
      <c r="AT281" s="146" t="s">
        <v>157</v>
      </c>
      <c r="AU281" s="146" t="s">
        <v>86</v>
      </c>
      <c r="AV281" s="12" t="s">
        <v>86</v>
      </c>
      <c r="AW281" s="12" t="s">
        <v>32</v>
      </c>
      <c r="AX281" s="12" t="s">
        <v>76</v>
      </c>
      <c r="AY281" s="146" t="s">
        <v>149</v>
      </c>
    </row>
    <row r="282" spans="2:51" s="13" customFormat="1" ht="12">
      <c r="B282" s="152"/>
      <c r="D282" s="145" t="s">
        <v>157</v>
      </c>
      <c r="E282" s="153" t="s">
        <v>1</v>
      </c>
      <c r="F282" s="154" t="s">
        <v>160</v>
      </c>
      <c r="H282" s="155">
        <v>313</v>
      </c>
      <c r="I282" s="156"/>
      <c r="L282" s="152"/>
      <c r="M282" s="157"/>
      <c r="T282" s="158"/>
      <c r="AT282" s="153" t="s">
        <v>157</v>
      </c>
      <c r="AU282" s="153" t="s">
        <v>86</v>
      </c>
      <c r="AV282" s="13" t="s">
        <v>156</v>
      </c>
      <c r="AW282" s="13" t="s">
        <v>32</v>
      </c>
      <c r="AX282" s="13" t="s">
        <v>84</v>
      </c>
      <c r="AY282" s="153" t="s">
        <v>149</v>
      </c>
    </row>
    <row r="283" spans="2:65" s="1" customFormat="1" ht="21.75" customHeight="1">
      <c r="B283" s="31"/>
      <c r="C283" s="131" t="s">
        <v>247</v>
      </c>
      <c r="D283" s="131" t="s">
        <v>151</v>
      </c>
      <c r="E283" s="132" t="s">
        <v>347</v>
      </c>
      <c r="F283" s="133" t="s">
        <v>348</v>
      </c>
      <c r="G283" s="134" t="s">
        <v>233</v>
      </c>
      <c r="H283" s="135">
        <v>14085</v>
      </c>
      <c r="I283" s="136"/>
      <c r="J283" s="137">
        <f>ROUND(I283*H283,2)</f>
        <v>0</v>
      </c>
      <c r="K283" s="133" t="s">
        <v>155</v>
      </c>
      <c r="L283" s="31"/>
      <c r="M283" s="138" t="s">
        <v>1</v>
      </c>
      <c r="N283" s="139" t="s">
        <v>41</v>
      </c>
      <c r="P283" s="140">
        <f>O283*H283</f>
        <v>0</v>
      </c>
      <c r="Q283" s="140">
        <v>0</v>
      </c>
      <c r="R283" s="140">
        <f>Q283*H283</f>
        <v>0</v>
      </c>
      <c r="S283" s="140">
        <v>0</v>
      </c>
      <c r="T283" s="141">
        <f>S283*H283</f>
        <v>0</v>
      </c>
      <c r="AR283" s="142" t="s">
        <v>156</v>
      </c>
      <c r="AT283" s="142" t="s">
        <v>151</v>
      </c>
      <c r="AU283" s="142" t="s">
        <v>86</v>
      </c>
      <c r="AY283" s="16" t="s">
        <v>149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6" t="s">
        <v>84</v>
      </c>
      <c r="BK283" s="143">
        <f>ROUND(I283*H283,2)</f>
        <v>0</v>
      </c>
      <c r="BL283" s="16" t="s">
        <v>156</v>
      </c>
      <c r="BM283" s="142" t="s">
        <v>349</v>
      </c>
    </row>
    <row r="284" spans="2:47" s="1" customFormat="1" ht="39">
      <c r="B284" s="31"/>
      <c r="D284" s="145" t="s">
        <v>294</v>
      </c>
      <c r="F284" s="169" t="s">
        <v>333</v>
      </c>
      <c r="I284" s="170"/>
      <c r="L284" s="31"/>
      <c r="M284" s="171"/>
      <c r="T284" s="53"/>
      <c r="AT284" s="16" t="s">
        <v>294</v>
      </c>
      <c r="AU284" s="16" t="s">
        <v>86</v>
      </c>
    </row>
    <row r="285" spans="2:51" s="12" customFormat="1" ht="12">
      <c r="B285" s="144"/>
      <c r="D285" s="145" t="s">
        <v>157</v>
      </c>
      <c r="E285" s="146" t="s">
        <v>1</v>
      </c>
      <c r="F285" s="147" t="s">
        <v>334</v>
      </c>
      <c r="H285" s="148">
        <v>14085</v>
      </c>
      <c r="I285" s="149"/>
      <c r="L285" s="144"/>
      <c r="M285" s="150"/>
      <c r="T285" s="151"/>
      <c r="AT285" s="146" t="s">
        <v>157</v>
      </c>
      <c r="AU285" s="146" t="s">
        <v>86</v>
      </c>
      <c r="AV285" s="12" t="s">
        <v>86</v>
      </c>
      <c r="AW285" s="12" t="s">
        <v>32</v>
      </c>
      <c r="AX285" s="12" t="s">
        <v>76</v>
      </c>
      <c r="AY285" s="146" t="s">
        <v>149</v>
      </c>
    </row>
    <row r="286" spans="2:51" s="13" customFormat="1" ht="12">
      <c r="B286" s="152"/>
      <c r="D286" s="145" t="s">
        <v>157</v>
      </c>
      <c r="E286" s="153" t="s">
        <v>1</v>
      </c>
      <c r="F286" s="154" t="s">
        <v>160</v>
      </c>
      <c r="H286" s="155">
        <v>14085</v>
      </c>
      <c r="I286" s="156"/>
      <c r="L286" s="152"/>
      <c r="M286" s="157"/>
      <c r="T286" s="158"/>
      <c r="AT286" s="153" t="s">
        <v>157</v>
      </c>
      <c r="AU286" s="153" t="s">
        <v>86</v>
      </c>
      <c r="AV286" s="13" t="s">
        <v>156</v>
      </c>
      <c r="AW286" s="13" t="s">
        <v>32</v>
      </c>
      <c r="AX286" s="13" t="s">
        <v>84</v>
      </c>
      <c r="AY286" s="153" t="s">
        <v>149</v>
      </c>
    </row>
    <row r="287" spans="2:65" s="1" customFormat="1" ht="21.75" customHeight="1">
      <c r="B287" s="31"/>
      <c r="C287" s="131" t="s">
        <v>350</v>
      </c>
      <c r="D287" s="131" t="s">
        <v>151</v>
      </c>
      <c r="E287" s="132" t="s">
        <v>351</v>
      </c>
      <c r="F287" s="133" t="s">
        <v>352</v>
      </c>
      <c r="G287" s="134" t="s">
        <v>233</v>
      </c>
      <c r="H287" s="135">
        <v>313</v>
      </c>
      <c r="I287" s="136"/>
      <c r="J287" s="137">
        <f>ROUND(I287*H287,2)</f>
        <v>0</v>
      </c>
      <c r="K287" s="133" t="s">
        <v>155</v>
      </c>
      <c r="L287" s="31"/>
      <c r="M287" s="138" t="s">
        <v>1</v>
      </c>
      <c r="N287" s="139" t="s">
        <v>41</v>
      </c>
      <c r="P287" s="140">
        <f>O287*H287</f>
        <v>0</v>
      </c>
      <c r="Q287" s="140">
        <v>0</v>
      </c>
      <c r="R287" s="140">
        <f>Q287*H287</f>
        <v>0</v>
      </c>
      <c r="S287" s="140">
        <v>0</v>
      </c>
      <c r="T287" s="141">
        <f>S287*H287</f>
        <v>0</v>
      </c>
      <c r="AR287" s="142" t="s">
        <v>156</v>
      </c>
      <c r="AT287" s="142" t="s">
        <v>151</v>
      </c>
      <c r="AU287" s="142" t="s">
        <v>86</v>
      </c>
      <c r="AY287" s="16" t="s">
        <v>149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6" t="s">
        <v>84</v>
      </c>
      <c r="BK287" s="143">
        <f>ROUND(I287*H287,2)</f>
        <v>0</v>
      </c>
      <c r="BL287" s="16" t="s">
        <v>156</v>
      </c>
      <c r="BM287" s="142" t="s">
        <v>353</v>
      </c>
    </row>
    <row r="288" spans="2:65" s="1" customFormat="1" ht="24.2" customHeight="1">
      <c r="B288" s="31"/>
      <c r="C288" s="131" t="s">
        <v>251</v>
      </c>
      <c r="D288" s="131" t="s">
        <v>151</v>
      </c>
      <c r="E288" s="132" t="s">
        <v>354</v>
      </c>
      <c r="F288" s="133" t="s">
        <v>355</v>
      </c>
      <c r="G288" s="134" t="s">
        <v>233</v>
      </c>
      <c r="H288" s="135">
        <v>673.5</v>
      </c>
      <c r="I288" s="136"/>
      <c r="J288" s="137">
        <f>ROUND(I288*H288,2)</f>
        <v>0</v>
      </c>
      <c r="K288" s="133" t="s">
        <v>155</v>
      </c>
      <c r="L288" s="31"/>
      <c r="M288" s="138" t="s">
        <v>1</v>
      </c>
      <c r="N288" s="139" t="s">
        <v>41</v>
      </c>
      <c r="P288" s="140">
        <f>O288*H288</f>
        <v>0</v>
      </c>
      <c r="Q288" s="140">
        <v>4E-05</v>
      </c>
      <c r="R288" s="140">
        <f>Q288*H288</f>
        <v>0.026940000000000002</v>
      </c>
      <c r="S288" s="140">
        <v>0</v>
      </c>
      <c r="T288" s="141">
        <f>S288*H288</f>
        <v>0</v>
      </c>
      <c r="AR288" s="142" t="s">
        <v>156</v>
      </c>
      <c r="AT288" s="142" t="s">
        <v>151</v>
      </c>
      <c r="AU288" s="142" t="s">
        <v>86</v>
      </c>
      <c r="AY288" s="16" t="s">
        <v>149</v>
      </c>
      <c r="BE288" s="143">
        <f>IF(N288="základní",J288,0)</f>
        <v>0</v>
      </c>
      <c r="BF288" s="143">
        <f>IF(N288="snížená",J288,0)</f>
        <v>0</v>
      </c>
      <c r="BG288" s="143">
        <f>IF(N288="zákl. přenesená",J288,0)</f>
        <v>0</v>
      </c>
      <c r="BH288" s="143">
        <f>IF(N288="sníž. přenesená",J288,0)</f>
        <v>0</v>
      </c>
      <c r="BI288" s="143">
        <f>IF(N288="nulová",J288,0)</f>
        <v>0</v>
      </c>
      <c r="BJ288" s="16" t="s">
        <v>84</v>
      </c>
      <c r="BK288" s="143">
        <f>ROUND(I288*H288,2)</f>
        <v>0</v>
      </c>
      <c r="BL288" s="16" t="s">
        <v>156</v>
      </c>
      <c r="BM288" s="142" t="s">
        <v>356</v>
      </c>
    </row>
    <row r="289" spans="2:51" s="12" customFormat="1" ht="12">
      <c r="B289" s="144"/>
      <c r="D289" s="145" t="s">
        <v>157</v>
      </c>
      <c r="E289" s="146" t="s">
        <v>1</v>
      </c>
      <c r="F289" s="147" t="s">
        <v>274</v>
      </c>
      <c r="H289" s="148">
        <v>673.5</v>
      </c>
      <c r="I289" s="149"/>
      <c r="L289" s="144"/>
      <c r="M289" s="150"/>
      <c r="T289" s="151"/>
      <c r="AT289" s="146" t="s">
        <v>157</v>
      </c>
      <c r="AU289" s="146" t="s">
        <v>86</v>
      </c>
      <c r="AV289" s="12" t="s">
        <v>86</v>
      </c>
      <c r="AW289" s="12" t="s">
        <v>32</v>
      </c>
      <c r="AX289" s="12" t="s">
        <v>76</v>
      </c>
      <c r="AY289" s="146" t="s">
        <v>149</v>
      </c>
    </row>
    <row r="290" spans="2:51" s="13" customFormat="1" ht="12">
      <c r="B290" s="152"/>
      <c r="D290" s="145" t="s">
        <v>157</v>
      </c>
      <c r="E290" s="153" t="s">
        <v>1</v>
      </c>
      <c r="F290" s="154" t="s">
        <v>160</v>
      </c>
      <c r="H290" s="155">
        <v>673.5</v>
      </c>
      <c r="I290" s="156"/>
      <c r="L290" s="152"/>
      <c r="M290" s="157"/>
      <c r="T290" s="158"/>
      <c r="AT290" s="153" t="s">
        <v>157</v>
      </c>
      <c r="AU290" s="153" t="s">
        <v>86</v>
      </c>
      <c r="AV290" s="13" t="s">
        <v>156</v>
      </c>
      <c r="AW290" s="13" t="s">
        <v>32</v>
      </c>
      <c r="AX290" s="13" t="s">
        <v>84</v>
      </c>
      <c r="AY290" s="153" t="s">
        <v>149</v>
      </c>
    </row>
    <row r="291" spans="2:65" s="1" customFormat="1" ht="21.75" customHeight="1">
      <c r="B291" s="31"/>
      <c r="C291" s="131" t="s">
        <v>357</v>
      </c>
      <c r="D291" s="131" t="s">
        <v>151</v>
      </c>
      <c r="E291" s="132" t="s">
        <v>358</v>
      </c>
      <c r="F291" s="133" t="s">
        <v>359</v>
      </c>
      <c r="G291" s="134" t="s">
        <v>233</v>
      </c>
      <c r="H291" s="135">
        <v>123.292</v>
      </c>
      <c r="I291" s="136"/>
      <c r="J291" s="137">
        <f>ROUND(I291*H291,2)</f>
        <v>0</v>
      </c>
      <c r="K291" s="133" t="s">
        <v>155</v>
      </c>
      <c r="L291" s="31"/>
      <c r="M291" s="138" t="s">
        <v>1</v>
      </c>
      <c r="N291" s="139" t="s">
        <v>41</v>
      </c>
      <c r="P291" s="140">
        <f>O291*H291</f>
        <v>0</v>
      </c>
      <c r="Q291" s="140">
        <v>0</v>
      </c>
      <c r="R291" s="140">
        <f>Q291*H291</f>
        <v>0</v>
      </c>
      <c r="S291" s="140">
        <v>0.131</v>
      </c>
      <c r="T291" s="141">
        <f>S291*H291</f>
        <v>16.151252</v>
      </c>
      <c r="AR291" s="142" t="s">
        <v>156</v>
      </c>
      <c r="AT291" s="142" t="s">
        <v>151</v>
      </c>
      <c r="AU291" s="142" t="s">
        <v>86</v>
      </c>
      <c r="AY291" s="16" t="s">
        <v>149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6" t="s">
        <v>84</v>
      </c>
      <c r="BK291" s="143">
        <f>ROUND(I291*H291,2)</f>
        <v>0</v>
      </c>
      <c r="BL291" s="16" t="s">
        <v>156</v>
      </c>
      <c r="BM291" s="142" t="s">
        <v>360</v>
      </c>
    </row>
    <row r="292" spans="2:51" s="12" customFormat="1" ht="12">
      <c r="B292" s="144"/>
      <c r="D292" s="145" t="s">
        <v>157</v>
      </c>
      <c r="E292" s="146" t="s">
        <v>1</v>
      </c>
      <c r="F292" s="147" t="s">
        <v>361</v>
      </c>
      <c r="H292" s="148">
        <v>123.292</v>
      </c>
      <c r="I292" s="149"/>
      <c r="L292" s="144"/>
      <c r="M292" s="150"/>
      <c r="T292" s="151"/>
      <c r="AT292" s="146" t="s">
        <v>157</v>
      </c>
      <c r="AU292" s="146" t="s">
        <v>86</v>
      </c>
      <c r="AV292" s="12" t="s">
        <v>86</v>
      </c>
      <c r="AW292" s="12" t="s">
        <v>32</v>
      </c>
      <c r="AX292" s="12" t="s">
        <v>76</v>
      </c>
      <c r="AY292" s="146" t="s">
        <v>149</v>
      </c>
    </row>
    <row r="293" spans="2:51" s="13" customFormat="1" ht="12">
      <c r="B293" s="152"/>
      <c r="D293" s="145" t="s">
        <v>157</v>
      </c>
      <c r="E293" s="153" t="s">
        <v>1</v>
      </c>
      <c r="F293" s="154" t="s">
        <v>160</v>
      </c>
      <c r="H293" s="155">
        <v>123.292</v>
      </c>
      <c r="I293" s="156"/>
      <c r="L293" s="152"/>
      <c r="M293" s="157"/>
      <c r="T293" s="158"/>
      <c r="AT293" s="153" t="s">
        <v>157</v>
      </c>
      <c r="AU293" s="153" t="s">
        <v>86</v>
      </c>
      <c r="AV293" s="13" t="s">
        <v>156</v>
      </c>
      <c r="AW293" s="13" t="s">
        <v>32</v>
      </c>
      <c r="AX293" s="13" t="s">
        <v>84</v>
      </c>
      <c r="AY293" s="153" t="s">
        <v>149</v>
      </c>
    </row>
    <row r="294" spans="2:65" s="1" customFormat="1" ht="16.5" customHeight="1">
      <c r="B294" s="31"/>
      <c r="C294" s="131" t="s">
        <v>256</v>
      </c>
      <c r="D294" s="131" t="s">
        <v>151</v>
      </c>
      <c r="E294" s="132" t="s">
        <v>362</v>
      </c>
      <c r="F294" s="133" t="s">
        <v>363</v>
      </c>
      <c r="G294" s="134" t="s">
        <v>154</v>
      </c>
      <c r="H294" s="135">
        <v>39.882</v>
      </c>
      <c r="I294" s="136"/>
      <c r="J294" s="137">
        <f>ROUND(I294*H294,2)</f>
        <v>0</v>
      </c>
      <c r="K294" s="133" t="s">
        <v>155</v>
      </c>
      <c r="L294" s="31"/>
      <c r="M294" s="138" t="s">
        <v>1</v>
      </c>
      <c r="N294" s="139" t="s">
        <v>41</v>
      </c>
      <c r="P294" s="140">
        <f>O294*H294</f>
        <v>0</v>
      </c>
      <c r="Q294" s="140">
        <v>0</v>
      </c>
      <c r="R294" s="140">
        <f>Q294*H294</f>
        <v>0</v>
      </c>
      <c r="S294" s="140">
        <v>1.8</v>
      </c>
      <c r="T294" s="141">
        <f>S294*H294</f>
        <v>71.7876</v>
      </c>
      <c r="AR294" s="142" t="s">
        <v>156</v>
      </c>
      <c r="AT294" s="142" t="s">
        <v>151</v>
      </c>
      <c r="AU294" s="142" t="s">
        <v>86</v>
      </c>
      <c r="AY294" s="16" t="s">
        <v>149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6" t="s">
        <v>84</v>
      </c>
      <c r="BK294" s="143">
        <f>ROUND(I294*H294,2)</f>
        <v>0</v>
      </c>
      <c r="BL294" s="16" t="s">
        <v>156</v>
      </c>
      <c r="BM294" s="142" t="s">
        <v>364</v>
      </c>
    </row>
    <row r="295" spans="2:51" s="12" customFormat="1" ht="22.5">
      <c r="B295" s="144"/>
      <c r="D295" s="145" t="s">
        <v>157</v>
      </c>
      <c r="E295" s="146" t="s">
        <v>1</v>
      </c>
      <c r="F295" s="147" t="s">
        <v>365</v>
      </c>
      <c r="H295" s="148">
        <v>39.882</v>
      </c>
      <c r="I295" s="149"/>
      <c r="L295" s="144"/>
      <c r="M295" s="150"/>
      <c r="T295" s="151"/>
      <c r="AT295" s="146" t="s">
        <v>157</v>
      </c>
      <c r="AU295" s="146" t="s">
        <v>86</v>
      </c>
      <c r="AV295" s="12" t="s">
        <v>86</v>
      </c>
      <c r="AW295" s="12" t="s">
        <v>32</v>
      </c>
      <c r="AX295" s="12" t="s">
        <v>76</v>
      </c>
      <c r="AY295" s="146" t="s">
        <v>149</v>
      </c>
    </row>
    <row r="296" spans="2:51" s="13" customFormat="1" ht="12">
      <c r="B296" s="152"/>
      <c r="D296" s="145" t="s">
        <v>157</v>
      </c>
      <c r="E296" s="153" t="s">
        <v>1</v>
      </c>
      <c r="F296" s="154" t="s">
        <v>160</v>
      </c>
      <c r="H296" s="155">
        <v>39.882</v>
      </c>
      <c r="I296" s="156"/>
      <c r="L296" s="152"/>
      <c r="M296" s="157"/>
      <c r="T296" s="158"/>
      <c r="AT296" s="153" t="s">
        <v>157</v>
      </c>
      <c r="AU296" s="153" t="s">
        <v>86</v>
      </c>
      <c r="AV296" s="13" t="s">
        <v>156</v>
      </c>
      <c r="AW296" s="13" t="s">
        <v>32</v>
      </c>
      <c r="AX296" s="13" t="s">
        <v>84</v>
      </c>
      <c r="AY296" s="153" t="s">
        <v>149</v>
      </c>
    </row>
    <row r="297" spans="2:65" s="1" customFormat="1" ht="24.2" customHeight="1">
      <c r="B297" s="31"/>
      <c r="C297" s="131" t="s">
        <v>366</v>
      </c>
      <c r="D297" s="131" t="s">
        <v>151</v>
      </c>
      <c r="E297" s="132" t="s">
        <v>367</v>
      </c>
      <c r="F297" s="133" t="s">
        <v>368</v>
      </c>
      <c r="G297" s="134" t="s">
        <v>154</v>
      </c>
      <c r="H297" s="135">
        <v>2.256</v>
      </c>
      <c r="I297" s="136"/>
      <c r="J297" s="137">
        <f>ROUND(I297*H297,2)</f>
        <v>0</v>
      </c>
      <c r="K297" s="133" t="s">
        <v>155</v>
      </c>
      <c r="L297" s="31"/>
      <c r="M297" s="138" t="s">
        <v>1</v>
      </c>
      <c r="N297" s="139" t="s">
        <v>41</v>
      </c>
      <c r="P297" s="140">
        <f>O297*H297</f>
        <v>0</v>
      </c>
      <c r="Q297" s="140">
        <v>0</v>
      </c>
      <c r="R297" s="140">
        <f>Q297*H297</f>
        <v>0</v>
      </c>
      <c r="S297" s="140">
        <v>1.594</v>
      </c>
      <c r="T297" s="141">
        <f>S297*H297</f>
        <v>3.5960639999999997</v>
      </c>
      <c r="AR297" s="142" t="s">
        <v>156</v>
      </c>
      <c r="AT297" s="142" t="s">
        <v>151</v>
      </c>
      <c r="AU297" s="142" t="s">
        <v>86</v>
      </c>
      <c r="AY297" s="16" t="s">
        <v>149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6" t="s">
        <v>84</v>
      </c>
      <c r="BK297" s="143">
        <f>ROUND(I297*H297,2)</f>
        <v>0</v>
      </c>
      <c r="BL297" s="16" t="s">
        <v>156</v>
      </c>
      <c r="BM297" s="142" t="s">
        <v>369</v>
      </c>
    </row>
    <row r="298" spans="2:51" s="12" customFormat="1" ht="12">
      <c r="B298" s="144"/>
      <c r="D298" s="145" t="s">
        <v>157</v>
      </c>
      <c r="E298" s="146" t="s">
        <v>1</v>
      </c>
      <c r="F298" s="147" t="s">
        <v>370</v>
      </c>
      <c r="H298" s="148">
        <v>1.554</v>
      </c>
      <c r="I298" s="149"/>
      <c r="L298" s="144"/>
      <c r="M298" s="150"/>
      <c r="T298" s="151"/>
      <c r="AT298" s="146" t="s">
        <v>157</v>
      </c>
      <c r="AU298" s="146" t="s">
        <v>86</v>
      </c>
      <c r="AV298" s="12" t="s">
        <v>86</v>
      </c>
      <c r="AW298" s="12" t="s">
        <v>32</v>
      </c>
      <c r="AX298" s="12" t="s">
        <v>76</v>
      </c>
      <c r="AY298" s="146" t="s">
        <v>149</v>
      </c>
    </row>
    <row r="299" spans="2:51" s="12" customFormat="1" ht="12">
      <c r="B299" s="144"/>
      <c r="D299" s="145" t="s">
        <v>157</v>
      </c>
      <c r="E299" s="146" t="s">
        <v>1</v>
      </c>
      <c r="F299" s="147" t="s">
        <v>371</v>
      </c>
      <c r="H299" s="148">
        <v>0.702</v>
      </c>
      <c r="I299" s="149"/>
      <c r="L299" s="144"/>
      <c r="M299" s="150"/>
      <c r="T299" s="151"/>
      <c r="AT299" s="146" t="s">
        <v>157</v>
      </c>
      <c r="AU299" s="146" t="s">
        <v>86</v>
      </c>
      <c r="AV299" s="12" t="s">
        <v>86</v>
      </c>
      <c r="AW299" s="12" t="s">
        <v>32</v>
      </c>
      <c r="AX299" s="12" t="s">
        <v>76</v>
      </c>
      <c r="AY299" s="146" t="s">
        <v>149</v>
      </c>
    </row>
    <row r="300" spans="2:51" s="13" customFormat="1" ht="12">
      <c r="B300" s="152"/>
      <c r="D300" s="145" t="s">
        <v>157</v>
      </c>
      <c r="E300" s="153" t="s">
        <v>1</v>
      </c>
      <c r="F300" s="154" t="s">
        <v>160</v>
      </c>
      <c r="H300" s="155">
        <v>2.256</v>
      </c>
      <c r="I300" s="156"/>
      <c r="L300" s="152"/>
      <c r="M300" s="157"/>
      <c r="T300" s="158"/>
      <c r="AT300" s="153" t="s">
        <v>157</v>
      </c>
      <c r="AU300" s="153" t="s">
        <v>86</v>
      </c>
      <c r="AV300" s="13" t="s">
        <v>156</v>
      </c>
      <c r="AW300" s="13" t="s">
        <v>32</v>
      </c>
      <c r="AX300" s="13" t="s">
        <v>84</v>
      </c>
      <c r="AY300" s="153" t="s">
        <v>149</v>
      </c>
    </row>
    <row r="301" spans="2:65" s="1" customFormat="1" ht="24.2" customHeight="1">
      <c r="B301" s="31"/>
      <c r="C301" s="131" t="s">
        <v>261</v>
      </c>
      <c r="D301" s="131" t="s">
        <v>151</v>
      </c>
      <c r="E301" s="132" t="s">
        <v>372</v>
      </c>
      <c r="F301" s="133" t="s">
        <v>373</v>
      </c>
      <c r="G301" s="134" t="s">
        <v>233</v>
      </c>
      <c r="H301" s="135">
        <v>66.35</v>
      </c>
      <c r="I301" s="136"/>
      <c r="J301" s="137">
        <f>ROUND(I301*H301,2)</f>
        <v>0</v>
      </c>
      <c r="K301" s="133" t="s">
        <v>193</v>
      </c>
      <c r="L301" s="31"/>
      <c r="M301" s="138" t="s">
        <v>1</v>
      </c>
      <c r="N301" s="139" t="s">
        <v>41</v>
      </c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42" t="s">
        <v>156</v>
      </c>
      <c r="AT301" s="142" t="s">
        <v>151</v>
      </c>
      <c r="AU301" s="142" t="s">
        <v>86</v>
      </c>
      <c r="AY301" s="16" t="s">
        <v>149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6" t="s">
        <v>84</v>
      </c>
      <c r="BK301" s="143">
        <f>ROUND(I301*H301,2)</f>
        <v>0</v>
      </c>
      <c r="BL301" s="16" t="s">
        <v>156</v>
      </c>
      <c r="BM301" s="142" t="s">
        <v>374</v>
      </c>
    </row>
    <row r="302" spans="2:51" s="12" customFormat="1" ht="12">
      <c r="B302" s="144"/>
      <c r="D302" s="145" t="s">
        <v>157</v>
      </c>
      <c r="E302" s="146" t="s">
        <v>1</v>
      </c>
      <c r="F302" s="147" t="s">
        <v>375</v>
      </c>
      <c r="H302" s="148">
        <v>66.35</v>
      </c>
      <c r="I302" s="149"/>
      <c r="L302" s="144"/>
      <c r="M302" s="150"/>
      <c r="T302" s="151"/>
      <c r="AT302" s="146" t="s">
        <v>157</v>
      </c>
      <c r="AU302" s="146" t="s">
        <v>86</v>
      </c>
      <c r="AV302" s="12" t="s">
        <v>86</v>
      </c>
      <c r="AW302" s="12" t="s">
        <v>32</v>
      </c>
      <c r="AX302" s="12" t="s">
        <v>76</v>
      </c>
      <c r="AY302" s="146" t="s">
        <v>149</v>
      </c>
    </row>
    <row r="303" spans="2:51" s="13" customFormat="1" ht="12">
      <c r="B303" s="152"/>
      <c r="D303" s="145" t="s">
        <v>157</v>
      </c>
      <c r="E303" s="153" t="s">
        <v>1</v>
      </c>
      <c r="F303" s="154" t="s">
        <v>160</v>
      </c>
      <c r="H303" s="155">
        <v>66.35</v>
      </c>
      <c r="I303" s="156"/>
      <c r="L303" s="152"/>
      <c r="M303" s="157"/>
      <c r="T303" s="158"/>
      <c r="AT303" s="153" t="s">
        <v>157</v>
      </c>
      <c r="AU303" s="153" t="s">
        <v>86</v>
      </c>
      <c r="AV303" s="13" t="s">
        <v>156</v>
      </c>
      <c r="AW303" s="13" t="s">
        <v>32</v>
      </c>
      <c r="AX303" s="13" t="s">
        <v>84</v>
      </c>
      <c r="AY303" s="153" t="s">
        <v>149</v>
      </c>
    </row>
    <row r="304" spans="2:65" s="1" customFormat="1" ht="21.75" customHeight="1">
      <c r="B304" s="31"/>
      <c r="C304" s="131" t="s">
        <v>376</v>
      </c>
      <c r="D304" s="131" t="s">
        <v>151</v>
      </c>
      <c r="E304" s="132" t="s">
        <v>377</v>
      </c>
      <c r="F304" s="133" t="s">
        <v>378</v>
      </c>
      <c r="G304" s="134" t="s">
        <v>233</v>
      </c>
      <c r="H304" s="135">
        <v>217.932</v>
      </c>
      <c r="I304" s="136"/>
      <c r="J304" s="137">
        <f>ROUND(I304*H304,2)</f>
        <v>0</v>
      </c>
      <c r="K304" s="133" t="s">
        <v>193</v>
      </c>
      <c r="L304" s="31"/>
      <c r="M304" s="138" t="s">
        <v>1</v>
      </c>
      <c r="N304" s="139" t="s">
        <v>41</v>
      </c>
      <c r="P304" s="140">
        <f>O304*H304</f>
        <v>0</v>
      </c>
      <c r="Q304" s="140">
        <v>0</v>
      </c>
      <c r="R304" s="140">
        <f>Q304*H304</f>
        <v>0</v>
      </c>
      <c r="S304" s="140">
        <v>0</v>
      </c>
      <c r="T304" s="141">
        <f>S304*H304</f>
        <v>0</v>
      </c>
      <c r="AR304" s="142" t="s">
        <v>156</v>
      </c>
      <c r="AT304" s="142" t="s">
        <v>151</v>
      </c>
      <c r="AU304" s="142" t="s">
        <v>86</v>
      </c>
      <c r="AY304" s="16" t="s">
        <v>149</v>
      </c>
      <c r="BE304" s="143">
        <f>IF(N304="základní",J304,0)</f>
        <v>0</v>
      </c>
      <c r="BF304" s="143">
        <f>IF(N304="snížená",J304,0)</f>
        <v>0</v>
      </c>
      <c r="BG304" s="143">
        <f>IF(N304="zákl. přenesená",J304,0)</f>
        <v>0</v>
      </c>
      <c r="BH304" s="143">
        <f>IF(N304="sníž. přenesená",J304,0)</f>
        <v>0</v>
      </c>
      <c r="BI304" s="143">
        <f>IF(N304="nulová",J304,0)</f>
        <v>0</v>
      </c>
      <c r="BJ304" s="16" t="s">
        <v>84</v>
      </c>
      <c r="BK304" s="143">
        <f>ROUND(I304*H304,2)</f>
        <v>0</v>
      </c>
      <c r="BL304" s="16" t="s">
        <v>156</v>
      </c>
      <c r="BM304" s="142" t="s">
        <v>379</v>
      </c>
    </row>
    <row r="305" spans="2:51" s="12" customFormat="1" ht="12">
      <c r="B305" s="144"/>
      <c r="D305" s="145" t="s">
        <v>157</v>
      </c>
      <c r="E305" s="146" t="s">
        <v>1</v>
      </c>
      <c r="F305" s="147" t="s">
        <v>380</v>
      </c>
      <c r="H305" s="148">
        <v>217.932</v>
      </c>
      <c r="I305" s="149"/>
      <c r="L305" s="144"/>
      <c r="M305" s="150"/>
      <c r="T305" s="151"/>
      <c r="AT305" s="146" t="s">
        <v>157</v>
      </c>
      <c r="AU305" s="146" t="s">
        <v>86</v>
      </c>
      <c r="AV305" s="12" t="s">
        <v>86</v>
      </c>
      <c r="AW305" s="12" t="s">
        <v>32</v>
      </c>
      <c r="AX305" s="12" t="s">
        <v>76</v>
      </c>
      <c r="AY305" s="146" t="s">
        <v>149</v>
      </c>
    </row>
    <row r="306" spans="2:51" s="13" customFormat="1" ht="12">
      <c r="B306" s="152"/>
      <c r="D306" s="145" t="s">
        <v>157</v>
      </c>
      <c r="E306" s="153" t="s">
        <v>1</v>
      </c>
      <c r="F306" s="154" t="s">
        <v>160</v>
      </c>
      <c r="H306" s="155">
        <v>217.932</v>
      </c>
      <c r="I306" s="156"/>
      <c r="L306" s="152"/>
      <c r="M306" s="157"/>
      <c r="T306" s="158"/>
      <c r="AT306" s="153" t="s">
        <v>157</v>
      </c>
      <c r="AU306" s="153" t="s">
        <v>86</v>
      </c>
      <c r="AV306" s="13" t="s">
        <v>156</v>
      </c>
      <c r="AW306" s="13" t="s">
        <v>32</v>
      </c>
      <c r="AX306" s="13" t="s">
        <v>84</v>
      </c>
      <c r="AY306" s="153" t="s">
        <v>149</v>
      </c>
    </row>
    <row r="307" spans="2:65" s="1" customFormat="1" ht="21.75" customHeight="1">
      <c r="B307" s="31"/>
      <c r="C307" s="131" t="s">
        <v>266</v>
      </c>
      <c r="D307" s="131" t="s">
        <v>151</v>
      </c>
      <c r="E307" s="132" t="s">
        <v>381</v>
      </c>
      <c r="F307" s="133" t="s">
        <v>382</v>
      </c>
      <c r="G307" s="134" t="s">
        <v>233</v>
      </c>
      <c r="H307" s="135">
        <v>317.958</v>
      </c>
      <c r="I307" s="136"/>
      <c r="J307" s="137">
        <f>ROUND(I307*H307,2)</f>
        <v>0</v>
      </c>
      <c r="K307" s="133" t="s">
        <v>193</v>
      </c>
      <c r="L307" s="31"/>
      <c r="M307" s="138" t="s">
        <v>1</v>
      </c>
      <c r="N307" s="139" t="s">
        <v>41</v>
      </c>
      <c r="P307" s="140">
        <f>O307*H307</f>
        <v>0</v>
      </c>
      <c r="Q307" s="140">
        <v>0</v>
      </c>
      <c r="R307" s="140">
        <f>Q307*H307</f>
        <v>0</v>
      </c>
      <c r="S307" s="140">
        <v>0</v>
      </c>
      <c r="T307" s="141">
        <f>S307*H307</f>
        <v>0</v>
      </c>
      <c r="AR307" s="142" t="s">
        <v>156</v>
      </c>
      <c r="AT307" s="142" t="s">
        <v>151</v>
      </c>
      <c r="AU307" s="142" t="s">
        <v>86</v>
      </c>
      <c r="AY307" s="16" t="s">
        <v>149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6" t="s">
        <v>84</v>
      </c>
      <c r="BK307" s="143">
        <f>ROUND(I307*H307,2)</f>
        <v>0</v>
      </c>
      <c r="BL307" s="16" t="s">
        <v>156</v>
      </c>
      <c r="BM307" s="142" t="s">
        <v>383</v>
      </c>
    </row>
    <row r="308" spans="2:51" s="12" customFormat="1" ht="12">
      <c r="B308" s="144"/>
      <c r="D308" s="145" t="s">
        <v>157</v>
      </c>
      <c r="E308" s="146" t="s">
        <v>1</v>
      </c>
      <c r="F308" s="147" t="s">
        <v>384</v>
      </c>
      <c r="H308" s="148">
        <v>317.958</v>
      </c>
      <c r="I308" s="149"/>
      <c r="L308" s="144"/>
      <c r="M308" s="150"/>
      <c r="T308" s="151"/>
      <c r="AT308" s="146" t="s">
        <v>157</v>
      </c>
      <c r="AU308" s="146" t="s">
        <v>86</v>
      </c>
      <c r="AV308" s="12" t="s">
        <v>86</v>
      </c>
      <c r="AW308" s="12" t="s">
        <v>32</v>
      </c>
      <c r="AX308" s="12" t="s">
        <v>76</v>
      </c>
      <c r="AY308" s="146" t="s">
        <v>149</v>
      </c>
    </row>
    <row r="309" spans="2:51" s="13" customFormat="1" ht="12">
      <c r="B309" s="152"/>
      <c r="D309" s="145" t="s">
        <v>157</v>
      </c>
      <c r="E309" s="153" t="s">
        <v>1</v>
      </c>
      <c r="F309" s="154" t="s">
        <v>160</v>
      </c>
      <c r="H309" s="155">
        <v>317.958</v>
      </c>
      <c r="I309" s="156"/>
      <c r="L309" s="152"/>
      <c r="M309" s="157"/>
      <c r="T309" s="158"/>
      <c r="AT309" s="153" t="s">
        <v>157</v>
      </c>
      <c r="AU309" s="153" t="s">
        <v>86</v>
      </c>
      <c r="AV309" s="13" t="s">
        <v>156</v>
      </c>
      <c r="AW309" s="13" t="s">
        <v>32</v>
      </c>
      <c r="AX309" s="13" t="s">
        <v>84</v>
      </c>
      <c r="AY309" s="153" t="s">
        <v>149</v>
      </c>
    </row>
    <row r="310" spans="2:65" s="1" customFormat="1" ht="24.2" customHeight="1">
      <c r="B310" s="31"/>
      <c r="C310" s="131" t="s">
        <v>269</v>
      </c>
      <c r="D310" s="131" t="s">
        <v>151</v>
      </c>
      <c r="E310" s="132" t="s">
        <v>385</v>
      </c>
      <c r="F310" s="133" t="s">
        <v>386</v>
      </c>
      <c r="G310" s="134" t="s">
        <v>233</v>
      </c>
      <c r="H310" s="135">
        <v>1.08</v>
      </c>
      <c r="I310" s="136"/>
      <c r="J310" s="137">
        <f>ROUND(I310*H310,2)</f>
        <v>0</v>
      </c>
      <c r="K310" s="133" t="s">
        <v>155</v>
      </c>
      <c r="L310" s="31"/>
      <c r="M310" s="138" t="s">
        <v>1</v>
      </c>
      <c r="N310" s="139" t="s">
        <v>41</v>
      </c>
      <c r="P310" s="140">
        <f>O310*H310</f>
        <v>0</v>
      </c>
      <c r="Q310" s="140">
        <v>0</v>
      </c>
      <c r="R310" s="140">
        <f>Q310*H310</f>
        <v>0</v>
      </c>
      <c r="S310" s="140">
        <v>0.075</v>
      </c>
      <c r="T310" s="141">
        <f>S310*H310</f>
        <v>0.081</v>
      </c>
      <c r="AR310" s="142" t="s">
        <v>156</v>
      </c>
      <c r="AT310" s="142" t="s">
        <v>151</v>
      </c>
      <c r="AU310" s="142" t="s">
        <v>86</v>
      </c>
      <c r="AY310" s="16" t="s">
        <v>149</v>
      </c>
      <c r="BE310" s="143">
        <f>IF(N310="základní",J310,0)</f>
        <v>0</v>
      </c>
      <c r="BF310" s="143">
        <f>IF(N310="snížená",J310,0)</f>
        <v>0</v>
      </c>
      <c r="BG310" s="143">
        <f>IF(N310="zákl. přenesená",J310,0)</f>
        <v>0</v>
      </c>
      <c r="BH310" s="143">
        <f>IF(N310="sníž. přenesená",J310,0)</f>
        <v>0</v>
      </c>
      <c r="BI310" s="143">
        <f>IF(N310="nulová",J310,0)</f>
        <v>0</v>
      </c>
      <c r="BJ310" s="16" t="s">
        <v>84</v>
      </c>
      <c r="BK310" s="143">
        <f>ROUND(I310*H310,2)</f>
        <v>0</v>
      </c>
      <c r="BL310" s="16" t="s">
        <v>156</v>
      </c>
      <c r="BM310" s="142" t="s">
        <v>387</v>
      </c>
    </row>
    <row r="311" spans="2:51" s="12" customFormat="1" ht="12">
      <c r="B311" s="144"/>
      <c r="D311" s="145" t="s">
        <v>157</v>
      </c>
      <c r="E311" s="146" t="s">
        <v>1</v>
      </c>
      <c r="F311" s="147" t="s">
        <v>388</v>
      </c>
      <c r="H311" s="148">
        <v>1.08</v>
      </c>
      <c r="I311" s="149"/>
      <c r="L311" s="144"/>
      <c r="M311" s="150"/>
      <c r="T311" s="151"/>
      <c r="AT311" s="146" t="s">
        <v>157</v>
      </c>
      <c r="AU311" s="146" t="s">
        <v>86</v>
      </c>
      <c r="AV311" s="12" t="s">
        <v>86</v>
      </c>
      <c r="AW311" s="12" t="s">
        <v>32</v>
      </c>
      <c r="AX311" s="12" t="s">
        <v>76</v>
      </c>
      <c r="AY311" s="146" t="s">
        <v>149</v>
      </c>
    </row>
    <row r="312" spans="2:51" s="13" customFormat="1" ht="12">
      <c r="B312" s="152"/>
      <c r="D312" s="145" t="s">
        <v>157</v>
      </c>
      <c r="E312" s="153" t="s">
        <v>1</v>
      </c>
      <c r="F312" s="154" t="s">
        <v>160</v>
      </c>
      <c r="H312" s="155">
        <v>1.08</v>
      </c>
      <c r="I312" s="156"/>
      <c r="L312" s="152"/>
      <c r="M312" s="157"/>
      <c r="T312" s="158"/>
      <c r="AT312" s="153" t="s">
        <v>157</v>
      </c>
      <c r="AU312" s="153" t="s">
        <v>86</v>
      </c>
      <c r="AV312" s="13" t="s">
        <v>156</v>
      </c>
      <c r="AW312" s="13" t="s">
        <v>32</v>
      </c>
      <c r="AX312" s="13" t="s">
        <v>84</v>
      </c>
      <c r="AY312" s="153" t="s">
        <v>149</v>
      </c>
    </row>
    <row r="313" spans="2:65" s="1" customFormat="1" ht="24.2" customHeight="1">
      <c r="B313" s="31"/>
      <c r="C313" s="131" t="s">
        <v>389</v>
      </c>
      <c r="D313" s="131" t="s">
        <v>151</v>
      </c>
      <c r="E313" s="132" t="s">
        <v>390</v>
      </c>
      <c r="F313" s="133" t="s">
        <v>391</v>
      </c>
      <c r="G313" s="134" t="s">
        <v>233</v>
      </c>
      <c r="H313" s="135">
        <v>3.84</v>
      </c>
      <c r="I313" s="136"/>
      <c r="J313" s="137">
        <f>ROUND(I313*H313,2)</f>
        <v>0</v>
      </c>
      <c r="K313" s="133" t="s">
        <v>155</v>
      </c>
      <c r="L313" s="31"/>
      <c r="M313" s="138" t="s">
        <v>1</v>
      </c>
      <c r="N313" s="139" t="s">
        <v>41</v>
      </c>
      <c r="P313" s="140">
        <f>O313*H313</f>
        <v>0</v>
      </c>
      <c r="Q313" s="140">
        <v>0</v>
      </c>
      <c r="R313" s="140">
        <f>Q313*H313</f>
        <v>0</v>
      </c>
      <c r="S313" s="140">
        <v>0.062</v>
      </c>
      <c r="T313" s="141">
        <f>S313*H313</f>
        <v>0.23807999999999999</v>
      </c>
      <c r="AR313" s="142" t="s">
        <v>156</v>
      </c>
      <c r="AT313" s="142" t="s">
        <v>151</v>
      </c>
      <c r="AU313" s="142" t="s">
        <v>86</v>
      </c>
      <c r="AY313" s="16" t="s">
        <v>149</v>
      </c>
      <c r="BE313" s="143">
        <f>IF(N313="základní",J313,0)</f>
        <v>0</v>
      </c>
      <c r="BF313" s="143">
        <f>IF(N313="snížená",J313,0)</f>
        <v>0</v>
      </c>
      <c r="BG313" s="143">
        <f>IF(N313="zákl. přenesená",J313,0)</f>
        <v>0</v>
      </c>
      <c r="BH313" s="143">
        <f>IF(N313="sníž. přenesená",J313,0)</f>
        <v>0</v>
      </c>
      <c r="BI313" s="143">
        <f>IF(N313="nulová",J313,0)</f>
        <v>0</v>
      </c>
      <c r="BJ313" s="16" t="s">
        <v>84</v>
      </c>
      <c r="BK313" s="143">
        <f>ROUND(I313*H313,2)</f>
        <v>0</v>
      </c>
      <c r="BL313" s="16" t="s">
        <v>156</v>
      </c>
      <c r="BM313" s="142" t="s">
        <v>392</v>
      </c>
    </row>
    <row r="314" spans="2:51" s="12" customFormat="1" ht="12">
      <c r="B314" s="144"/>
      <c r="D314" s="145" t="s">
        <v>157</v>
      </c>
      <c r="E314" s="146" t="s">
        <v>1</v>
      </c>
      <c r="F314" s="147" t="s">
        <v>393</v>
      </c>
      <c r="H314" s="148">
        <v>3.84</v>
      </c>
      <c r="I314" s="149"/>
      <c r="L314" s="144"/>
      <c r="M314" s="150"/>
      <c r="T314" s="151"/>
      <c r="AT314" s="146" t="s">
        <v>157</v>
      </c>
      <c r="AU314" s="146" t="s">
        <v>86</v>
      </c>
      <c r="AV314" s="12" t="s">
        <v>86</v>
      </c>
      <c r="AW314" s="12" t="s">
        <v>32</v>
      </c>
      <c r="AX314" s="12" t="s">
        <v>76</v>
      </c>
      <c r="AY314" s="146" t="s">
        <v>149</v>
      </c>
    </row>
    <row r="315" spans="2:51" s="13" customFormat="1" ht="12">
      <c r="B315" s="152"/>
      <c r="D315" s="145" t="s">
        <v>157</v>
      </c>
      <c r="E315" s="153" t="s">
        <v>1</v>
      </c>
      <c r="F315" s="154" t="s">
        <v>160</v>
      </c>
      <c r="H315" s="155">
        <v>3.84</v>
      </c>
      <c r="I315" s="156"/>
      <c r="L315" s="152"/>
      <c r="M315" s="157"/>
      <c r="T315" s="158"/>
      <c r="AT315" s="153" t="s">
        <v>157</v>
      </c>
      <c r="AU315" s="153" t="s">
        <v>86</v>
      </c>
      <c r="AV315" s="13" t="s">
        <v>156</v>
      </c>
      <c r="AW315" s="13" t="s">
        <v>32</v>
      </c>
      <c r="AX315" s="13" t="s">
        <v>84</v>
      </c>
      <c r="AY315" s="153" t="s">
        <v>149</v>
      </c>
    </row>
    <row r="316" spans="2:65" s="1" customFormat="1" ht="24.2" customHeight="1">
      <c r="B316" s="31"/>
      <c r="C316" s="131" t="s">
        <v>273</v>
      </c>
      <c r="D316" s="131" t="s">
        <v>151</v>
      </c>
      <c r="E316" s="132" t="s">
        <v>394</v>
      </c>
      <c r="F316" s="133" t="s">
        <v>395</v>
      </c>
      <c r="G316" s="134" t="s">
        <v>233</v>
      </c>
      <c r="H316" s="135">
        <v>9.067</v>
      </c>
      <c r="I316" s="136"/>
      <c r="J316" s="137">
        <f>ROUND(I316*H316,2)</f>
        <v>0</v>
      </c>
      <c r="K316" s="133" t="s">
        <v>155</v>
      </c>
      <c r="L316" s="31"/>
      <c r="M316" s="138" t="s">
        <v>1</v>
      </c>
      <c r="N316" s="139" t="s">
        <v>41</v>
      </c>
      <c r="P316" s="140">
        <f>O316*H316</f>
        <v>0</v>
      </c>
      <c r="Q316" s="140">
        <v>0</v>
      </c>
      <c r="R316" s="140">
        <f>Q316*H316</f>
        <v>0</v>
      </c>
      <c r="S316" s="140">
        <v>0.054</v>
      </c>
      <c r="T316" s="141">
        <f>S316*H316</f>
        <v>0.489618</v>
      </c>
      <c r="AR316" s="142" t="s">
        <v>156</v>
      </c>
      <c r="AT316" s="142" t="s">
        <v>151</v>
      </c>
      <c r="AU316" s="142" t="s">
        <v>86</v>
      </c>
      <c r="AY316" s="16" t="s">
        <v>149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6" t="s">
        <v>84</v>
      </c>
      <c r="BK316" s="143">
        <f>ROUND(I316*H316,2)</f>
        <v>0</v>
      </c>
      <c r="BL316" s="16" t="s">
        <v>156</v>
      </c>
      <c r="BM316" s="142" t="s">
        <v>396</v>
      </c>
    </row>
    <row r="317" spans="2:51" s="12" customFormat="1" ht="12">
      <c r="B317" s="144"/>
      <c r="D317" s="145" t="s">
        <v>157</v>
      </c>
      <c r="E317" s="146" t="s">
        <v>1</v>
      </c>
      <c r="F317" s="147" t="s">
        <v>397</v>
      </c>
      <c r="H317" s="148">
        <v>9.067</v>
      </c>
      <c r="I317" s="149"/>
      <c r="L317" s="144"/>
      <c r="M317" s="150"/>
      <c r="T317" s="151"/>
      <c r="AT317" s="146" t="s">
        <v>157</v>
      </c>
      <c r="AU317" s="146" t="s">
        <v>86</v>
      </c>
      <c r="AV317" s="12" t="s">
        <v>86</v>
      </c>
      <c r="AW317" s="12" t="s">
        <v>32</v>
      </c>
      <c r="AX317" s="12" t="s">
        <v>76</v>
      </c>
      <c r="AY317" s="146" t="s">
        <v>149</v>
      </c>
    </row>
    <row r="318" spans="2:51" s="13" customFormat="1" ht="12">
      <c r="B318" s="152"/>
      <c r="D318" s="145" t="s">
        <v>157</v>
      </c>
      <c r="E318" s="153" t="s">
        <v>1</v>
      </c>
      <c r="F318" s="154" t="s">
        <v>160</v>
      </c>
      <c r="H318" s="155">
        <v>9.067</v>
      </c>
      <c r="I318" s="156"/>
      <c r="L318" s="152"/>
      <c r="M318" s="157"/>
      <c r="T318" s="158"/>
      <c r="AT318" s="153" t="s">
        <v>157</v>
      </c>
      <c r="AU318" s="153" t="s">
        <v>86</v>
      </c>
      <c r="AV318" s="13" t="s">
        <v>156</v>
      </c>
      <c r="AW318" s="13" t="s">
        <v>32</v>
      </c>
      <c r="AX318" s="13" t="s">
        <v>84</v>
      </c>
      <c r="AY318" s="153" t="s">
        <v>149</v>
      </c>
    </row>
    <row r="319" spans="2:65" s="1" customFormat="1" ht="24.2" customHeight="1">
      <c r="B319" s="31"/>
      <c r="C319" s="131" t="s">
        <v>398</v>
      </c>
      <c r="D319" s="131" t="s">
        <v>151</v>
      </c>
      <c r="E319" s="132" t="s">
        <v>399</v>
      </c>
      <c r="F319" s="133" t="s">
        <v>400</v>
      </c>
      <c r="G319" s="134" t="s">
        <v>233</v>
      </c>
      <c r="H319" s="135">
        <v>44.719</v>
      </c>
      <c r="I319" s="136"/>
      <c r="J319" s="137">
        <f>ROUND(I319*H319,2)</f>
        <v>0</v>
      </c>
      <c r="K319" s="133" t="s">
        <v>155</v>
      </c>
      <c r="L319" s="31"/>
      <c r="M319" s="138" t="s">
        <v>1</v>
      </c>
      <c r="N319" s="139" t="s">
        <v>41</v>
      </c>
      <c r="P319" s="140">
        <f>O319*H319</f>
        <v>0</v>
      </c>
      <c r="Q319" s="140">
        <v>0</v>
      </c>
      <c r="R319" s="140">
        <f>Q319*H319</f>
        <v>0</v>
      </c>
      <c r="S319" s="140">
        <v>0.076</v>
      </c>
      <c r="T319" s="141">
        <f>S319*H319</f>
        <v>3.398644</v>
      </c>
      <c r="AR319" s="142" t="s">
        <v>156</v>
      </c>
      <c r="AT319" s="142" t="s">
        <v>151</v>
      </c>
      <c r="AU319" s="142" t="s">
        <v>86</v>
      </c>
      <c r="AY319" s="16" t="s">
        <v>149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6" t="s">
        <v>84</v>
      </c>
      <c r="BK319" s="143">
        <f>ROUND(I319*H319,2)</f>
        <v>0</v>
      </c>
      <c r="BL319" s="16" t="s">
        <v>156</v>
      </c>
      <c r="BM319" s="142" t="s">
        <v>401</v>
      </c>
    </row>
    <row r="320" spans="2:51" s="12" customFormat="1" ht="12">
      <c r="B320" s="144"/>
      <c r="D320" s="145" t="s">
        <v>157</v>
      </c>
      <c r="E320" s="146" t="s">
        <v>1</v>
      </c>
      <c r="F320" s="147" t="s">
        <v>402</v>
      </c>
      <c r="H320" s="148">
        <v>44.719</v>
      </c>
      <c r="I320" s="149"/>
      <c r="L320" s="144"/>
      <c r="M320" s="150"/>
      <c r="T320" s="151"/>
      <c r="AT320" s="146" t="s">
        <v>157</v>
      </c>
      <c r="AU320" s="146" t="s">
        <v>86</v>
      </c>
      <c r="AV320" s="12" t="s">
        <v>86</v>
      </c>
      <c r="AW320" s="12" t="s">
        <v>32</v>
      </c>
      <c r="AX320" s="12" t="s">
        <v>76</v>
      </c>
      <c r="AY320" s="146" t="s">
        <v>149</v>
      </c>
    </row>
    <row r="321" spans="2:51" s="13" customFormat="1" ht="12">
      <c r="B321" s="152"/>
      <c r="D321" s="145" t="s">
        <v>157</v>
      </c>
      <c r="E321" s="153" t="s">
        <v>1</v>
      </c>
      <c r="F321" s="154" t="s">
        <v>160</v>
      </c>
      <c r="H321" s="155">
        <v>44.719</v>
      </c>
      <c r="I321" s="156"/>
      <c r="L321" s="152"/>
      <c r="M321" s="157"/>
      <c r="T321" s="158"/>
      <c r="AT321" s="153" t="s">
        <v>157</v>
      </c>
      <c r="AU321" s="153" t="s">
        <v>86</v>
      </c>
      <c r="AV321" s="13" t="s">
        <v>156</v>
      </c>
      <c r="AW321" s="13" t="s">
        <v>32</v>
      </c>
      <c r="AX321" s="13" t="s">
        <v>84</v>
      </c>
      <c r="AY321" s="153" t="s">
        <v>149</v>
      </c>
    </row>
    <row r="322" spans="2:65" s="1" customFormat="1" ht="24.2" customHeight="1">
      <c r="B322" s="31"/>
      <c r="C322" s="131" t="s">
        <v>277</v>
      </c>
      <c r="D322" s="131" t="s">
        <v>151</v>
      </c>
      <c r="E322" s="132" t="s">
        <v>403</v>
      </c>
      <c r="F322" s="133" t="s">
        <v>404</v>
      </c>
      <c r="G322" s="134" t="s">
        <v>233</v>
      </c>
      <c r="H322" s="135">
        <v>2.225</v>
      </c>
      <c r="I322" s="136"/>
      <c r="J322" s="137">
        <f>ROUND(I322*H322,2)</f>
        <v>0</v>
      </c>
      <c r="K322" s="133" t="s">
        <v>155</v>
      </c>
      <c r="L322" s="31"/>
      <c r="M322" s="138" t="s">
        <v>1</v>
      </c>
      <c r="N322" s="139" t="s">
        <v>41</v>
      </c>
      <c r="P322" s="140">
        <f>O322*H322</f>
        <v>0</v>
      </c>
      <c r="Q322" s="140">
        <v>0</v>
      </c>
      <c r="R322" s="140">
        <f>Q322*H322</f>
        <v>0</v>
      </c>
      <c r="S322" s="140">
        <v>0.063</v>
      </c>
      <c r="T322" s="141">
        <f>S322*H322</f>
        <v>0.140175</v>
      </c>
      <c r="AR322" s="142" t="s">
        <v>156</v>
      </c>
      <c r="AT322" s="142" t="s">
        <v>151</v>
      </c>
      <c r="AU322" s="142" t="s">
        <v>86</v>
      </c>
      <c r="AY322" s="16" t="s">
        <v>149</v>
      </c>
      <c r="BE322" s="143">
        <f>IF(N322="základní",J322,0)</f>
        <v>0</v>
      </c>
      <c r="BF322" s="143">
        <f>IF(N322="snížená",J322,0)</f>
        <v>0</v>
      </c>
      <c r="BG322" s="143">
        <f>IF(N322="zákl. přenesená",J322,0)</f>
        <v>0</v>
      </c>
      <c r="BH322" s="143">
        <f>IF(N322="sníž. přenesená",J322,0)</f>
        <v>0</v>
      </c>
      <c r="BI322" s="143">
        <f>IF(N322="nulová",J322,0)</f>
        <v>0</v>
      </c>
      <c r="BJ322" s="16" t="s">
        <v>84</v>
      </c>
      <c r="BK322" s="143">
        <f>ROUND(I322*H322,2)</f>
        <v>0</v>
      </c>
      <c r="BL322" s="16" t="s">
        <v>156</v>
      </c>
      <c r="BM322" s="142" t="s">
        <v>405</v>
      </c>
    </row>
    <row r="323" spans="2:51" s="12" customFormat="1" ht="12">
      <c r="B323" s="144"/>
      <c r="D323" s="145" t="s">
        <v>157</v>
      </c>
      <c r="E323" s="146" t="s">
        <v>1</v>
      </c>
      <c r="F323" s="147" t="s">
        <v>406</v>
      </c>
      <c r="H323" s="148">
        <v>2.225</v>
      </c>
      <c r="I323" s="149"/>
      <c r="L323" s="144"/>
      <c r="M323" s="150"/>
      <c r="T323" s="151"/>
      <c r="AT323" s="146" t="s">
        <v>157</v>
      </c>
      <c r="AU323" s="146" t="s">
        <v>86</v>
      </c>
      <c r="AV323" s="12" t="s">
        <v>86</v>
      </c>
      <c r="AW323" s="12" t="s">
        <v>32</v>
      </c>
      <c r="AX323" s="12" t="s">
        <v>76</v>
      </c>
      <c r="AY323" s="146" t="s">
        <v>149</v>
      </c>
    </row>
    <row r="324" spans="2:51" s="13" customFormat="1" ht="12">
      <c r="B324" s="152"/>
      <c r="D324" s="145" t="s">
        <v>157</v>
      </c>
      <c r="E324" s="153" t="s">
        <v>1</v>
      </c>
      <c r="F324" s="154" t="s">
        <v>160</v>
      </c>
      <c r="H324" s="155">
        <v>2.225</v>
      </c>
      <c r="I324" s="156"/>
      <c r="L324" s="152"/>
      <c r="M324" s="157"/>
      <c r="T324" s="158"/>
      <c r="AT324" s="153" t="s">
        <v>157</v>
      </c>
      <c r="AU324" s="153" t="s">
        <v>86</v>
      </c>
      <c r="AV324" s="13" t="s">
        <v>156</v>
      </c>
      <c r="AW324" s="13" t="s">
        <v>32</v>
      </c>
      <c r="AX324" s="13" t="s">
        <v>84</v>
      </c>
      <c r="AY324" s="153" t="s">
        <v>149</v>
      </c>
    </row>
    <row r="325" spans="2:65" s="1" customFormat="1" ht="24.2" customHeight="1">
      <c r="B325" s="31"/>
      <c r="C325" s="131" t="s">
        <v>407</v>
      </c>
      <c r="D325" s="131" t="s">
        <v>151</v>
      </c>
      <c r="E325" s="132" t="s">
        <v>408</v>
      </c>
      <c r="F325" s="133" t="s">
        <v>409</v>
      </c>
      <c r="G325" s="134" t="s">
        <v>410</v>
      </c>
      <c r="H325" s="135">
        <v>30</v>
      </c>
      <c r="I325" s="136"/>
      <c r="J325" s="137">
        <f>ROUND(I325*H325,2)</f>
        <v>0</v>
      </c>
      <c r="K325" s="133" t="s">
        <v>193</v>
      </c>
      <c r="L325" s="31"/>
      <c r="M325" s="138" t="s">
        <v>1</v>
      </c>
      <c r="N325" s="139" t="s">
        <v>41</v>
      </c>
      <c r="P325" s="140">
        <f>O325*H325</f>
        <v>0</v>
      </c>
      <c r="Q325" s="140">
        <v>0</v>
      </c>
      <c r="R325" s="140">
        <f>Q325*H325</f>
        <v>0</v>
      </c>
      <c r="S325" s="140">
        <v>0</v>
      </c>
      <c r="T325" s="141">
        <f>S325*H325</f>
        <v>0</v>
      </c>
      <c r="AR325" s="142" t="s">
        <v>156</v>
      </c>
      <c r="AT325" s="142" t="s">
        <v>151</v>
      </c>
      <c r="AU325" s="142" t="s">
        <v>86</v>
      </c>
      <c r="AY325" s="16" t="s">
        <v>149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6" t="s">
        <v>84</v>
      </c>
      <c r="BK325" s="143">
        <f>ROUND(I325*H325,2)</f>
        <v>0</v>
      </c>
      <c r="BL325" s="16" t="s">
        <v>156</v>
      </c>
      <c r="BM325" s="142" t="s">
        <v>411</v>
      </c>
    </row>
    <row r="326" spans="2:65" s="1" customFormat="1" ht="24.2" customHeight="1">
      <c r="B326" s="31"/>
      <c r="C326" s="131" t="s">
        <v>290</v>
      </c>
      <c r="D326" s="131" t="s">
        <v>151</v>
      </c>
      <c r="E326" s="132" t="s">
        <v>412</v>
      </c>
      <c r="F326" s="133" t="s">
        <v>413</v>
      </c>
      <c r="G326" s="134" t="s">
        <v>172</v>
      </c>
      <c r="H326" s="135">
        <v>0.028</v>
      </c>
      <c r="I326" s="136"/>
      <c r="J326" s="137">
        <f>ROUND(I326*H326,2)</f>
        <v>0</v>
      </c>
      <c r="K326" s="133" t="s">
        <v>193</v>
      </c>
      <c r="L326" s="31"/>
      <c r="M326" s="138" t="s">
        <v>1</v>
      </c>
      <c r="N326" s="139" t="s">
        <v>41</v>
      </c>
      <c r="P326" s="140">
        <f>O326*H326</f>
        <v>0</v>
      </c>
      <c r="Q326" s="140">
        <v>0</v>
      </c>
      <c r="R326" s="140">
        <f>Q326*H326</f>
        <v>0</v>
      </c>
      <c r="S326" s="140">
        <v>0</v>
      </c>
      <c r="T326" s="141">
        <f>S326*H326</f>
        <v>0</v>
      </c>
      <c r="AR326" s="142" t="s">
        <v>156</v>
      </c>
      <c r="AT326" s="142" t="s">
        <v>151</v>
      </c>
      <c r="AU326" s="142" t="s">
        <v>86</v>
      </c>
      <c r="AY326" s="16" t="s">
        <v>149</v>
      </c>
      <c r="BE326" s="143">
        <f>IF(N326="základní",J326,0)</f>
        <v>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16" t="s">
        <v>84</v>
      </c>
      <c r="BK326" s="143">
        <f>ROUND(I326*H326,2)</f>
        <v>0</v>
      </c>
      <c r="BL326" s="16" t="s">
        <v>156</v>
      </c>
      <c r="BM326" s="142" t="s">
        <v>414</v>
      </c>
    </row>
    <row r="327" spans="2:51" s="12" customFormat="1" ht="12">
      <c r="B327" s="144"/>
      <c r="D327" s="145" t="s">
        <v>157</v>
      </c>
      <c r="E327" s="146" t="s">
        <v>1</v>
      </c>
      <c r="F327" s="147" t="s">
        <v>415</v>
      </c>
      <c r="H327" s="148">
        <v>0.028</v>
      </c>
      <c r="I327" s="149"/>
      <c r="L327" s="144"/>
      <c r="M327" s="150"/>
      <c r="T327" s="151"/>
      <c r="AT327" s="146" t="s">
        <v>157</v>
      </c>
      <c r="AU327" s="146" t="s">
        <v>86</v>
      </c>
      <c r="AV327" s="12" t="s">
        <v>86</v>
      </c>
      <c r="AW327" s="12" t="s">
        <v>32</v>
      </c>
      <c r="AX327" s="12" t="s">
        <v>76</v>
      </c>
      <c r="AY327" s="146" t="s">
        <v>149</v>
      </c>
    </row>
    <row r="328" spans="2:51" s="13" customFormat="1" ht="12">
      <c r="B328" s="152"/>
      <c r="D328" s="145" t="s">
        <v>157</v>
      </c>
      <c r="E328" s="153" t="s">
        <v>1</v>
      </c>
      <c r="F328" s="154" t="s">
        <v>160</v>
      </c>
      <c r="H328" s="155">
        <v>0.028</v>
      </c>
      <c r="I328" s="156"/>
      <c r="L328" s="152"/>
      <c r="M328" s="157"/>
      <c r="T328" s="158"/>
      <c r="AT328" s="153" t="s">
        <v>157</v>
      </c>
      <c r="AU328" s="153" t="s">
        <v>86</v>
      </c>
      <c r="AV328" s="13" t="s">
        <v>156</v>
      </c>
      <c r="AW328" s="13" t="s">
        <v>32</v>
      </c>
      <c r="AX328" s="13" t="s">
        <v>84</v>
      </c>
      <c r="AY328" s="153" t="s">
        <v>149</v>
      </c>
    </row>
    <row r="329" spans="2:65" s="1" customFormat="1" ht="16.5" customHeight="1">
      <c r="B329" s="31"/>
      <c r="C329" s="131" t="s">
        <v>416</v>
      </c>
      <c r="D329" s="131" t="s">
        <v>151</v>
      </c>
      <c r="E329" s="132" t="s">
        <v>417</v>
      </c>
      <c r="F329" s="133" t="s">
        <v>418</v>
      </c>
      <c r="G329" s="134" t="s">
        <v>410</v>
      </c>
      <c r="H329" s="135">
        <v>30</v>
      </c>
      <c r="I329" s="136"/>
      <c r="J329" s="137">
        <f>ROUND(I329*H329,2)</f>
        <v>0</v>
      </c>
      <c r="K329" s="133" t="s">
        <v>155</v>
      </c>
      <c r="L329" s="31"/>
      <c r="M329" s="138" t="s">
        <v>1</v>
      </c>
      <c r="N329" s="139" t="s">
        <v>41</v>
      </c>
      <c r="P329" s="140">
        <f>O329*H329</f>
        <v>0</v>
      </c>
      <c r="Q329" s="140">
        <v>0.00042</v>
      </c>
      <c r="R329" s="140">
        <f>Q329*H329</f>
        <v>0.0126</v>
      </c>
      <c r="S329" s="140">
        <v>0</v>
      </c>
      <c r="T329" s="141">
        <f>S329*H329</f>
        <v>0</v>
      </c>
      <c r="AR329" s="142" t="s">
        <v>156</v>
      </c>
      <c r="AT329" s="142" t="s">
        <v>151</v>
      </c>
      <c r="AU329" s="142" t="s">
        <v>86</v>
      </c>
      <c r="AY329" s="16" t="s">
        <v>149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6" t="s">
        <v>84</v>
      </c>
      <c r="BK329" s="143">
        <f>ROUND(I329*H329,2)</f>
        <v>0</v>
      </c>
      <c r="BL329" s="16" t="s">
        <v>156</v>
      </c>
      <c r="BM329" s="142" t="s">
        <v>419</v>
      </c>
    </row>
    <row r="330" spans="2:65" s="1" customFormat="1" ht="16.5" customHeight="1">
      <c r="B330" s="31"/>
      <c r="C330" s="131" t="s">
        <v>293</v>
      </c>
      <c r="D330" s="131" t="s">
        <v>151</v>
      </c>
      <c r="E330" s="132" t="s">
        <v>420</v>
      </c>
      <c r="F330" s="133" t="s">
        <v>421</v>
      </c>
      <c r="G330" s="134" t="s">
        <v>410</v>
      </c>
      <c r="H330" s="135">
        <v>69</v>
      </c>
      <c r="I330" s="136"/>
      <c r="J330" s="137">
        <f>ROUND(I330*H330,2)</f>
        <v>0</v>
      </c>
      <c r="K330" s="133" t="s">
        <v>193</v>
      </c>
      <c r="L330" s="31"/>
      <c r="M330" s="138" t="s">
        <v>1</v>
      </c>
      <c r="N330" s="139" t="s">
        <v>41</v>
      </c>
      <c r="P330" s="140">
        <f>O330*H330</f>
        <v>0</v>
      </c>
      <c r="Q330" s="140">
        <v>0</v>
      </c>
      <c r="R330" s="140">
        <f>Q330*H330</f>
        <v>0</v>
      </c>
      <c r="S330" s="140">
        <v>0</v>
      </c>
      <c r="T330" s="141">
        <f>S330*H330</f>
        <v>0</v>
      </c>
      <c r="AR330" s="142" t="s">
        <v>156</v>
      </c>
      <c r="AT330" s="142" t="s">
        <v>151</v>
      </c>
      <c r="AU330" s="142" t="s">
        <v>86</v>
      </c>
      <c r="AY330" s="16" t="s">
        <v>149</v>
      </c>
      <c r="BE330" s="143">
        <f>IF(N330="základní",J330,0)</f>
        <v>0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6" t="s">
        <v>84</v>
      </c>
      <c r="BK330" s="143">
        <f>ROUND(I330*H330,2)</f>
        <v>0</v>
      </c>
      <c r="BL330" s="16" t="s">
        <v>156</v>
      </c>
      <c r="BM330" s="142" t="s">
        <v>422</v>
      </c>
    </row>
    <row r="331" spans="2:51" s="12" customFormat="1" ht="12">
      <c r="B331" s="144"/>
      <c r="D331" s="145" t="s">
        <v>157</v>
      </c>
      <c r="E331" s="146" t="s">
        <v>1</v>
      </c>
      <c r="F331" s="147" t="s">
        <v>423</v>
      </c>
      <c r="H331" s="148">
        <v>69</v>
      </c>
      <c r="I331" s="149"/>
      <c r="L331" s="144"/>
      <c r="M331" s="150"/>
      <c r="T331" s="151"/>
      <c r="AT331" s="146" t="s">
        <v>157</v>
      </c>
      <c r="AU331" s="146" t="s">
        <v>86</v>
      </c>
      <c r="AV331" s="12" t="s">
        <v>86</v>
      </c>
      <c r="AW331" s="12" t="s">
        <v>32</v>
      </c>
      <c r="AX331" s="12" t="s">
        <v>76</v>
      </c>
      <c r="AY331" s="146" t="s">
        <v>149</v>
      </c>
    </row>
    <row r="332" spans="2:51" s="13" customFormat="1" ht="12">
      <c r="B332" s="152"/>
      <c r="D332" s="145" t="s">
        <v>157</v>
      </c>
      <c r="E332" s="153" t="s">
        <v>1</v>
      </c>
      <c r="F332" s="154" t="s">
        <v>160</v>
      </c>
      <c r="H332" s="155">
        <v>69</v>
      </c>
      <c r="I332" s="156"/>
      <c r="L332" s="152"/>
      <c r="M332" s="157"/>
      <c r="T332" s="158"/>
      <c r="AT332" s="153" t="s">
        <v>157</v>
      </c>
      <c r="AU332" s="153" t="s">
        <v>86</v>
      </c>
      <c r="AV332" s="13" t="s">
        <v>156</v>
      </c>
      <c r="AW332" s="13" t="s">
        <v>32</v>
      </c>
      <c r="AX332" s="13" t="s">
        <v>84</v>
      </c>
      <c r="AY332" s="153" t="s">
        <v>149</v>
      </c>
    </row>
    <row r="333" spans="2:65" s="1" customFormat="1" ht="24.2" customHeight="1">
      <c r="B333" s="31"/>
      <c r="C333" s="131" t="s">
        <v>424</v>
      </c>
      <c r="D333" s="131" t="s">
        <v>151</v>
      </c>
      <c r="E333" s="132" t="s">
        <v>425</v>
      </c>
      <c r="F333" s="133" t="s">
        <v>426</v>
      </c>
      <c r="G333" s="134" t="s">
        <v>305</v>
      </c>
      <c r="H333" s="135">
        <v>2.25</v>
      </c>
      <c r="I333" s="136"/>
      <c r="J333" s="137">
        <f>ROUND(I333*H333,2)</f>
        <v>0</v>
      </c>
      <c r="K333" s="133" t="s">
        <v>155</v>
      </c>
      <c r="L333" s="31"/>
      <c r="M333" s="138" t="s">
        <v>1</v>
      </c>
      <c r="N333" s="139" t="s">
        <v>41</v>
      </c>
      <c r="P333" s="140">
        <f>O333*H333</f>
        <v>0</v>
      </c>
      <c r="Q333" s="140">
        <v>0</v>
      </c>
      <c r="R333" s="140">
        <f>Q333*H333</f>
        <v>0</v>
      </c>
      <c r="S333" s="140">
        <v>0.015</v>
      </c>
      <c r="T333" s="141">
        <f>S333*H333</f>
        <v>0.03375</v>
      </c>
      <c r="AR333" s="142" t="s">
        <v>156</v>
      </c>
      <c r="AT333" s="142" t="s">
        <v>151</v>
      </c>
      <c r="AU333" s="142" t="s">
        <v>86</v>
      </c>
      <c r="AY333" s="16" t="s">
        <v>149</v>
      </c>
      <c r="BE333" s="143">
        <f>IF(N333="základní",J333,0)</f>
        <v>0</v>
      </c>
      <c r="BF333" s="143">
        <f>IF(N333="snížená",J333,0)</f>
        <v>0</v>
      </c>
      <c r="BG333" s="143">
        <f>IF(N333="zákl. přenesená",J333,0)</f>
        <v>0</v>
      </c>
      <c r="BH333" s="143">
        <f>IF(N333="sníž. přenesená",J333,0)</f>
        <v>0</v>
      </c>
      <c r="BI333" s="143">
        <f>IF(N333="nulová",J333,0)</f>
        <v>0</v>
      </c>
      <c r="BJ333" s="16" t="s">
        <v>84</v>
      </c>
      <c r="BK333" s="143">
        <f>ROUND(I333*H333,2)</f>
        <v>0</v>
      </c>
      <c r="BL333" s="16" t="s">
        <v>156</v>
      </c>
      <c r="BM333" s="142" t="s">
        <v>427</v>
      </c>
    </row>
    <row r="334" spans="2:51" s="12" customFormat="1" ht="12">
      <c r="B334" s="144"/>
      <c r="D334" s="145" t="s">
        <v>157</v>
      </c>
      <c r="E334" s="146" t="s">
        <v>1</v>
      </c>
      <c r="F334" s="147" t="s">
        <v>428</v>
      </c>
      <c r="H334" s="148">
        <v>2.25</v>
      </c>
      <c r="I334" s="149"/>
      <c r="L334" s="144"/>
      <c r="M334" s="150"/>
      <c r="T334" s="151"/>
      <c r="AT334" s="146" t="s">
        <v>157</v>
      </c>
      <c r="AU334" s="146" t="s">
        <v>86</v>
      </c>
      <c r="AV334" s="12" t="s">
        <v>86</v>
      </c>
      <c r="AW334" s="12" t="s">
        <v>32</v>
      </c>
      <c r="AX334" s="12" t="s">
        <v>76</v>
      </c>
      <c r="AY334" s="146" t="s">
        <v>149</v>
      </c>
    </row>
    <row r="335" spans="2:51" s="13" customFormat="1" ht="12">
      <c r="B335" s="152"/>
      <c r="D335" s="145" t="s">
        <v>157</v>
      </c>
      <c r="E335" s="153" t="s">
        <v>1</v>
      </c>
      <c r="F335" s="154" t="s">
        <v>160</v>
      </c>
      <c r="H335" s="155">
        <v>2.25</v>
      </c>
      <c r="I335" s="156"/>
      <c r="L335" s="152"/>
      <c r="M335" s="157"/>
      <c r="T335" s="158"/>
      <c r="AT335" s="153" t="s">
        <v>157</v>
      </c>
      <c r="AU335" s="153" t="s">
        <v>86</v>
      </c>
      <c r="AV335" s="13" t="s">
        <v>156</v>
      </c>
      <c r="AW335" s="13" t="s">
        <v>32</v>
      </c>
      <c r="AX335" s="13" t="s">
        <v>84</v>
      </c>
      <c r="AY335" s="153" t="s">
        <v>149</v>
      </c>
    </row>
    <row r="336" spans="2:65" s="1" customFormat="1" ht="24.2" customHeight="1">
      <c r="B336" s="31"/>
      <c r="C336" s="131" t="s">
        <v>306</v>
      </c>
      <c r="D336" s="131" t="s">
        <v>151</v>
      </c>
      <c r="E336" s="132" t="s">
        <v>429</v>
      </c>
      <c r="F336" s="133" t="s">
        <v>430</v>
      </c>
      <c r="G336" s="134" t="s">
        <v>305</v>
      </c>
      <c r="H336" s="135">
        <v>4.2</v>
      </c>
      <c r="I336" s="136"/>
      <c r="J336" s="137">
        <f>ROUND(I336*H336,2)</f>
        <v>0</v>
      </c>
      <c r="K336" s="133" t="s">
        <v>155</v>
      </c>
      <c r="L336" s="31"/>
      <c r="M336" s="138" t="s">
        <v>1</v>
      </c>
      <c r="N336" s="139" t="s">
        <v>41</v>
      </c>
      <c r="P336" s="140">
        <f>O336*H336</f>
        <v>0</v>
      </c>
      <c r="Q336" s="140">
        <v>0</v>
      </c>
      <c r="R336" s="140">
        <f>Q336*H336</f>
        <v>0</v>
      </c>
      <c r="S336" s="140">
        <v>0.019</v>
      </c>
      <c r="T336" s="141">
        <f>S336*H336</f>
        <v>0.0798</v>
      </c>
      <c r="AR336" s="142" t="s">
        <v>156</v>
      </c>
      <c r="AT336" s="142" t="s">
        <v>151</v>
      </c>
      <c r="AU336" s="142" t="s">
        <v>86</v>
      </c>
      <c r="AY336" s="16" t="s">
        <v>149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6" t="s">
        <v>84</v>
      </c>
      <c r="BK336" s="143">
        <f>ROUND(I336*H336,2)</f>
        <v>0</v>
      </c>
      <c r="BL336" s="16" t="s">
        <v>156</v>
      </c>
      <c r="BM336" s="142" t="s">
        <v>431</v>
      </c>
    </row>
    <row r="337" spans="2:51" s="12" customFormat="1" ht="12">
      <c r="B337" s="144"/>
      <c r="D337" s="145" t="s">
        <v>157</v>
      </c>
      <c r="E337" s="146" t="s">
        <v>1</v>
      </c>
      <c r="F337" s="147" t="s">
        <v>432</v>
      </c>
      <c r="H337" s="148">
        <v>4.2</v>
      </c>
      <c r="I337" s="149"/>
      <c r="L337" s="144"/>
      <c r="M337" s="150"/>
      <c r="T337" s="151"/>
      <c r="AT337" s="146" t="s">
        <v>157</v>
      </c>
      <c r="AU337" s="146" t="s">
        <v>86</v>
      </c>
      <c r="AV337" s="12" t="s">
        <v>86</v>
      </c>
      <c r="AW337" s="12" t="s">
        <v>32</v>
      </c>
      <c r="AX337" s="12" t="s">
        <v>76</v>
      </c>
      <c r="AY337" s="146" t="s">
        <v>149</v>
      </c>
    </row>
    <row r="338" spans="2:51" s="13" customFormat="1" ht="12">
      <c r="B338" s="152"/>
      <c r="D338" s="145" t="s">
        <v>157</v>
      </c>
      <c r="E338" s="153" t="s">
        <v>1</v>
      </c>
      <c r="F338" s="154" t="s">
        <v>160</v>
      </c>
      <c r="H338" s="155">
        <v>4.2</v>
      </c>
      <c r="I338" s="156"/>
      <c r="L338" s="152"/>
      <c r="M338" s="157"/>
      <c r="T338" s="158"/>
      <c r="AT338" s="153" t="s">
        <v>157</v>
      </c>
      <c r="AU338" s="153" t="s">
        <v>86</v>
      </c>
      <c r="AV338" s="13" t="s">
        <v>156</v>
      </c>
      <c r="AW338" s="13" t="s">
        <v>32</v>
      </c>
      <c r="AX338" s="13" t="s">
        <v>84</v>
      </c>
      <c r="AY338" s="153" t="s">
        <v>149</v>
      </c>
    </row>
    <row r="339" spans="2:65" s="1" customFormat="1" ht="24.2" customHeight="1">
      <c r="B339" s="31"/>
      <c r="C339" s="131" t="s">
        <v>433</v>
      </c>
      <c r="D339" s="131" t="s">
        <v>151</v>
      </c>
      <c r="E339" s="132" t="s">
        <v>434</v>
      </c>
      <c r="F339" s="133" t="s">
        <v>435</v>
      </c>
      <c r="G339" s="134" t="s">
        <v>233</v>
      </c>
      <c r="H339" s="135">
        <v>4.025</v>
      </c>
      <c r="I339" s="136"/>
      <c r="J339" s="137">
        <f>ROUND(I339*H339,2)</f>
        <v>0</v>
      </c>
      <c r="K339" s="133" t="s">
        <v>155</v>
      </c>
      <c r="L339" s="31"/>
      <c r="M339" s="138" t="s">
        <v>1</v>
      </c>
      <c r="N339" s="139" t="s">
        <v>41</v>
      </c>
      <c r="P339" s="140">
        <f>O339*H339</f>
        <v>0</v>
      </c>
      <c r="Q339" s="140">
        <v>0.00735</v>
      </c>
      <c r="R339" s="140">
        <f>Q339*H339</f>
        <v>0.029583750000000002</v>
      </c>
      <c r="S339" s="140">
        <v>0</v>
      </c>
      <c r="T339" s="141">
        <f>S339*H339</f>
        <v>0</v>
      </c>
      <c r="AR339" s="142" t="s">
        <v>156</v>
      </c>
      <c r="AT339" s="142" t="s">
        <v>151</v>
      </c>
      <c r="AU339" s="142" t="s">
        <v>86</v>
      </c>
      <c r="AY339" s="16" t="s">
        <v>149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6" t="s">
        <v>84</v>
      </c>
      <c r="BK339" s="143">
        <f>ROUND(I339*H339,2)</f>
        <v>0</v>
      </c>
      <c r="BL339" s="16" t="s">
        <v>156</v>
      </c>
      <c r="BM339" s="142" t="s">
        <v>436</v>
      </c>
    </row>
    <row r="340" spans="2:51" s="12" customFormat="1" ht="12">
      <c r="B340" s="144"/>
      <c r="D340" s="145" t="s">
        <v>157</v>
      </c>
      <c r="E340" s="146" t="s">
        <v>1</v>
      </c>
      <c r="F340" s="147" t="s">
        <v>437</v>
      </c>
      <c r="H340" s="148">
        <v>4.025</v>
      </c>
      <c r="I340" s="149"/>
      <c r="L340" s="144"/>
      <c r="M340" s="150"/>
      <c r="T340" s="151"/>
      <c r="AT340" s="146" t="s">
        <v>157</v>
      </c>
      <c r="AU340" s="146" t="s">
        <v>86</v>
      </c>
      <c r="AV340" s="12" t="s">
        <v>86</v>
      </c>
      <c r="AW340" s="12" t="s">
        <v>32</v>
      </c>
      <c r="AX340" s="12" t="s">
        <v>76</v>
      </c>
      <c r="AY340" s="146" t="s">
        <v>149</v>
      </c>
    </row>
    <row r="341" spans="2:51" s="13" customFormat="1" ht="12">
      <c r="B341" s="152"/>
      <c r="D341" s="145" t="s">
        <v>157</v>
      </c>
      <c r="E341" s="153" t="s">
        <v>1</v>
      </c>
      <c r="F341" s="154" t="s">
        <v>160</v>
      </c>
      <c r="H341" s="155">
        <v>4.025</v>
      </c>
      <c r="I341" s="156"/>
      <c r="L341" s="152"/>
      <c r="M341" s="157"/>
      <c r="T341" s="158"/>
      <c r="AT341" s="153" t="s">
        <v>157</v>
      </c>
      <c r="AU341" s="153" t="s">
        <v>86</v>
      </c>
      <c r="AV341" s="13" t="s">
        <v>156</v>
      </c>
      <c r="AW341" s="13" t="s">
        <v>32</v>
      </c>
      <c r="AX341" s="13" t="s">
        <v>84</v>
      </c>
      <c r="AY341" s="153" t="s">
        <v>149</v>
      </c>
    </row>
    <row r="342" spans="2:65" s="1" customFormat="1" ht="24.2" customHeight="1">
      <c r="B342" s="31"/>
      <c r="C342" s="131" t="s">
        <v>312</v>
      </c>
      <c r="D342" s="131" t="s">
        <v>151</v>
      </c>
      <c r="E342" s="132" t="s">
        <v>438</v>
      </c>
      <c r="F342" s="133" t="s">
        <v>439</v>
      </c>
      <c r="G342" s="134" t="s">
        <v>233</v>
      </c>
      <c r="H342" s="135">
        <v>4.025</v>
      </c>
      <c r="I342" s="136"/>
      <c r="J342" s="137">
        <f>ROUND(I342*H342,2)</f>
        <v>0</v>
      </c>
      <c r="K342" s="133" t="s">
        <v>155</v>
      </c>
      <c r="L342" s="31"/>
      <c r="M342" s="138" t="s">
        <v>1</v>
      </c>
      <c r="N342" s="139" t="s">
        <v>41</v>
      </c>
      <c r="P342" s="140">
        <f>O342*H342</f>
        <v>0</v>
      </c>
      <c r="Q342" s="140">
        <v>0.00438</v>
      </c>
      <c r="R342" s="140">
        <f>Q342*H342</f>
        <v>0.017629500000000003</v>
      </c>
      <c r="S342" s="140">
        <v>0</v>
      </c>
      <c r="T342" s="141">
        <f>S342*H342</f>
        <v>0</v>
      </c>
      <c r="AR342" s="142" t="s">
        <v>156</v>
      </c>
      <c r="AT342" s="142" t="s">
        <v>151</v>
      </c>
      <c r="AU342" s="142" t="s">
        <v>86</v>
      </c>
      <c r="AY342" s="16" t="s">
        <v>149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6" t="s">
        <v>84</v>
      </c>
      <c r="BK342" s="143">
        <f>ROUND(I342*H342,2)</f>
        <v>0</v>
      </c>
      <c r="BL342" s="16" t="s">
        <v>156</v>
      </c>
      <c r="BM342" s="142" t="s">
        <v>440</v>
      </c>
    </row>
    <row r="343" spans="2:51" s="12" customFormat="1" ht="12">
      <c r="B343" s="144"/>
      <c r="D343" s="145" t="s">
        <v>157</v>
      </c>
      <c r="E343" s="146" t="s">
        <v>1</v>
      </c>
      <c r="F343" s="147" t="s">
        <v>437</v>
      </c>
      <c r="H343" s="148">
        <v>4.025</v>
      </c>
      <c r="I343" s="149"/>
      <c r="L343" s="144"/>
      <c r="M343" s="150"/>
      <c r="T343" s="151"/>
      <c r="AT343" s="146" t="s">
        <v>157</v>
      </c>
      <c r="AU343" s="146" t="s">
        <v>86</v>
      </c>
      <c r="AV343" s="12" t="s">
        <v>86</v>
      </c>
      <c r="AW343" s="12" t="s">
        <v>32</v>
      </c>
      <c r="AX343" s="12" t="s">
        <v>76</v>
      </c>
      <c r="AY343" s="146" t="s">
        <v>149</v>
      </c>
    </row>
    <row r="344" spans="2:51" s="13" customFormat="1" ht="12">
      <c r="B344" s="152"/>
      <c r="D344" s="145" t="s">
        <v>157</v>
      </c>
      <c r="E344" s="153" t="s">
        <v>1</v>
      </c>
      <c r="F344" s="154" t="s">
        <v>160</v>
      </c>
      <c r="H344" s="155">
        <v>4.025</v>
      </c>
      <c r="I344" s="156"/>
      <c r="L344" s="152"/>
      <c r="M344" s="157"/>
      <c r="T344" s="158"/>
      <c r="AT344" s="153" t="s">
        <v>157</v>
      </c>
      <c r="AU344" s="153" t="s">
        <v>86</v>
      </c>
      <c r="AV344" s="13" t="s">
        <v>156</v>
      </c>
      <c r="AW344" s="13" t="s">
        <v>32</v>
      </c>
      <c r="AX344" s="13" t="s">
        <v>84</v>
      </c>
      <c r="AY344" s="153" t="s">
        <v>149</v>
      </c>
    </row>
    <row r="345" spans="2:65" s="1" customFormat="1" ht="24.2" customHeight="1">
      <c r="B345" s="31"/>
      <c r="C345" s="131" t="s">
        <v>441</v>
      </c>
      <c r="D345" s="131" t="s">
        <v>151</v>
      </c>
      <c r="E345" s="132" t="s">
        <v>442</v>
      </c>
      <c r="F345" s="133" t="s">
        <v>443</v>
      </c>
      <c r="G345" s="134" t="s">
        <v>233</v>
      </c>
      <c r="H345" s="135">
        <v>4.025</v>
      </c>
      <c r="I345" s="136"/>
      <c r="J345" s="137">
        <f>ROUND(I345*H345,2)</f>
        <v>0</v>
      </c>
      <c r="K345" s="133" t="s">
        <v>155</v>
      </c>
      <c r="L345" s="31"/>
      <c r="M345" s="138" t="s">
        <v>1</v>
      </c>
      <c r="N345" s="139" t="s">
        <v>41</v>
      </c>
      <c r="P345" s="140">
        <f>O345*H345</f>
        <v>0</v>
      </c>
      <c r="Q345" s="140">
        <v>0.0315</v>
      </c>
      <c r="R345" s="140">
        <f>Q345*H345</f>
        <v>0.12678750000000003</v>
      </c>
      <c r="S345" s="140">
        <v>0</v>
      </c>
      <c r="T345" s="141">
        <f>S345*H345</f>
        <v>0</v>
      </c>
      <c r="AR345" s="142" t="s">
        <v>156</v>
      </c>
      <c r="AT345" s="142" t="s">
        <v>151</v>
      </c>
      <c r="AU345" s="142" t="s">
        <v>86</v>
      </c>
      <c r="AY345" s="16" t="s">
        <v>149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6" t="s">
        <v>84</v>
      </c>
      <c r="BK345" s="143">
        <f>ROUND(I345*H345,2)</f>
        <v>0</v>
      </c>
      <c r="BL345" s="16" t="s">
        <v>156</v>
      </c>
      <c r="BM345" s="142" t="s">
        <v>444</v>
      </c>
    </row>
    <row r="346" spans="2:51" s="12" customFormat="1" ht="12">
      <c r="B346" s="144"/>
      <c r="D346" s="145" t="s">
        <v>157</v>
      </c>
      <c r="E346" s="146" t="s">
        <v>1</v>
      </c>
      <c r="F346" s="147" t="s">
        <v>437</v>
      </c>
      <c r="H346" s="148">
        <v>4.025</v>
      </c>
      <c r="I346" s="149"/>
      <c r="L346" s="144"/>
      <c r="M346" s="150"/>
      <c r="T346" s="151"/>
      <c r="AT346" s="146" t="s">
        <v>157</v>
      </c>
      <c r="AU346" s="146" t="s">
        <v>86</v>
      </c>
      <c r="AV346" s="12" t="s">
        <v>86</v>
      </c>
      <c r="AW346" s="12" t="s">
        <v>32</v>
      </c>
      <c r="AX346" s="12" t="s">
        <v>76</v>
      </c>
      <c r="AY346" s="146" t="s">
        <v>149</v>
      </c>
    </row>
    <row r="347" spans="2:51" s="13" customFormat="1" ht="12">
      <c r="B347" s="152"/>
      <c r="D347" s="145" t="s">
        <v>157</v>
      </c>
      <c r="E347" s="153" t="s">
        <v>1</v>
      </c>
      <c r="F347" s="154" t="s">
        <v>160</v>
      </c>
      <c r="H347" s="155">
        <v>4.025</v>
      </c>
      <c r="I347" s="156"/>
      <c r="L347" s="152"/>
      <c r="M347" s="157"/>
      <c r="T347" s="158"/>
      <c r="AT347" s="153" t="s">
        <v>157</v>
      </c>
      <c r="AU347" s="153" t="s">
        <v>86</v>
      </c>
      <c r="AV347" s="13" t="s">
        <v>156</v>
      </c>
      <c r="AW347" s="13" t="s">
        <v>32</v>
      </c>
      <c r="AX347" s="13" t="s">
        <v>84</v>
      </c>
      <c r="AY347" s="153" t="s">
        <v>149</v>
      </c>
    </row>
    <row r="348" spans="2:65" s="1" customFormat="1" ht="44.25" customHeight="1">
      <c r="B348" s="31"/>
      <c r="C348" s="131" t="s">
        <v>445</v>
      </c>
      <c r="D348" s="131" t="s">
        <v>151</v>
      </c>
      <c r="E348" s="132" t="s">
        <v>446</v>
      </c>
      <c r="F348" s="133" t="s">
        <v>447</v>
      </c>
      <c r="G348" s="134" t="s">
        <v>305</v>
      </c>
      <c r="H348" s="135">
        <v>29.4</v>
      </c>
      <c r="I348" s="136"/>
      <c r="J348" s="137">
        <f>ROUND(I348*H348,2)</f>
        <v>0</v>
      </c>
      <c r="K348" s="133" t="s">
        <v>285</v>
      </c>
      <c r="L348" s="31"/>
      <c r="M348" s="138" t="s">
        <v>1</v>
      </c>
      <c r="N348" s="139" t="s">
        <v>41</v>
      </c>
      <c r="P348" s="140">
        <f>O348*H348</f>
        <v>0</v>
      </c>
      <c r="Q348" s="140">
        <v>0.04938</v>
      </c>
      <c r="R348" s="140">
        <f>Q348*H348</f>
        <v>1.4517719999999998</v>
      </c>
      <c r="S348" s="140">
        <v>0</v>
      </c>
      <c r="T348" s="141">
        <f>S348*H348</f>
        <v>0</v>
      </c>
      <c r="AR348" s="142" t="s">
        <v>156</v>
      </c>
      <c r="AT348" s="142" t="s">
        <v>151</v>
      </c>
      <c r="AU348" s="142" t="s">
        <v>86</v>
      </c>
      <c r="AY348" s="16" t="s">
        <v>149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16" t="s">
        <v>84</v>
      </c>
      <c r="BK348" s="143">
        <f>ROUND(I348*H348,2)</f>
        <v>0</v>
      </c>
      <c r="BL348" s="16" t="s">
        <v>156</v>
      </c>
      <c r="BM348" s="142" t="s">
        <v>448</v>
      </c>
    </row>
    <row r="349" spans="2:51" s="14" customFormat="1" ht="12">
      <c r="B349" s="172"/>
      <c r="D349" s="145" t="s">
        <v>157</v>
      </c>
      <c r="E349" s="173" t="s">
        <v>1</v>
      </c>
      <c r="F349" s="174" t="s">
        <v>449</v>
      </c>
      <c r="H349" s="173" t="s">
        <v>1</v>
      </c>
      <c r="I349" s="175"/>
      <c r="L349" s="172"/>
      <c r="M349" s="176"/>
      <c r="T349" s="177"/>
      <c r="AT349" s="173" t="s">
        <v>157</v>
      </c>
      <c r="AU349" s="173" t="s">
        <v>86</v>
      </c>
      <c r="AV349" s="14" t="s">
        <v>84</v>
      </c>
      <c r="AW349" s="14" t="s">
        <v>32</v>
      </c>
      <c r="AX349" s="14" t="s">
        <v>76</v>
      </c>
      <c r="AY349" s="173" t="s">
        <v>149</v>
      </c>
    </row>
    <row r="350" spans="2:51" s="12" customFormat="1" ht="12">
      <c r="B350" s="144"/>
      <c r="D350" s="145" t="s">
        <v>157</v>
      </c>
      <c r="E350" s="146" t="s">
        <v>1</v>
      </c>
      <c r="F350" s="147" t="s">
        <v>450</v>
      </c>
      <c r="H350" s="148">
        <v>1</v>
      </c>
      <c r="I350" s="149"/>
      <c r="L350" s="144"/>
      <c r="M350" s="150"/>
      <c r="T350" s="151"/>
      <c r="AT350" s="146" t="s">
        <v>157</v>
      </c>
      <c r="AU350" s="146" t="s">
        <v>86</v>
      </c>
      <c r="AV350" s="12" t="s">
        <v>86</v>
      </c>
      <c r="AW350" s="12" t="s">
        <v>32</v>
      </c>
      <c r="AX350" s="12" t="s">
        <v>76</v>
      </c>
      <c r="AY350" s="146" t="s">
        <v>149</v>
      </c>
    </row>
    <row r="351" spans="2:51" s="14" customFormat="1" ht="12">
      <c r="B351" s="172"/>
      <c r="D351" s="145" t="s">
        <v>157</v>
      </c>
      <c r="E351" s="173" t="s">
        <v>1</v>
      </c>
      <c r="F351" s="174" t="s">
        <v>451</v>
      </c>
      <c r="H351" s="173" t="s">
        <v>1</v>
      </c>
      <c r="I351" s="175"/>
      <c r="L351" s="172"/>
      <c r="M351" s="176"/>
      <c r="T351" s="177"/>
      <c r="AT351" s="173" t="s">
        <v>157</v>
      </c>
      <c r="AU351" s="173" t="s">
        <v>86</v>
      </c>
      <c r="AV351" s="14" t="s">
        <v>84</v>
      </c>
      <c r="AW351" s="14" t="s">
        <v>32</v>
      </c>
      <c r="AX351" s="14" t="s">
        <v>76</v>
      </c>
      <c r="AY351" s="173" t="s">
        <v>149</v>
      </c>
    </row>
    <row r="352" spans="2:51" s="12" customFormat="1" ht="12">
      <c r="B352" s="144"/>
      <c r="D352" s="145" t="s">
        <v>157</v>
      </c>
      <c r="E352" s="146" t="s">
        <v>1</v>
      </c>
      <c r="F352" s="147" t="s">
        <v>452</v>
      </c>
      <c r="H352" s="148">
        <v>12</v>
      </c>
      <c r="I352" s="149"/>
      <c r="L352" s="144"/>
      <c r="M352" s="150"/>
      <c r="T352" s="151"/>
      <c r="AT352" s="146" t="s">
        <v>157</v>
      </c>
      <c r="AU352" s="146" t="s">
        <v>86</v>
      </c>
      <c r="AV352" s="12" t="s">
        <v>86</v>
      </c>
      <c r="AW352" s="12" t="s">
        <v>32</v>
      </c>
      <c r="AX352" s="12" t="s">
        <v>76</v>
      </c>
      <c r="AY352" s="146" t="s">
        <v>149</v>
      </c>
    </row>
    <row r="353" spans="2:51" s="14" customFormat="1" ht="12">
      <c r="B353" s="172"/>
      <c r="D353" s="145" t="s">
        <v>157</v>
      </c>
      <c r="E353" s="173" t="s">
        <v>1</v>
      </c>
      <c r="F353" s="174" t="s">
        <v>453</v>
      </c>
      <c r="H353" s="173" t="s">
        <v>1</v>
      </c>
      <c r="I353" s="175"/>
      <c r="L353" s="172"/>
      <c r="M353" s="176"/>
      <c r="T353" s="177"/>
      <c r="AT353" s="173" t="s">
        <v>157</v>
      </c>
      <c r="AU353" s="173" t="s">
        <v>86</v>
      </c>
      <c r="AV353" s="14" t="s">
        <v>84</v>
      </c>
      <c r="AW353" s="14" t="s">
        <v>32</v>
      </c>
      <c r="AX353" s="14" t="s">
        <v>76</v>
      </c>
      <c r="AY353" s="173" t="s">
        <v>149</v>
      </c>
    </row>
    <row r="354" spans="2:51" s="12" customFormat="1" ht="12">
      <c r="B354" s="144"/>
      <c r="D354" s="145" t="s">
        <v>157</v>
      </c>
      <c r="E354" s="146" t="s">
        <v>1</v>
      </c>
      <c r="F354" s="147" t="s">
        <v>454</v>
      </c>
      <c r="H354" s="148">
        <v>16.4</v>
      </c>
      <c r="I354" s="149"/>
      <c r="L354" s="144"/>
      <c r="M354" s="150"/>
      <c r="T354" s="151"/>
      <c r="AT354" s="146" t="s">
        <v>157</v>
      </c>
      <c r="AU354" s="146" t="s">
        <v>86</v>
      </c>
      <c r="AV354" s="12" t="s">
        <v>86</v>
      </c>
      <c r="AW354" s="12" t="s">
        <v>32</v>
      </c>
      <c r="AX354" s="12" t="s">
        <v>76</v>
      </c>
      <c r="AY354" s="146" t="s">
        <v>149</v>
      </c>
    </row>
    <row r="355" spans="2:51" s="13" customFormat="1" ht="12">
      <c r="B355" s="152"/>
      <c r="D355" s="145" t="s">
        <v>157</v>
      </c>
      <c r="E355" s="153" t="s">
        <v>1</v>
      </c>
      <c r="F355" s="154" t="s">
        <v>160</v>
      </c>
      <c r="H355" s="155">
        <v>29.4</v>
      </c>
      <c r="I355" s="156"/>
      <c r="L355" s="152"/>
      <c r="M355" s="157"/>
      <c r="T355" s="158"/>
      <c r="AT355" s="153" t="s">
        <v>157</v>
      </c>
      <c r="AU355" s="153" t="s">
        <v>86</v>
      </c>
      <c r="AV355" s="13" t="s">
        <v>156</v>
      </c>
      <c r="AW355" s="13" t="s">
        <v>32</v>
      </c>
      <c r="AX355" s="13" t="s">
        <v>84</v>
      </c>
      <c r="AY355" s="153" t="s">
        <v>149</v>
      </c>
    </row>
    <row r="356" spans="2:65" s="1" customFormat="1" ht="48.95" customHeight="1">
      <c r="B356" s="31"/>
      <c r="C356" s="131" t="s">
        <v>455</v>
      </c>
      <c r="D356" s="131" t="s">
        <v>151</v>
      </c>
      <c r="E356" s="132" t="s">
        <v>456</v>
      </c>
      <c r="F356" s="133" t="s">
        <v>457</v>
      </c>
      <c r="G356" s="134" t="s">
        <v>305</v>
      </c>
      <c r="H356" s="135">
        <v>7</v>
      </c>
      <c r="I356" s="136"/>
      <c r="J356" s="137">
        <f>ROUND(I356*H356,2)</f>
        <v>0</v>
      </c>
      <c r="K356" s="133" t="s">
        <v>285</v>
      </c>
      <c r="L356" s="31"/>
      <c r="M356" s="138" t="s">
        <v>1</v>
      </c>
      <c r="N356" s="139" t="s">
        <v>41</v>
      </c>
      <c r="P356" s="140">
        <f>O356*H356</f>
        <v>0</v>
      </c>
      <c r="Q356" s="140">
        <v>0.06617</v>
      </c>
      <c r="R356" s="140">
        <f>Q356*H356</f>
        <v>0.46319000000000005</v>
      </c>
      <c r="S356" s="140">
        <v>0</v>
      </c>
      <c r="T356" s="141">
        <f>S356*H356</f>
        <v>0</v>
      </c>
      <c r="AR356" s="142" t="s">
        <v>156</v>
      </c>
      <c r="AT356" s="142" t="s">
        <v>151</v>
      </c>
      <c r="AU356" s="142" t="s">
        <v>86</v>
      </c>
      <c r="AY356" s="16" t="s">
        <v>149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6" t="s">
        <v>84</v>
      </c>
      <c r="BK356" s="143">
        <f>ROUND(I356*H356,2)</f>
        <v>0</v>
      </c>
      <c r="BL356" s="16" t="s">
        <v>156</v>
      </c>
      <c r="BM356" s="142" t="s">
        <v>458</v>
      </c>
    </row>
    <row r="357" spans="2:51" s="14" customFormat="1" ht="12">
      <c r="B357" s="172"/>
      <c r="D357" s="145" t="s">
        <v>157</v>
      </c>
      <c r="E357" s="173" t="s">
        <v>1</v>
      </c>
      <c r="F357" s="174" t="s">
        <v>449</v>
      </c>
      <c r="H357" s="173" t="s">
        <v>1</v>
      </c>
      <c r="I357" s="175"/>
      <c r="L357" s="172"/>
      <c r="M357" s="176"/>
      <c r="T357" s="177"/>
      <c r="AT357" s="173" t="s">
        <v>157</v>
      </c>
      <c r="AU357" s="173" t="s">
        <v>86</v>
      </c>
      <c r="AV357" s="14" t="s">
        <v>84</v>
      </c>
      <c r="AW357" s="14" t="s">
        <v>32</v>
      </c>
      <c r="AX357" s="14" t="s">
        <v>76</v>
      </c>
      <c r="AY357" s="173" t="s">
        <v>149</v>
      </c>
    </row>
    <row r="358" spans="2:51" s="12" customFormat="1" ht="12">
      <c r="B358" s="144"/>
      <c r="D358" s="145" t="s">
        <v>157</v>
      </c>
      <c r="E358" s="146" t="s">
        <v>1</v>
      </c>
      <c r="F358" s="147" t="s">
        <v>459</v>
      </c>
      <c r="H358" s="148">
        <v>2</v>
      </c>
      <c r="I358" s="149"/>
      <c r="L358" s="144"/>
      <c r="M358" s="150"/>
      <c r="T358" s="151"/>
      <c r="AT358" s="146" t="s">
        <v>157</v>
      </c>
      <c r="AU358" s="146" t="s">
        <v>86</v>
      </c>
      <c r="AV358" s="12" t="s">
        <v>86</v>
      </c>
      <c r="AW358" s="12" t="s">
        <v>32</v>
      </c>
      <c r="AX358" s="12" t="s">
        <v>76</v>
      </c>
      <c r="AY358" s="146" t="s">
        <v>149</v>
      </c>
    </row>
    <row r="359" spans="2:51" s="14" customFormat="1" ht="12">
      <c r="B359" s="172"/>
      <c r="D359" s="145" t="s">
        <v>157</v>
      </c>
      <c r="E359" s="173" t="s">
        <v>1</v>
      </c>
      <c r="F359" s="174" t="s">
        <v>451</v>
      </c>
      <c r="H359" s="173" t="s">
        <v>1</v>
      </c>
      <c r="I359" s="175"/>
      <c r="L359" s="172"/>
      <c r="M359" s="176"/>
      <c r="T359" s="177"/>
      <c r="AT359" s="173" t="s">
        <v>157</v>
      </c>
      <c r="AU359" s="173" t="s">
        <v>86</v>
      </c>
      <c r="AV359" s="14" t="s">
        <v>84</v>
      </c>
      <c r="AW359" s="14" t="s">
        <v>32</v>
      </c>
      <c r="AX359" s="14" t="s">
        <v>76</v>
      </c>
      <c r="AY359" s="173" t="s">
        <v>149</v>
      </c>
    </row>
    <row r="360" spans="2:51" s="12" customFormat="1" ht="12">
      <c r="B360" s="144"/>
      <c r="D360" s="145" t="s">
        <v>157</v>
      </c>
      <c r="E360" s="146" t="s">
        <v>1</v>
      </c>
      <c r="F360" s="147" t="s">
        <v>460</v>
      </c>
      <c r="H360" s="148">
        <v>2.5</v>
      </c>
      <c r="I360" s="149"/>
      <c r="L360" s="144"/>
      <c r="M360" s="150"/>
      <c r="T360" s="151"/>
      <c r="AT360" s="146" t="s">
        <v>157</v>
      </c>
      <c r="AU360" s="146" t="s">
        <v>86</v>
      </c>
      <c r="AV360" s="12" t="s">
        <v>86</v>
      </c>
      <c r="AW360" s="12" t="s">
        <v>32</v>
      </c>
      <c r="AX360" s="12" t="s">
        <v>76</v>
      </c>
      <c r="AY360" s="146" t="s">
        <v>149</v>
      </c>
    </row>
    <row r="361" spans="2:51" s="14" customFormat="1" ht="12">
      <c r="B361" s="172"/>
      <c r="D361" s="145" t="s">
        <v>157</v>
      </c>
      <c r="E361" s="173" t="s">
        <v>1</v>
      </c>
      <c r="F361" s="174" t="s">
        <v>453</v>
      </c>
      <c r="H361" s="173" t="s">
        <v>1</v>
      </c>
      <c r="I361" s="175"/>
      <c r="L361" s="172"/>
      <c r="M361" s="176"/>
      <c r="T361" s="177"/>
      <c r="AT361" s="173" t="s">
        <v>157</v>
      </c>
      <c r="AU361" s="173" t="s">
        <v>86</v>
      </c>
      <c r="AV361" s="14" t="s">
        <v>84</v>
      </c>
      <c r="AW361" s="14" t="s">
        <v>32</v>
      </c>
      <c r="AX361" s="14" t="s">
        <v>76</v>
      </c>
      <c r="AY361" s="173" t="s">
        <v>149</v>
      </c>
    </row>
    <row r="362" spans="2:51" s="12" customFormat="1" ht="12">
      <c r="B362" s="144"/>
      <c r="D362" s="145" t="s">
        <v>157</v>
      </c>
      <c r="E362" s="146" t="s">
        <v>1</v>
      </c>
      <c r="F362" s="147" t="s">
        <v>460</v>
      </c>
      <c r="H362" s="148">
        <v>2.5</v>
      </c>
      <c r="I362" s="149"/>
      <c r="L362" s="144"/>
      <c r="M362" s="150"/>
      <c r="T362" s="151"/>
      <c r="AT362" s="146" t="s">
        <v>157</v>
      </c>
      <c r="AU362" s="146" t="s">
        <v>86</v>
      </c>
      <c r="AV362" s="12" t="s">
        <v>86</v>
      </c>
      <c r="AW362" s="12" t="s">
        <v>32</v>
      </c>
      <c r="AX362" s="12" t="s">
        <v>76</v>
      </c>
      <c r="AY362" s="146" t="s">
        <v>149</v>
      </c>
    </row>
    <row r="363" spans="2:51" s="13" customFormat="1" ht="12">
      <c r="B363" s="152"/>
      <c r="D363" s="145" t="s">
        <v>157</v>
      </c>
      <c r="E363" s="153" t="s">
        <v>1</v>
      </c>
      <c r="F363" s="154" t="s">
        <v>160</v>
      </c>
      <c r="H363" s="155">
        <v>7</v>
      </c>
      <c r="I363" s="156"/>
      <c r="L363" s="152"/>
      <c r="M363" s="157"/>
      <c r="T363" s="158"/>
      <c r="AT363" s="153" t="s">
        <v>157</v>
      </c>
      <c r="AU363" s="153" t="s">
        <v>86</v>
      </c>
      <c r="AV363" s="13" t="s">
        <v>156</v>
      </c>
      <c r="AW363" s="13" t="s">
        <v>32</v>
      </c>
      <c r="AX363" s="13" t="s">
        <v>84</v>
      </c>
      <c r="AY363" s="153" t="s">
        <v>149</v>
      </c>
    </row>
    <row r="364" spans="2:65" s="1" customFormat="1" ht="48.95" customHeight="1">
      <c r="B364" s="31"/>
      <c r="C364" s="131" t="s">
        <v>461</v>
      </c>
      <c r="D364" s="131" t="s">
        <v>151</v>
      </c>
      <c r="E364" s="132" t="s">
        <v>462</v>
      </c>
      <c r="F364" s="133" t="s">
        <v>463</v>
      </c>
      <c r="G364" s="134" t="s">
        <v>305</v>
      </c>
      <c r="H364" s="135">
        <v>9.1</v>
      </c>
      <c r="I364" s="136"/>
      <c r="J364" s="137">
        <f>ROUND(I364*H364,2)</f>
        <v>0</v>
      </c>
      <c r="K364" s="133" t="s">
        <v>285</v>
      </c>
      <c r="L364" s="31"/>
      <c r="M364" s="138" t="s">
        <v>1</v>
      </c>
      <c r="N364" s="139" t="s">
        <v>41</v>
      </c>
      <c r="P364" s="140">
        <f>O364*H364</f>
        <v>0</v>
      </c>
      <c r="Q364" s="140">
        <v>0.11903</v>
      </c>
      <c r="R364" s="140">
        <f>Q364*H364</f>
        <v>1.083173</v>
      </c>
      <c r="S364" s="140">
        <v>0</v>
      </c>
      <c r="T364" s="141">
        <f>S364*H364</f>
        <v>0</v>
      </c>
      <c r="AR364" s="142" t="s">
        <v>156</v>
      </c>
      <c r="AT364" s="142" t="s">
        <v>151</v>
      </c>
      <c r="AU364" s="142" t="s">
        <v>86</v>
      </c>
      <c r="AY364" s="16" t="s">
        <v>149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6" t="s">
        <v>84</v>
      </c>
      <c r="BK364" s="143">
        <f>ROUND(I364*H364,2)</f>
        <v>0</v>
      </c>
      <c r="BL364" s="16" t="s">
        <v>156</v>
      </c>
      <c r="BM364" s="142" t="s">
        <v>464</v>
      </c>
    </row>
    <row r="365" spans="2:51" s="14" customFormat="1" ht="12">
      <c r="B365" s="172"/>
      <c r="D365" s="145" t="s">
        <v>157</v>
      </c>
      <c r="E365" s="173" t="s">
        <v>1</v>
      </c>
      <c r="F365" s="174" t="s">
        <v>449</v>
      </c>
      <c r="H365" s="173" t="s">
        <v>1</v>
      </c>
      <c r="I365" s="175"/>
      <c r="L365" s="172"/>
      <c r="M365" s="176"/>
      <c r="T365" s="177"/>
      <c r="AT365" s="173" t="s">
        <v>157</v>
      </c>
      <c r="AU365" s="173" t="s">
        <v>86</v>
      </c>
      <c r="AV365" s="14" t="s">
        <v>84</v>
      </c>
      <c r="AW365" s="14" t="s">
        <v>32</v>
      </c>
      <c r="AX365" s="14" t="s">
        <v>76</v>
      </c>
      <c r="AY365" s="173" t="s">
        <v>149</v>
      </c>
    </row>
    <row r="366" spans="2:51" s="12" customFormat="1" ht="12">
      <c r="B366" s="144"/>
      <c r="D366" s="145" t="s">
        <v>157</v>
      </c>
      <c r="E366" s="146" t="s">
        <v>1</v>
      </c>
      <c r="F366" s="147" t="s">
        <v>465</v>
      </c>
      <c r="H366" s="148">
        <v>3.25</v>
      </c>
      <c r="I366" s="149"/>
      <c r="L366" s="144"/>
      <c r="M366" s="150"/>
      <c r="T366" s="151"/>
      <c r="AT366" s="146" t="s">
        <v>157</v>
      </c>
      <c r="AU366" s="146" t="s">
        <v>86</v>
      </c>
      <c r="AV366" s="12" t="s">
        <v>86</v>
      </c>
      <c r="AW366" s="12" t="s">
        <v>32</v>
      </c>
      <c r="AX366" s="12" t="s">
        <v>76</v>
      </c>
      <c r="AY366" s="146" t="s">
        <v>149</v>
      </c>
    </row>
    <row r="367" spans="2:51" s="14" customFormat="1" ht="12">
      <c r="B367" s="172"/>
      <c r="D367" s="145" t="s">
        <v>157</v>
      </c>
      <c r="E367" s="173" t="s">
        <v>1</v>
      </c>
      <c r="F367" s="174" t="s">
        <v>451</v>
      </c>
      <c r="H367" s="173" t="s">
        <v>1</v>
      </c>
      <c r="I367" s="175"/>
      <c r="L367" s="172"/>
      <c r="M367" s="176"/>
      <c r="T367" s="177"/>
      <c r="AT367" s="173" t="s">
        <v>157</v>
      </c>
      <c r="AU367" s="173" t="s">
        <v>86</v>
      </c>
      <c r="AV367" s="14" t="s">
        <v>84</v>
      </c>
      <c r="AW367" s="14" t="s">
        <v>32</v>
      </c>
      <c r="AX367" s="14" t="s">
        <v>76</v>
      </c>
      <c r="AY367" s="173" t="s">
        <v>149</v>
      </c>
    </row>
    <row r="368" spans="2:51" s="12" customFormat="1" ht="12">
      <c r="B368" s="144"/>
      <c r="D368" s="145" t="s">
        <v>157</v>
      </c>
      <c r="E368" s="146" t="s">
        <v>1</v>
      </c>
      <c r="F368" s="147" t="s">
        <v>466</v>
      </c>
      <c r="H368" s="148">
        <v>5.85</v>
      </c>
      <c r="I368" s="149"/>
      <c r="L368" s="144"/>
      <c r="M368" s="150"/>
      <c r="T368" s="151"/>
      <c r="AT368" s="146" t="s">
        <v>157</v>
      </c>
      <c r="AU368" s="146" t="s">
        <v>86</v>
      </c>
      <c r="AV368" s="12" t="s">
        <v>86</v>
      </c>
      <c r="AW368" s="12" t="s">
        <v>32</v>
      </c>
      <c r="AX368" s="12" t="s">
        <v>76</v>
      </c>
      <c r="AY368" s="146" t="s">
        <v>149</v>
      </c>
    </row>
    <row r="369" spans="2:51" s="13" customFormat="1" ht="12">
      <c r="B369" s="152"/>
      <c r="D369" s="145" t="s">
        <v>157</v>
      </c>
      <c r="E369" s="153" t="s">
        <v>1</v>
      </c>
      <c r="F369" s="154" t="s">
        <v>160</v>
      </c>
      <c r="H369" s="155">
        <v>9.1</v>
      </c>
      <c r="I369" s="156"/>
      <c r="L369" s="152"/>
      <c r="M369" s="157"/>
      <c r="T369" s="158"/>
      <c r="AT369" s="153" t="s">
        <v>157</v>
      </c>
      <c r="AU369" s="153" t="s">
        <v>86</v>
      </c>
      <c r="AV369" s="13" t="s">
        <v>156</v>
      </c>
      <c r="AW369" s="13" t="s">
        <v>32</v>
      </c>
      <c r="AX369" s="13" t="s">
        <v>84</v>
      </c>
      <c r="AY369" s="153" t="s">
        <v>149</v>
      </c>
    </row>
    <row r="370" spans="2:65" s="1" customFormat="1" ht="33" customHeight="1">
      <c r="B370" s="31"/>
      <c r="C370" s="131" t="s">
        <v>467</v>
      </c>
      <c r="D370" s="131" t="s">
        <v>151</v>
      </c>
      <c r="E370" s="132" t="s">
        <v>468</v>
      </c>
      <c r="F370" s="133" t="s">
        <v>469</v>
      </c>
      <c r="G370" s="134" t="s">
        <v>233</v>
      </c>
      <c r="H370" s="135">
        <v>673.5</v>
      </c>
      <c r="I370" s="136"/>
      <c r="J370" s="137">
        <f>ROUND(I370*H370,2)</f>
        <v>0</v>
      </c>
      <c r="K370" s="133" t="s">
        <v>285</v>
      </c>
      <c r="L370" s="31"/>
      <c r="M370" s="138" t="s">
        <v>1</v>
      </c>
      <c r="N370" s="139" t="s">
        <v>41</v>
      </c>
      <c r="P370" s="140">
        <f>O370*H370</f>
        <v>0</v>
      </c>
      <c r="Q370" s="140">
        <v>0</v>
      </c>
      <c r="R370" s="140">
        <f>Q370*H370</f>
        <v>0</v>
      </c>
      <c r="S370" s="140">
        <v>0.02</v>
      </c>
      <c r="T370" s="141">
        <f>S370*H370</f>
        <v>13.47</v>
      </c>
      <c r="AR370" s="142" t="s">
        <v>156</v>
      </c>
      <c r="AT370" s="142" t="s">
        <v>151</v>
      </c>
      <c r="AU370" s="142" t="s">
        <v>86</v>
      </c>
      <c r="AY370" s="16" t="s">
        <v>149</v>
      </c>
      <c r="BE370" s="143">
        <f>IF(N370="základní",J370,0)</f>
        <v>0</v>
      </c>
      <c r="BF370" s="143">
        <f>IF(N370="snížená",J370,0)</f>
        <v>0</v>
      </c>
      <c r="BG370" s="143">
        <f>IF(N370="zákl. přenesená",J370,0)</f>
        <v>0</v>
      </c>
      <c r="BH370" s="143">
        <f>IF(N370="sníž. přenesená",J370,0)</f>
        <v>0</v>
      </c>
      <c r="BI370" s="143">
        <f>IF(N370="nulová",J370,0)</f>
        <v>0</v>
      </c>
      <c r="BJ370" s="16" t="s">
        <v>84</v>
      </c>
      <c r="BK370" s="143">
        <f>ROUND(I370*H370,2)</f>
        <v>0</v>
      </c>
      <c r="BL370" s="16" t="s">
        <v>156</v>
      </c>
      <c r="BM370" s="142" t="s">
        <v>470</v>
      </c>
    </row>
    <row r="371" spans="2:65" s="1" customFormat="1" ht="37.7" customHeight="1">
      <c r="B371" s="31"/>
      <c r="C371" s="131" t="s">
        <v>471</v>
      </c>
      <c r="D371" s="131" t="s">
        <v>151</v>
      </c>
      <c r="E371" s="132" t="s">
        <v>472</v>
      </c>
      <c r="F371" s="133" t="s">
        <v>473</v>
      </c>
      <c r="G371" s="134" t="s">
        <v>233</v>
      </c>
      <c r="H371" s="135">
        <v>79.927</v>
      </c>
      <c r="I371" s="136"/>
      <c r="J371" s="137">
        <f>ROUND(I371*H371,2)</f>
        <v>0</v>
      </c>
      <c r="K371" s="133" t="s">
        <v>285</v>
      </c>
      <c r="L371" s="31"/>
      <c r="M371" s="138" t="s">
        <v>1</v>
      </c>
      <c r="N371" s="139" t="s">
        <v>41</v>
      </c>
      <c r="P371" s="140">
        <f>O371*H371</f>
        <v>0</v>
      </c>
      <c r="Q371" s="140">
        <v>0</v>
      </c>
      <c r="R371" s="140">
        <f>Q371*H371</f>
        <v>0</v>
      </c>
      <c r="S371" s="140">
        <v>0.02</v>
      </c>
      <c r="T371" s="141">
        <f>S371*H371</f>
        <v>1.59854</v>
      </c>
      <c r="AR371" s="142" t="s">
        <v>156</v>
      </c>
      <c r="AT371" s="142" t="s">
        <v>151</v>
      </c>
      <c r="AU371" s="142" t="s">
        <v>86</v>
      </c>
      <c r="AY371" s="16" t="s">
        <v>149</v>
      </c>
      <c r="BE371" s="143">
        <f>IF(N371="základní",J371,0)</f>
        <v>0</v>
      </c>
      <c r="BF371" s="143">
        <f>IF(N371="snížená",J371,0)</f>
        <v>0</v>
      </c>
      <c r="BG371" s="143">
        <f>IF(N371="zákl. přenesená",J371,0)</f>
        <v>0</v>
      </c>
      <c r="BH371" s="143">
        <f>IF(N371="sníž. přenesená",J371,0)</f>
        <v>0</v>
      </c>
      <c r="BI371" s="143">
        <f>IF(N371="nulová",J371,0)</f>
        <v>0</v>
      </c>
      <c r="BJ371" s="16" t="s">
        <v>84</v>
      </c>
      <c r="BK371" s="143">
        <f>ROUND(I371*H371,2)</f>
        <v>0</v>
      </c>
      <c r="BL371" s="16" t="s">
        <v>156</v>
      </c>
      <c r="BM371" s="142" t="s">
        <v>474</v>
      </c>
    </row>
    <row r="372" spans="2:65" s="1" customFormat="1" ht="37.7" customHeight="1">
      <c r="B372" s="31"/>
      <c r="C372" s="131" t="s">
        <v>475</v>
      </c>
      <c r="D372" s="131" t="s">
        <v>151</v>
      </c>
      <c r="E372" s="132" t="s">
        <v>476</v>
      </c>
      <c r="F372" s="133" t="s">
        <v>477</v>
      </c>
      <c r="G372" s="134" t="s">
        <v>233</v>
      </c>
      <c r="H372" s="135">
        <v>610.314</v>
      </c>
      <c r="I372" s="136"/>
      <c r="J372" s="137">
        <f>ROUND(I372*H372,2)</f>
        <v>0</v>
      </c>
      <c r="K372" s="133" t="s">
        <v>285</v>
      </c>
      <c r="L372" s="31"/>
      <c r="M372" s="138" t="s">
        <v>1</v>
      </c>
      <c r="N372" s="139" t="s">
        <v>41</v>
      </c>
      <c r="P372" s="140">
        <f>O372*H372</f>
        <v>0</v>
      </c>
      <c r="Q372" s="140">
        <v>0</v>
      </c>
      <c r="R372" s="140">
        <f>Q372*H372</f>
        <v>0</v>
      </c>
      <c r="S372" s="140">
        <v>0.046</v>
      </c>
      <c r="T372" s="141">
        <f>S372*H372</f>
        <v>28.074443999999996</v>
      </c>
      <c r="AR372" s="142" t="s">
        <v>156</v>
      </c>
      <c r="AT372" s="142" t="s">
        <v>151</v>
      </c>
      <c r="AU372" s="142" t="s">
        <v>86</v>
      </c>
      <c r="AY372" s="16" t="s">
        <v>149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6" t="s">
        <v>84</v>
      </c>
      <c r="BK372" s="143">
        <f>ROUND(I372*H372,2)</f>
        <v>0</v>
      </c>
      <c r="BL372" s="16" t="s">
        <v>156</v>
      </c>
      <c r="BM372" s="142" t="s">
        <v>478</v>
      </c>
    </row>
    <row r="373" spans="2:51" s="14" customFormat="1" ht="12">
      <c r="B373" s="172"/>
      <c r="D373" s="145" t="s">
        <v>157</v>
      </c>
      <c r="E373" s="173" t="s">
        <v>1</v>
      </c>
      <c r="F373" s="174" t="s">
        <v>479</v>
      </c>
      <c r="H373" s="173" t="s">
        <v>1</v>
      </c>
      <c r="I373" s="175"/>
      <c r="L373" s="172"/>
      <c r="M373" s="176"/>
      <c r="T373" s="177"/>
      <c r="AT373" s="173" t="s">
        <v>157</v>
      </c>
      <c r="AU373" s="173" t="s">
        <v>86</v>
      </c>
      <c r="AV373" s="14" t="s">
        <v>84</v>
      </c>
      <c r="AW373" s="14" t="s">
        <v>32</v>
      </c>
      <c r="AX373" s="14" t="s">
        <v>76</v>
      </c>
      <c r="AY373" s="173" t="s">
        <v>149</v>
      </c>
    </row>
    <row r="374" spans="2:51" s="12" customFormat="1" ht="12">
      <c r="B374" s="144"/>
      <c r="D374" s="145" t="s">
        <v>157</v>
      </c>
      <c r="E374" s="146" t="s">
        <v>1</v>
      </c>
      <c r="F374" s="147" t="s">
        <v>480</v>
      </c>
      <c r="H374" s="148">
        <v>610.314</v>
      </c>
      <c r="I374" s="149"/>
      <c r="L374" s="144"/>
      <c r="M374" s="150"/>
      <c r="T374" s="151"/>
      <c r="AT374" s="146" t="s">
        <v>157</v>
      </c>
      <c r="AU374" s="146" t="s">
        <v>86</v>
      </c>
      <c r="AV374" s="12" t="s">
        <v>86</v>
      </c>
      <c r="AW374" s="12" t="s">
        <v>32</v>
      </c>
      <c r="AX374" s="12" t="s">
        <v>76</v>
      </c>
      <c r="AY374" s="146" t="s">
        <v>149</v>
      </c>
    </row>
    <row r="375" spans="2:51" s="13" customFormat="1" ht="12">
      <c r="B375" s="152"/>
      <c r="D375" s="145" t="s">
        <v>157</v>
      </c>
      <c r="E375" s="153" t="s">
        <v>1</v>
      </c>
      <c r="F375" s="154" t="s">
        <v>160</v>
      </c>
      <c r="H375" s="155">
        <v>610.314</v>
      </c>
      <c r="I375" s="156"/>
      <c r="L375" s="152"/>
      <c r="M375" s="157"/>
      <c r="T375" s="158"/>
      <c r="AT375" s="153" t="s">
        <v>157</v>
      </c>
      <c r="AU375" s="153" t="s">
        <v>86</v>
      </c>
      <c r="AV375" s="13" t="s">
        <v>156</v>
      </c>
      <c r="AW375" s="13" t="s">
        <v>32</v>
      </c>
      <c r="AX375" s="13" t="s">
        <v>84</v>
      </c>
      <c r="AY375" s="153" t="s">
        <v>149</v>
      </c>
    </row>
    <row r="376" spans="2:65" s="1" customFormat="1" ht="16.5" customHeight="1">
      <c r="B376" s="31"/>
      <c r="C376" s="131" t="s">
        <v>317</v>
      </c>
      <c r="D376" s="131" t="s">
        <v>151</v>
      </c>
      <c r="E376" s="132" t="s">
        <v>481</v>
      </c>
      <c r="F376" s="133" t="s">
        <v>482</v>
      </c>
      <c r="G376" s="134" t="s">
        <v>305</v>
      </c>
      <c r="H376" s="135">
        <v>14.1</v>
      </c>
      <c r="I376" s="136"/>
      <c r="J376" s="137">
        <f>ROUND(I376*H376,2)</f>
        <v>0</v>
      </c>
      <c r="K376" s="133" t="s">
        <v>193</v>
      </c>
      <c r="L376" s="31"/>
      <c r="M376" s="138" t="s">
        <v>1</v>
      </c>
      <c r="N376" s="139" t="s">
        <v>41</v>
      </c>
      <c r="P376" s="140">
        <f>O376*H376</f>
        <v>0</v>
      </c>
      <c r="Q376" s="140">
        <v>0</v>
      </c>
      <c r="R376" s="140">
        <f>Q376*H376</f>
        <v>0</v>
      </c>
      <c r="S376" s="140">
        <v>0</v>
      </c>
      <c r="T376" s="141">
        <f>S376*H376</f>
        <v>0</v>
      </c>
      <c r="AR376" s="142" t="s">
        <v>156</v>
      </c>
      <c r="AT376" s="142" t="s">
        <v>151</v>
      </c>
      <c r="AU376" s="142" t="s">
        <v>86</v>
      </c>
      <c r="AY376" s="16" t="s">
        <v>149</v>
      </c>
      <c r="BE376" s="143">
        <f>IF(N376="základní",J376,0)</f>
        <v>0</v>
      </c>
      <c r="BF376" s="143">
        <f>IF(N376="snížená",J376,0)</f>
        <v>0</v>
      </c>
      <c r="BG376" s="143">
        <f>IF(N376="zákl. přenesená",J376,0)</f>
        <v>0</v>
      </c>
      <c r="BH376" s="143">
        <f>IF(N376="sníž. přenesená",J376,0)</f>
        <v>0</v>
      </c>
      <c r="BI376" s="143">
        <f>IF(N376="nulová",J376,0)</f>
        <v>0</v>
      </c>
      <c r="BJ376" s="16" t="s">
        <v>84</v>
      </c>
      <c r="BK376" s="143">
        <f>ROUND(I376*H376,2)</f>
        <v>0</v>
      </c>
      <c r="BL376" s="16" t="s">
        <v>156</v>
      </c>
      <c r="BM376" s="142" t="s">
        <v>483</v>
      </c>
    </row>
    <row r="377" spans="2:51" s="12" customFormat="1" ht="12">
      <c r="B377" s="144"/>
      <c r="D377" s="145" t="s">
        <v>157</v>
      </c>
      <c r="E377" s="146" t="s">
        <v>1</v>
      </c>
      <c r="F377" s="147" t="s">
        <v>484</v>
      </c>
      <c r="H377" s="148">
        <v>14.1</v>
      </c>
      <c r="I377" s="149"/>
      <c r="L377" s="144"/>
      <c r="M377" s="150"/>
      <c r="T377" s="151"/>
      <c r="AT377" s="146" t="s">
        <v>157</v>
      </c>
      <c r="AU377" s="146" t="s">
        <v>86</v>
      </c>
      <c r="AV377" s="12" t="s">
        <v>86</v>
      </c>
      <c r="AW377" s="12" t="s">
        <v>32</v>
      </c>
      <c r="AX377" s="12" t="s">
        <v>76</v>
      </c>
      <c r="AY377" s="146" t="s">
        <v>149</v>
      </c>
    </row>
    <row r="378" spans="2:51" s="13" customFormat="1" ht="12">
      <c r="B378" s="152"/>
      <c r="D378" s="145" t="s">
        <v>157</v>
      </c>
      <c r="E378" s="153" t="s">
        <v>1</v>
      </c>
      <c r="F378" s="154" t="s">
        <v>160</v>
      </c>
      <c r="H378" s="155">
        <v>14.1</v>
      </c>
      <c r="I378" s="156"/>
      <c r="L378" s="152"/>
      <c r="M378" s="157"/>
      <c r="T378" s="158"/>
      <c r="AT378" s="153" t="s">
        <v>157</v>
      </c>
      <c r="AU378" s="153" t="s">
        <v>86</v>
      </c>
      <c r="AV378" s="13" t="s">
        <v>156</v>
      </c>
      <c r="AW378" s="13" t="s">
        <v>32</v>
      </c>
      <c r="AX378" s="13" t="s">
        <v>84</v>
      </c>
      <c r="AY378" s="153" t="s">
        <v>149</v>
      </c>
    </row>
    <row r="379" spans="2:65" s="1" customFormat="1" ht="16.5" customHeight="1">
      <c r="B379" s="31"/>
      <c r="C379" s="159" t="s">
        <v>485</v>
      </c>
      <c r="D379" s="159" t="s">
        <v>184</v>
      </c>
      <c r="E379" s="160" t="s">
        <v>486</v>
      </c>
      <c r="F379" s="161" t="s">
        <v>487</v>
      </c>
      <c r="G379" s="162" t="s">
        <v>410</v>
      </c>
      <c r="H379" s="163">
        <v>6</v>
      </c>
      <c r="I379" s="164"/>
      <c r="J379" s="165">
        <f>ROUND(I379*H379,2)</f>
        <v>0</v>
      </c>
      <c r="K379" s="161" t="s">
        <v>193</v>
      </c>
      <c r="L379" s="166"/>
      <c r="M379" s="167" t="s">
        <v>1</v>
      </c>
      <c r="N379" s="168" t="s">
        <v>41</v>
      </c>
      <c r="P379" s="140">
        <f>O379*H379</f>
        <v>0</v>
      </c>
      <c r="Q379" s="140">
        <v>0</v>
      </c>
      <c r="R379" s="140">
        <f>Q379*H379</f>
        <v>0</v>
      </c>
      <c r="S379" s="140">
        <v>0</v>
      </c>
      <c r="T379" s="141">
        <f>S379*H379</f>
        <v>0</v>
      </c>
      <c r="AR379" s="142" t="s">
        <v>173</v>
      </c>
      <c r="AT379" s="142" t="s">
        <v>184</v>
      </c>
      <c r="AU379" s="142" t="s">
        <v>86</v>
      </c>
      <c r="AY379" s="16" t="s">
        <v>149</v>
      </c>
      <c r="BE379" s="143">
        <f>IF(N379="základní",J379,0)</f>
        <v>0</v>
      </c>
      <c r="BF379" s="143">
        <f>IF(N379="snížená",J379,0)</f>
        <v>0</v>
      </c>
      <c r="BG379" s="143">
        <f>IF(N379="zákl. přenesená",J379,0)</f>
        <v>0</v>
      </c>
      <c r="BH379" s="143">
        <f>IF(N379="sníž. přenesená",J379,0)</f>
        <v>0</v>
      </c>
      <c r="BI379" s="143">
        <f>IF(N379="nulová",J379,0)</f>
        <v>0</v>
      </c>
      <c r="BJ379" s="16" t="s">
        <v>84</v>
      </c>
      <c r="BK379" s="143">
        <f>ROUND(I379*H379,2)</f>
        <v>0</v>
      </c>
      <c r="BL379" s="16" t="s">
        <v>156</v>
      </c>
      <c r="BM379" s="142" t="s">
        <v>488</v>
      </c>
    </row>
    <row r="380" spans="2:63" s="11" customFormat="1" ht="22.7" customHeight="1">
      <c r="B380" s="119"/>
      <c r="D380" s="120" t="s">
        <v>75</v>
      </c>
      <c r="E380" s="129" t="s">
        <v>489</v>
      </c>
      <c r="F380" s="129" t="s">
        <v>490</v>
      </c>
      <c r="I380" s="122"/>
      <c r="J380" s="130">
        <f>BK380</f>
        <v>0</v>
      </c>
      <c r="L380" s="119"/>
      <c r="M380" s="124"/>
      <c r="P380" s="125">
        <f>SUM(P381:P385)</f>
        <v>0</v>
      </c>
      <c r="R380" s="125">
        <f>SUM(R381:R385)</f>
        <v>0</v>
      </c>
      <c r="T380" s="126">
        <f>SUM(T381:T385)</f>
        <v>0</v>
      </c>
      <c r="AR380" s="120" t="s">
        <v>84</v>
      </c>
      <c r="AT380" s="127" t="s">
        <v>75</v>
      </c>
      <c r="AU380" s="127" t="s">
        <v>84</v>
      </c>
      <c r="AY380" s="120" t="s">
        <v>149</v>
      </c>
      <c r="BK380" s="128">
        <f>SUM(BK381:BK385)</f>
        <v>0</v>
      </c>
    </row>
    <row r="381" spans="2:65" s="1" customFormat="1" ht="37.7" customHeight="1">
      <c r="B381" s="31"/>
      <c r="C381" s="131" t="s">
        <v>491</v>
      </c>
      <c r="D381" s="131" t="s">
        <v>151</v>
      </c>
      <c r="E381" s="132" t="s">
        <v>492</v>
      </c>
      <c r="F381" s="133" t="s">
        <v>493</v>
      </c>
      <c r="G381" s="134" t="s">
        <v>172</v>
      </c>
      <c r="H381" s="135">
        <v>147.431</v>
      </c>
      <c r="I381" s="136"/>
      <c r="J381" s="137">
        <f>ROUND(I381*H381,2)</f>
        <v>0</v>
      </c>
      <c r="K381" s="133" t="s">
        <v>285</v>
      </c>
      <c r="L381" s="31"/>
      <c r="M381" s="138" t="s">
        <v>1</v>
      </c>
      <c r="N381" s="139" t="s">
        <v>41</v>
      </c>
      <c r="P381" s="140">
        <f>O381*H381</f>
        <v>0</v>
      </c>
      <c r="Q381" s="140">
        <v>0</v>
      </c>
      <c r="R381" s="140">
        <f>Q381*H381</f>
        <v>0</v>
      </c>
      <c r="S381" s="140">
        <v>0</v>
      </c>
      <c r="T381" s="141">
        <f>S381*H381</f>
        <v>0</v>
      </c>
      <c r="AR381" s="142" t="s">
        <v>156</v>
      </c>
      <c r="AT381" s="142" t="s">
        <v>151</v>
      </c>
      <c r="AU381" s="142" t="s">
        <v>86</v>
      </c>
      <c r="AY381" s="16" t="s">
        <v>149</v>
      </c>
      <c r="BE381" s="143">
        <f>IF(N381="základní",J381,0)</f>
        <v>0</v>
      </c>
      <c r="BF381" s="143">
        <f>IF(N381="snížená",J381,0)</f>
        <v>0</v>
      </c>
      <c r="BG381" s="143">
        <f>IF(N381="zákl. přenesená",J381,0)</f>
        <v>0</v>
      </c>
      <c r="BH381" s="143">
        <f>IF(N381="sníž. přenesená",J381,0)</f>
        <v>0</v>
      </c>
      <c r="BI381" s="143">
        <f>IF(N381="nulová",J381,0)</f>
        <v>0</v>
      </c>
      <c r="BJ381" s="16" t="s">
        <v>84</v>
      </c>
      <c r="BK381" s="143">
        <f>ROUND(I381*H381,2)</f>
        <v>0</v>
      </c>
      <c r="BL381" s="16" t="s">
        <v>156</v>
      </c>
      <c r="BM381" s="142" t="s">
        <v>494</v>
      </c>
    </row>
    <row r="382" spans="2:65" s="1" customFormat="1" ht="24.2" customHeight="1">
      <c r="B382" s="31"/>
      <c r="C382" s="131" t="s">
        <v>321</v>
      </c>
      <c r="D382" s="131" t="s">
        <v>151</v>
      </c>
      <c r="E382" s="132" t="s">
        <v>495</v>
      </c>
      <c r="F382" s="133" t="s">
        <v>496</v>
      </c>
      <c r="G382" s="134" t="s">
        <v>172</v>
      </c>
      <c r="H382" s="135">
        <v>147.431</v>
      </c>
      <c r="I382" s="136"/>
      <c r="J382" s="137">
        <f>ROUND(I382*H382,2)</f>
        <v>0</v>
      </c>
      <c r="K382" s="133" t="s">
        <v>155</v>
      </c>
      <c r="L382" s="31"/>
      <c r="M382" s="138" t="s">
        <v>1</v>
      </c>
      <c r="N382" s="139" t="s">
        <v>41</v>
      </c>
      <c r="P382" s="140">
        <f>O382*H382</f>
        <v>0</v>
      </c>
      <c r="Q382" s="140">
        <v>0</v>
      </c>
      <c r="R382" s="140">
        <f>Q382*H382</f>
        <v>0</v>
      </c>
      <c r="S382" s="140">
        <v>0</v>
      </c>
      <c r="T382" s="141">
        <f>S382*H382</f>
        <v>0</v>
      </c>
      <c r="AR382" s="142" t="s">
        <v>156</v>
      </c>
      <c r="AT382" s="142" t="s">
        <v>151</v>
      </c>
      <c r="AU382" s="142" t="s">
        <v>86</v>
      </c>
      <c r="AY382" s="16" t="s">
        <v>149</v>
      </c>
      <c r="BE382" s="143">
        <f>IF(N382="základní",J382,0)</f>
        <v>0</v>
      </c>
      <c r="BF382" s="143">
        <f>IF(N382="snížená",J382,0)</f>
        <v>0</v>
      </c>
      <c r="BG382" s="143">
        <f>IF(N382="zákl. přenesená",J382,0)</f>
        <v>0</v>
      </c>
      <c r="BH382" s="143">
        <f>IF(N382="sníž. přenesená",J382,0)</f>
        <v>0</v>
      </c>
      <c r="BI382" s="143">
        <f>IF(N382="nulová",J382,0)</f>
        <v>0</v>
      </c>
      <c r="BJ382" s="16" t="s">
        <v>84</v>
      </c>
      <c r="BK382" s="143">
        <f>ROUND(I382*H382,2)</f>
        <v>0</v>
      </c>
      <c r="BL382" s="16" t="s">
        <v>156</v>
      </c>
      <c r="BM382" s="142" t="s">
        <v>497</v>
      </c>
    </row>
    <row r="383" spans="2:65" s="1" customFormat="1" ht="24.2" customHeight="1">
      <c r="B383" s="31"/>
      <c r="C383" s="131" t="s">
        <v>498</v>
      </c>
      <c r="D383" s="131" t="s">
        <v>151</v>
      </c>
      <c r="E383" s="132" t="s">
        <v>499</v>
      </c>
      <c r="F383" s="133" t="s">
        <v>500</v>
      </c>
      <c r="G383" s="134" t="s">
        <v>172</v>
      </c>
      <c r="H383" s="135">
        <v>1326.879</v>
      </c>
      <c r="I383" s="136"/>
      <c r="J383" s="137">
        <f>ROUND(I383*H383,2)</f>
        <v>0</v>
      </c>
      <c r="K383" s="133" t="s">
        <v>155</v>
      </c>
      <c r="L383" s="31"/>
      <c r="M383" s="138" t="s">
        <v>1</v>
      </c>
      <c r="N383" s="139" t="s">
        <v>41</v>
      </c>
      <c r="P383" s="140">
        <f>O383*H383</f>
        <v>0</v>
      </c>
      <c r="Q383" s="140">
        <v>0</v>
      </c>
      <c r="R383" s="140">
        <f>Q383*H383</f>
        <v>0</v>
      </c>
      <c r="S383" s="140">
        <v>0</v>
      </c>
      <c r="T383" s="141">
        <f>S383*H383</f>
        <v>0</v>
      </c>
      <c r="AR383" s="142" t="s">
        <v>156</v>
      </c>
      <c r="AT383" s="142" t="s">
        <v>151</v>
      </c>
      <c r="AU383" s="142" t="s">
        <v>86</v>
      </c>
      <c r="AY383" s="16" t="s">
        <v>149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6" t="s">
        <v>84</v>
      </c>
      <c r="BK383" s="143">
        <f>ROUND(I383*H383,2)</f>
        <v>0</v>
      </c>
      <c r="BL383" s="16" t="s">
        <v>156</v>
      </c>
      <c r="BM383" s="142" t="s">
        <v>501</v>
      </c>
    </row>
    <row r="384" spans="2:51" s="12" customFormat="1" ht="12">
      <c r="B384" s="144"/>
      <c r="D384" s="145" t="s">
        <v>157</v>
      </c>
      <c r="F384" s="147" t="s">
        <v>502</v>
      </c>
      <c r="H384" s="148">
        <v>1326.879</v>
      </c>
      <c r="I384" s="149"/>
      <c r="L384" s="144"/>
      <c r="M384" s="150"/>
      <c r="T384" s="151"/>
      <c r="AT384" s="146" t="s">
        <v>157</v>
      </c>
      <c r="AU384" s="146" t="s">
        <v>86</v>
      </c>
      <c r="AV384" s="12" t="s">
        <v>86</v>
      </c>
      <c r="AW384" s="12" t="s">
        <v>4</v>
      </c>
      <c r="AX384" s="12" t="s">
        <v>84</v>
      </c>
      <c r="AY384" s="146" t="s">
        <v>149</v>
      </c>
    </row>
    <row r="385" spans="2:65" s="1" customFormat="1" ht="16.5" customHeight="1">
      <c r="B385" s="31"/>
      <c r="C385" s="131" t="s">
        <v>328</v>
      </c>
      <c r="D385" s="131" t="s">
        <v>151</v>
      </c>
      <c r="E385" s="132" t="s">
        <v>503</v>
      </c>
      <c r="F385" s="133" t="s">
        <v>504</v>
      </c>
      <c r="G385" s="134" t="s">
        <v>172</v>
      </c>
      <c r="H385" s="135">
        <v>147.431</v>
      </c>
      <c r="I385" s="136"/>
      <c r="J385" s="137">
        <f>ROUND(I385*H385,2)</f>
        <v>0</v>
      </c>
      <c r="K385" s="133" t="s">
        <v>193</v>
      </c>
      <c r="L385" s="31"/>
      <c r="M385" s="138" t="s">
        <v>1</v>
      </c>
      <c r="N385" s="139" t="s">
        <v>41</v>
      </c>
      <c r="P385" s="140">
        <f>O385*H385</f>
        <v>0</v>
      </c>
      <c r="Q385" s="140">
        <v>0</v>
      </c>
      <c r="R385" s="140">
        <f>Q385*H385</f>
        <v>0</v>
      </c>
      <c r="S385" s="140">
        <v>0</v>
      </c>
      <c r="T385" s="141">
        <f>S385*H385</f>
        <v>0</v>
      </c>
      <c r="AR385" s="142" t="s">
        <v>156</v>
      </c>
      <c r="AT385" s="142" t="s">
        <v>151</v>
      </c>
      <c r="AU385" s="142" t="s">
        <v>86</v>
      </c>
      <c r="AY385" s="16" t="s">
        <v>149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6" t="s">
        <v>84</v>
      </c>
      <c r="BK385" s="143">
        <f>ROUND(I385*H385,2)</f>
        <v>0</v>
      </c>
      <c r="BL385" s="16" t="s">
        <v>156</v>
      </c>
      <c r="BM385" s="142" t="s">
        <v>505</v>
      </c>
    </row>
    <row r="386" spans="2:63" s="11" customFormat="1" ht="22.7" customHeight="1">
      <c r="B386" s="119"/>
      <c r="D386" s="120" t="s">
        <v>75</v>
      </c>
      <c r="E386" s="129" t="s">
        <v>506</v>
      </c>
      <c r="F386" s="129" t="s">
        <v>507</v>
      </c>
      <c r="I386" s="122"/>
      <c r="J386" s="130">
        <f>BK386</f>
        <v>0</v>
      </c>
      <c r="L386" s="119"/>
      <c r="M386" s="124"/>
      <c r="P386" s="125">
        <f>P387</f>
        <v>0</v>
      </c>
      <c r="R386" s="125">
        <f>R387</f>
        <v>0</v>
      </c>
      <c r="T386" s="126">
        <f>T387</f>
        <v>0</v>
      </c>
      <c r="AR386" s="120" t="s">
        <v>84</v>
      </c>
      <c r="AT386" s="127" t="s">
        <v>75</v>
      </c>
      <c r="AU386" s="127" t="s">
        <v>84</v>
      </c>
      <c r="AY386" s="120" t="s">
        <v>149</v>
      </c>
      <c r="BK386" s="128">
        <f>BK387</f>
        <v>0</v>
      </c>
    </row>
    <row r="387" spans="2:65" s="1" customFormat="1" ht="24.2" customHeight="1">
      <c r="B387" s="31"/>
      <c r="C387" s="131" t="s">
        <v>508</v>
      </c>
      <c r="D387" s="131" t="s">
        <v>151</v>
      </c>
      <c r="E387" s="132" t="s">
        <v>509</v>
      </c>
      <c r="F387" s="133" t="s">
        <v>510</v>
      </c>
      <c r="G387" s="134" t="s">
        <v>172</v>
      </c>
      <c r="H387" s="135">
        <v>111.66</v>
      </c>
      <c r="I387" s="136"/>
      <c r="J387" s="137">
        <f>ROUND(I387*H387,2)</f>
        <v>0</v>
      </c>
      <c r="K387" s="133" t="s">
        <v>155</v>
      </c>
      <c r="L387" s="31"/>
      <c r="M387" s="138" t="s">
        <v>1</v>
      </c>
      <c r="N387" s="139" t="s">
        <v>41</v>
      </c>
      <c r="P387" s="140">
        <f>O387*H387</f>
        <v>0</v>
      </c>
      <c r="Q387" s="140">
        <v>0</v>
      </c>
      <c r="R387" s="140">
        <f>Q387*H387</f>
        <v>0</v>
      </c>
      <c r="S387" s="140">
        <v>0</v>
      </c>
      <c r="T387" s="141">
        <f>S387*H387</f>
        <v>0</v>
      </c>
      <c r="AR387" s="142" t="s">
        <v>156</v>
      </c>
      <c r="AT387" s="142" t="s">
        <v>151</v>
      </c>
      <c r="AU387" s="142" t="s">
        <v>86</v>
      </c>
      <c r="AY387" s="16" t="s">
        <v>149</v>
      </c>
      <c r="BE387" s="143">
        <f>IF(N387="základní",J387,0)</f>
        <v>0</v>
      </c>
      <c r="BF387" s="143">
        <f>IF(N387="snížená",J387,0)</f>
        <v>0</v>
      </c>
      <c r="BG387" s="143">
        <f>IF(N387="zákl. přenesená",J387,0)</f>
        <v>0</v>
      </c>
      <c r="BH387" s="143">
        <f>IF(N387="sníž. přenesená",J387,0)</f>
        <v>0</v>
      </c>
      <c r="BI387" s="143">
        <f>IF(N387="nulová",J387,0)</f>
        <v>0</v>
      </c>
      <c r="BJ387" s="16" t="s">
        <v>84</v>
      </c>
      <c r="BK387" s="143">
        <f>ROUND(I387*H387,2)</f>
        <v>0</v>
      </c>
      <c r="BL387" s="16" t="s">
        <v>156</v>
      </c>
      <c r="BM387" s="142" t="s">
        <v>511</v>
      </c>
    </row>
    <row r="388" spans="2:63" s="11" customFormat="1" ht="25.9" customHeight="1">
      <c r="B388" s="119"/>
      <c r="D388" s="120" t="s">
        <v>75</v>
      </c>
      <c r="E388" s="121" t="s">
        <v>512</v>
      </c>
      <c r="F388" s="121" t="s">
        <v>513</v>
      </c>
      <c r="I388" s="122"/>
      <c r="J388" s="123">
        <f>BK388</f>
        <v>0</v>
      </c>
      <c r="L388" s="119"/>
      <c r="M388" s="124"/>
      <c r="P388" s="125">
        <f>P389+P409+P436+P476+P503+P511+P513+P527+P533+P544+P614+P669+P709+P739+P758+P806+P867+P872+P910+P917+P928+P935+P964</f>
        <v>0</v>
      </c>
      <c r="R388" s="125">
        <f>R389+R409+R436+R476+R503+R511+R513+R527+R533+R544+R614+R669+R709+R739+R758+R806+R867+R872+R910+R917+R928+R935+R964</f>
        <v>28.957974540000002</v>
      </c>
      <c r="T388" s="126">
        <f>T389+T409+T436+T476+T503+T511+T513+T527+T533+T544+T614+T669+T709+T739+T758+T806+T867+T872+T910+T917+T928+T935+T964</f>
        <v>8.29216332</v>
      </c>
      <c r="AR388" s="120" t="s">
        <v>86</v>
      </c>
      <c r="AT388" s="127" t="s">
        <v>75</v>
      </c>
      <c r="AU388" s="127" t="s">
        <v>76</v>
      </c>
      <c r="AY388" s="120" t="s">
        <v>149</v>
      </c>
      <c r="BK388" s="128">
        <f>BK389+BK409+BK436+BK476+BK503+BK511+BK513+BK527+BK533+BK544+BK614+BK669+BK709+BK739+BK758+BK806+BK867+BK872+BK910+BK917+BK928+BK935+BK964</f>
        <v>0</v>
      </c>
    </row>
    <row r="389" spans="2:63" s="11" customFormat="1" ht="22.7" customHeight="1">
      <c r="B389" s="119"/>
      <c r="D389" s="120" t="s">
        <v>75</v>
      </c>
      <c r="E389" s="129" t="s">
        <v>514</v>
      </c>
      <c r="F389" s="129" t="s">
        <v>515</v>
      </c>
      <c r="I389" s="122"/>
      <c r="J389" s="130">
        <f>BK389</f>
        <v>0</v>
      </c>
      <c r="L389" s="119"/>
      <c r="M389" s="124"/>
      <c r="P389" s="125">
        <f>SUM(P390:P408)</f>
        <v>0</v>
      </c>
      <c r="R389" s="125">
        <f>SUM(R390:R408)</f>
        <v>3.9146182</v>
      </c>
      <c r="T389" s="126">
        <f>SUM(T390:T408)</f>
        <v>0</v>
      </c>
      <c r="AR389" s="120" t="s">
        <v>86</v>
      </c>
      <c r="AT389" s="127" t="s">
        <v>75</v>
      </c>
      <c r="AU389" s="127" t="s">
        <v>84</v>
      </c>
      <c r="AY389" s="120" t="s">
        <v>149</v>
      </c>
      <c r="BK389" s="128">
        <f>SUM(BK390:BK408)</f>
        <v>0</v>
      </c>
    </row>
    <row r="390" spans="2:65" s="1" customFormat="1" ht="24.2" customHeight="1">
      <c r="B390" s="31"/>
      <c r="C390" s="131" t="s">
        <v>332</v>
      </c>
      <c r="D390" s="131" t="s">
        <v>151</v>
      </c>
      <c r="E390" s="132" t="s">
        <v>516</v>
      </c>
      <c r="F390" s="133" t="s">
        <v>517</v>
      </c>
      <c r="G390" s="134" t="s">
        <v>233</v>
      </c>
      <c r="H390" s="135">
        <v>279.82</v>
      </c>
      <c r="I390" s="136"/>
      <c r="J390" s="137">
        <f>ROUND(I390*H390,2)</f>
        <v>0</v>
      </c>
      <c r="K390" s="133" t="s">
        <v>155</v>
      </c>
      <c r="L390" s="31"/>
      <c r="M390" s="138" t="s">
        <v>1</v>
      </c>
      <c r="N390" s="139" t="s">
        <v>41</v>
      </c>
      <c r="P390" s="140">
        <f>O390*H390</f>
        <v>0</v>
      </c>
      <c r="Q390" s="140">
        <v>0</v>
      </c>
      <c r="R390" s="140">
        <f>Q390*H390</f>
        <v>0</v>
      </c>
      <c r="S390" s="140">
        <v>0</v>
      </c>
      <c r="T390" s="141">
        <f>S390*H390</f>
        <v>0</v>
      </c>
      <c r="AR390" s="142" t="s">
        <v>194</v>
      </c>
      <c r="AT390" s="142" t="s">
        <v>151</v>
      </c>
      <c r="AU390" s="142" t="s">
        <v>86</v>
      </c>
      <c r="AY390" s="16" t="s">
        <v>149</v>
      </c>
      <c r="BE390" s="143">
        <f>IF(N390="základní",J390,0)</f>
        <v>0</v>
      </c>
      <c r="BF390" s="143">
        <f>IF(N390="snížená",J390,0)</f>
        <v>0</v>
      </c>
      <c r="BG390" s="143">
        <f>IF(N390="zákl. přenesená",J390,0)</f>
        <v>0</v>
      </c>
      <c r="BH390" s="143">
        <f>IF(N390="sníž. přenesená",J390,0)</f>
        <v>0</v>
      </c>
      <c r="BI390" s="143">
        <f>IF(N390="nulová",J390,0)</f>
        <v>0</v>
      </c>
      <c r="BJ390" s="16" t="s">
        <v>84</v>
      </c>
      <c r="BK390" s="143">
        <f>ROUND(I390*H390,2)</f>
        <v>0</v>
      </c>
      <c r="BL390" s="16" t="s">
        <v>194</v>
      </c>
      <c r="BM390" s="142" t="s">
        <v>518</v>
      </c>
    </row>
    <row r="391" spans="2:51" s="14" customFormat="1" ht="12">
      <c r="B391" s="172"/>
      <c r="D391" s="145" t="s">
        <v>157</v>
      </c>
      <c r="E391" s="173" t="s">
        <v>1</v>
      </c>
      <c r="F391" s="174" t="s">
        <v>519</v>
      </c>
      <c r="H391" s="173" t="s">
        <v>1</v>
      </c>
      <c r="I391" s="175"/>
      <c r="L391" s="172"/>
      <c r="M391" s="176"/>
      <c r="T391" s="177"/>
      <c r="AT391" s="173" t="s">
        <v>157</v>
      </c>
      <c r="AU391" s="173" t="s">
        <v>86</v>
      </c>
      <c r="AV391" s="14" t="s">
        <v>84</v>
      </c>
      <c r="AW391" s="14" t="s">
        <v>32</v>
      </c>
      <c r="AX391" s="14" t="s">
        <v>76</v>
      </c>
      <c r="AY391" s="173" t="s">
        <v>149</v>
      </c>
    </row>
    <row r="392" spans="2:51" s="12" customFormat="1" ht="12">
      <c r="B392" s="144"/>
      <c r="D392" s="145" t="s">
        <v>157</v>
      </c>
      <c r="E392" s="146" t="s">
        <v>1</v>
      </c>
      <c r="F392" s="147" t="s">
        <v>520</v>
      </c>
      <c r="H392" s="148">
        <v>279.82</v>
      </c>
      <c r="I392" s="149"/>
      <c r="L392" s="144"/>
      <c r="M392" s="150"/>
      <c r="T392" s="151"/>
      <c r="AT392" s="146" t="s">
        <v>157</v>
      </c>
      <c r="AU392" s="146" t="s">
        <v>86</v>
      </c>
      <c r="AV392" s="12" t="s">
        <v>86</v>
      </c>
      <c r="AW392" s="12" t="s">
        <v>32</v>
      </c>
      <c r="AX392" s="12" t="s">
        <v>76</v>
      </c>
      <c r="AY392" s="146" t="s">
        <v>149</v>
      </c>
    </row>
    <row r="393" spans="2:51" s="13" customFormat="1" ht="12">
      <c r="B393" s="152"/>
      <c r="D393" s="145" t="s">
        <v>157</v>
      </c>
      <c r="E393" s="153" t="s">
        <v>1</v>
      </c>
      <c r="F393" s="154" t="s">
        <v>160</v>
      </c>
      <c r="H393" s="155">
        <v>279.82</v>
      </c>
      <c r="I393" s="156"/>
      <c r="L393" s="152"/>
      <c r="M393" s="157"/>
      <c r="T393" s="158"/>
      <c r="AT393" s="153" t="s">
        <v>157</v>
      </c>
      <c r="AU393" s="153" t="s">
        <v>86</v>
      </c>
      <c r="AV393" s="13" t="s">
        <v>156</v>
      </c>
      <c r="AW393" s="13" t="s">
        <v>32</v>
      </c>
      <c r="AX393" s="13" t="s">
        <v>84</v>
      </c>
      <c r="AY393" s="153" t="s">
        <v>149</v>
      </c>
    </row>
    <row r="394" spans="2:65" s="1" customFormat="1" ht="24.2" customHeight="1">
      <c r="B394" s="31"/>
      <c r="C394" s="159" t="s">
        <v>521</v>
      </c>
      <c r="D394" s="159" t="s">
        <v>184</v>
      </c>
      <c r="E394" s="160" t="s">
        <v>522</v>
      </c>
      <c r="F394" s="161" t="s">
        <v>523</v>
      </c>
      <c r="G394" s="162" t="s">
        <v>233</v>
      </c>
      <c r="H394" s="163">
        <v>285.416</v>
      </c>
      <c r="I394" s="164"/>
      <c r="J394" s="165">
        <f>ROUND(I394*H394,2)</f>
        <v>0</v>
      </c>
      <c r="K394" s="161" t="s">
        <v>155</v>
      </c>
      <c r="L394" s="166"/>
      <c r="M394" s="167" t="s">
        <v>1</v>
      </c>
      <c r="N394" s="168" t="s">
        <v>41</v>
      </c>
      <c r="P394" s="140">
        <f>O394*H394</f>
        <v>0</v>
      </c>
      <c r="Q394" s="140">
        <v>0.0049</v>
      </c>
      <c r="R394" s="140">
        <f>Q394*H394</f>
        <v>1.3985383999999998</v>
      </c>
      <c r="S394" s="140">
        <v>0</v>
      </c>
      <c r="T394" s="141">
        <f>S394*H394</f>
        <v>0</v>
      </c>
      <c r="AR394" s="142" t="s">
        <v>229</v>
      </c>
      <c r="AT394" s="142" t="s">
        <v>184</v>
      </c>
      <c r="AU394" s="142" t="s">
        <v>86</v>
      </c>
      <c r="AY394" s="16" t="s">
        <v>149</v>
      </c>
      <c r="BE394" s="143">
        <f>IF(N394="základní",J394,0)</f>
        <v>0</v>
      </c>
      <c r="BF394" s="143">
        <f>IF(N394="snížená",J394,0)</f>
        <v>0</v>
      </c>
      <c r="BG394" s="143">
        <f>IF(N394="zákl. přenesená",J394,0)</f>
        <v>0</v>
      </c>
      <c r="BH394" s="143">
        <f>IF(N394="sníž. přenesená",J394,0)</f>
        <v>0</v>
      </c>
      <c r="BI394" s="143">
        <f>IF(N394="nulová",J394,0)</f>
        <v>0</v>
      </c>
      <c r="BJ394" s="16" t="s">
        <v>84</v>
      </c>
      <c r="BK394" s="143">
        <f>ROUND(I394*H394,2)</f>
        <v>0</v>
      </c>
      <c r="BL394" s="16" t="s">
        <v>194</v>
      </c>
      <c r="BM394" s="142" t="s">
        <v>524</v>
      </c>
    </row>
    <row r="395" spans="2:51" s="12" customFormat="1" ht="12">
      <c r="B395" s="144"/>
      <c r="D395" s="145" t="s">
        <v>157</v>
      </c>
      <c r="E395" s="146" t="s">
        <v>1</v>
      </c>
      <c r="F395" s="147" t="s">
        <v>525</v>
      </c>
      <c r="H395" s="148">
        <v>285.416</v>
      </c>
      <c r="I395" s="149"/>
      <c r="L395" s="144"/>
      <c r="M395" s="150"/>
      <c r="T395" s="151"/>
      <c r="AT395" s="146" t="s">
        <v>157</v>
      </c>
      <c r="AU395" s="146" t="s">
        <v>86</v>
      </c>
      <c r="AV395" s="12" t="s">
        <v>86</v>
      </c>
      <c r="AW395" s="12" t="s">
        <v>32</v>
      </c>
      <c r="AX395" s="12" t="s">
        <v>76</v>
      </c>
      <c r="AY395" s="146" t="s">
        <v>149</v>
      </c>
    </row>
    <row r="396" spans="2:51" s="13" customFormat="1" ht="12">
      <c r="B396" s="152"/>
      <c r="D396" s="145" t="s">
        <v>157</v>
      </c>
      <c r="E396" s="153" t="s">
        <v>1</v>
      </c>
      <c r="F396" s="154" t="s">
        <v>160</v>
      </c>
      <c r="H396" s="155">
        <v>285.416</v>
      </c>
      <c r="I396" s="156"/>
      <c r="L396" s="152"/>
      <c r="M396" s="157"/>
      <c r="T396" s="158"/>
      <c r="AT396" s="153" t="s">
        <v>157</v>
      </c>
      <c r="AU396" s="153" t="s">
        <v>86</v>
      </c>
      <c r="AV396" s="13" t="s">
        <v>156</v>
      </c>
      <c r="AW396" s="13" t="s">
        <v>32</v>
      </c>
      <c r="AX396" s="13" t="s">
        <v>84</v>
      </c>
      <c r="AY396" s="153" t="s">
        <v>149</v>
      </c>
    </row>
    <row r="397" spans="2:65" s="1" customFormat="1" ht="24.2" customHeight="1">
      <c r="B397" s="31"/>
      <c r="C397" s="159" t="s">
        <v>338</v>
      </c>
      <c r="D397" s="159" t="s">
        <v>184</v>
      </c>
      <c r="E397" s="160" t="s">
        <v>526</v>
      </c>
      <c r="F397" s="161" t="s">
        <v>527</v>
      </c>
      <c r="G397" s="162" t="s">
        <v>233</v>
      </c>
      <c r="H397" s="163">
        <v>285.416</v>
      </c>
      <c r="I397" s="164"/>
      <c r="J397" s="165">
        <f>ROUND(I397*H397,2)</f>
        <v>0</v>
      </c>
      <c r="K397" s="161" t="s">
        <v>155</v>
      </c>
      <c r="L397" s="166"/>
      <c r="M397" s="167" t="s">
        <v>1</v>
      </c>
      <c r="N397" s="168" t="s">
        <v>41</v>
      </c>
      <c r="P397" s="140">
        <f>O397*H397</f>
        <v>0</v>
      </c>
      <c r="Q397" s="140">
        <v>0.0056</v>
      </c>
      <c r="R397" s="140">
        <f>Q397*H397</f>
        <v>1.5983296</v>
      </c>
      <c r="S397" s="140">
        <v>0</v>
      </c>
      <c r="T397" s="141">
        <f>S397*H397</f>
        <v>0</v>
      </c>
      <c r="AR397" s="142" t="s">
        <v>229</v>
      </c>
      <c r="AT397" s="142" t="s">
        <v>184</v>
      </c>
      <c r="AU397" s="142" t="s">
        <v>86</v>
      </c>
      <c r="AY397" s="16" t="s">
        <v>149</v>
      </c>
      <c r="BE397" s="143">
        <f>IF(N397="základní",J397,0)</f>
        <v>0</v>
      </c>
      <c r="BF397" s="143">
        <f>IF(N397="snížená",J397,0)</f>
        <v>0</v>
      </c>
      <c r="BG397" s="143">
        <f>IF(N397="zákl. přenesená",J397,0)</f>
        <v>0</v>
      </c>
      <c r="BH397" s="143">
        <f>IF(N397="sníž. přenesená",J397,0)</f>
        <v>0</v>
      </c>
      <c r="BI397" s="143">
        <f>IF(N397="nulová",J397,0)</f>
        <v>0</v>
      </c>
      <c r="BJ397" s="16" t="s">
        <v>84</v>
      </c>
      <c r="BK397" s="143">
        <f>ROUND(I397*H397,2)</f>
        <v>0</v>
      </c>
      <c r="BL397" s="16" t="s">
        <v>194</v>
      </c>
      <c r="BM397" s="142" t="s">
        <v>528</v>
      </c>
    </row>
    <row r="398" spans="2:51" s="12" customFormat="1" ht="12">
      <c r="B398" s="144"/>
      <c r="D398" s="145" t="s">
        <v>157</v>
      </c>
      <c r="E398" s="146" t="s">
        <v>1</v>
      </c>
      <c r="F398" s="147" t="s">
        <v>525</v>
      </c>
      <c r="H398" s="148">
        <v>285.416</v>
      </c>
      <c r="I398" s="149"/>
      <c r="L398" s="144"/>
      <c r="M398" s="150"/>
      <c r="T398" s="151"/>
      <c r="AT398" s="146" t="s">
        <v>157</v>
      </c>
      <c r="AU398" s="146" t="s">
        <v>86</v>
      </c>
      <c r="AV398" s="12" t="s">
        <v>86</v>
      </c>
      <c r="AW398" s="12" t="s">
        <v>32</v>
      </c>
      <c r="AX398" s="12" t="s">
        <v>76</v>
      </c>
      <c r="AY398" s="146" t="s">
        <v>149</v>
      </c>
    </row>
    <row r="399" spans="2:51" s="13" customFormat="1" ht="12">
      <c r="B399" s="152"/>
      <c r="D399" s="145" t="s">
        <v>157</v>
      </c>
      <c r="E399" s="153" t="s">
        <v>1</v>
      </c>
      <c r="F399" s="154" t="s">
        <v>160</v>
      </c>
      <c r="H399" s="155">
        <v>285.416</v>
      </c>
      <c r="I399" s="156"/>
      <c r="L399" s="152"/>
      <c r="M399" s="157"/>
      <c r="T399" s="158"/>
      <c r="AT399" s="153" t="s">
        <v>157</v>
      </c>
      <c r="AU399" s="153" t="s">
        <v>86</v>
      </c>
      <c r="AV399" s="13" t="s">
        <v>156</v>
      </c>
      <c r="AW399" s="13" t="s">
        <v>32</v>
      </c>
      <c r="AX399" s="13" t="s">
        <v>84</v>
      </c>
      <c r="AY399" s="153" t="s">
        <v>149</v>
      </c>
    </row>
    <row r="400" spans="2:65" s="1" customFormat="1" ht="16.5" customHeight="1">
      <c r="B400" s="31"/>
      <c r="C400" s="131" t="s">
        <v>529</v>
      </c>
      <c r="D400" s="131" t="s">
        <v>151</v>
      </c>
      <c r="E400" s="132" t="s">
        <v>530</v>
      </c>
      <c r="F400" s="133" t="s">
        <v>531</v>
      </c>
      <c r="G400" s="134" t="s">
        <v>233</v>
      </c>
      <c r="H400" s="135">
        <v>320</v>
      </c>
      <c r="I400" s="136"/>
      <c r="J400" s="137">
        <f>ROUND(I400*H400,2)</f>
        <v>0</v>
      </c>
      <c r="K400" s="133" t="s">
        <v>155</v>
      </c>
      <c r="L400" s="31"/>
      <c r="M400" s="138" t="s">
        <v>1</v>
      </c>
      <c r="N400" s="139" t="s">
        <v>41</v>
      </c>
      <c r="P400" s="140">
        <f>O400*H400</f>
        <v>0</v>
      </c>
      <c r="Q400" s="140">
        <v>0.00081</v>
      </c>
      <c r="R400" s="140">
        <f>Q400*H400</f>
        <v>0.2592</v>
      </c>
      <c r="S400" s="140">
        <v>0</v>
      </c>
      <c r="T400" s="141">
        <f>S400*H400</f>
        <v>0</v>
      </c>
      <c r="AR400" s="142" t="s">
        <v>194</v>
      </c>
      <c r="AT400" s="142" t="s">
        <v>151</v>
      </c>
      <c r="AU400" s="142" t="s">
        <v>86</v>
      </c>
      <c r="AY400" s="16" t="s">
        <v>149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6" t="s">
        <v>84</v>
      </c>
      <c r="BK400" s="143">
        <f>ROUND(I400*H400,2)</f>
        <v>0</v>
      </c>
      <c r="BL400" s="16" t="s">
        <v>194</v>
      </c>
      <c r="BM400" s="142" t="s">
        <v>532</v>
      </c>
    </row>
    <row r="401" spans="2:65" s="1" customFormat="1" ht="21.75" customHeight="1">
      <c r="B401" s="31"/>
      <c r="C401" s="131" t="s">
        <v>341</v>
      </c>
      <c r="D401" s="131" t="s">
        <v>151</v>
      </c>
      <c r="E401" s="132" t="s">
        <v>533</v>
      </c>
      <c r="F401" s="133" t="s">
        <v>534</v>
      </c>
      <c r="G401" s="134" t="s">
        <v>233</v>
      </c>
      <c r="H401" s="135">
        <v>40.18</v>
      </c>
      <c r="I401" s="136"/>
      <c r="J401" s="137">
        <f>ROUND(I401*H401,2)</f>
        <v>0</v>
      </c>
      <c r="K401" s="133" t="s">
        <v>155</v>
      </c>
      <c r="L401" s="31"/>
      <c r="M401" s="138" t="s">
        <v>1</v>
      </c>
      <c r="N401" s="139" t="s">
        <v>41</v>
      </c>
      <c r="P401" s="140">
        <f>O401*H401</f>
        <v>0</v>
      </c>
      <c r="Q401" s="140">
        <v>0.00171</v>
      </c>
      <c r="R401" s="140">
        <f>Q401*H401</f>
        <v>0.0687078</v>
      </c>
      <c r="S401" s="140">
        <v>0</v>
      </c>
      <c r="T401" s="141">
        <f>S401*H401</f>
        <v>0</v>
      </c>
      <c r="AR401" s="142" t="s">
        <v>194</v>
      </c>
      <c r="AT401" s="142" t="s">
        <v>151</v>
      </c>
      <c r="AU401" s="142" t="s">
        <v>86</v>
      </c>
      <c r="AY401" s="16" t="s">
        <v>149</v>
      </c>
      <c r="BE401" s="143">
        <f>IF(N401="základní",J401,0)</f>
        <v>0</v>
      </c>
      <c r="BF401" s="143">
        <f>IF(N401="snížená",J401,0)</f>
        <v>0</v>
      </c>
      <c r="BG401" s="143">
        <f>IF(N401="zákl. přenesená",J401,0)</f>
        <v>0</v>
      </c>
      <c r="BH401" s="143">
        <f>IF(N401="sníž. přenesená",J401,0)</f>
        <v>0</v>
      </c>
      <c r="BI401" s="143">
        <f>IF(N401="nulová",J401,0)</f>
        <v>0</v>
      </c>
      <c r="BJ401" s="16" t="s">
        <v>84</v>
      </c>
      <c r="BK401" s="143">
        <f>ROUND(I401*H401,2)</f>
        <v>0</v>
      </c>
      <c r="BL401" s="16" t="s">
        <v>194</v>
      </c>
      <c r="BM401" s="142" t="s">
        <v>535</v>
      </c>
    </row>
    <row r="402" spans="2:51" s="12" customFormat="1" ht="12">
      <c r="B402" s="144"/>
      <c r="D402" s="145" t="s">
        <v>157</v>
      </c>
      <c r="E402" s="146" t="s">
        <v>1</v>
      </c>
      <c r="F402" s="147" t="s">
        <v>536</v>
      </c>
      <c r="H402" s="148">
        <v>40.18</v>
      </c>
      <c r="I402" s="149"/>
      <c r="L402" s="144"/>
      <c r="M402" s="150"/>
      <c r="T402" s="151"/>
      <c r="AT402" s="146" t="s">
        <v>157</v>
      </c>
      <c r="AU402" s="146" t="s">
        <v>86</v>
      </c>
      <c r="AV402" s="12" t="s">
        <v>86</v>
      </c>
      <c r="AW402" s="12" t="s">
        <v>32</v>
      </c>
      <c r="AX402" s="12" t="s">
        <v>76</v>
      </c>
      <c r="AY402" s="146" t="s">
        <v>149</v>
      </c>
    </row>
    <row r="403" spans="2:51" s="13" customFormat="1" ht="12">
      <c r="B403" s="152"/>
      <c r="D403" s="145" t="s">
        <v>157</v>
      </c>
      <c r="E403" s="153" t="s">
        <v>1</v>
      </c>
      <c r="F403" s="154" t="s">
        <v>160</v>
      </c>
      <c r="H403" s="155">
        <v>40.18</v>
      </c>
      <c r="I403" s="156"/>
      <c r="L403" s="152"/>
      <c r="M403" s="157"/>
      <c r="T403" s="158"/>
      <c r="AT403" s="153" t="s">
        <v>157</v>
      </c>
      <c r="AU403" s="153" t="s">
        <v>86</v>
      </c>
      <c r="AV403" s="13" t="s">
        <v>156</v>
      </c>
      <c r="AW403" s="13" t="s">
        <v>32</v>
      </c>
      <c r="AX403" s="13" t="s">
        <v>84</v>
      </c>
      <c r="AY403" s="153" t="s">
        <v>149</v>
      </c>
    </row>
    <row r="404" spans="2:65" s="1" customFormat="1" ht="24.2" customHeight="1">
      <c r="B404" s="31"/>
      <c r="C404" s="131" t="s">
        <v>537</v>
      </c>
      <c r="D404" s="131" t="s">
        <v>151</v>
      </c>
      <c r="E404" s="132" t="s">
        <v>538</v>
      </c>
      <c r="F404" s="133" t="s">
        <v>539</v>
      </c>
      <c r="G404" s="134" t="s">
        <v>233</v>
      </c>
      <c r="H404" s="135">
        <v>40.18</v>
      </c>
      <c r="I404" s="136"/>
      <c r="J404" s="137">
        <f>ROUND(I404*H404,2)</f>
        <v>0</v>
      </c>
      <c r="K404" s="133" t="s">
        <v>155</v>
      </c>
      <c r="L404" s="31"/>
      <c r="M404" s="138" t="s">
        <v>1</v>
      </c>
      <c r="N404" s="139" t="s">
        <v>41</v>
      </c>
      <c r="P404" s="140">
        <f>O404*H404</f>
        <v>0</v>
      </c>
      <c r="Q404" s="140">
        <v>0.01134</v>
      </c>
      <c r="R404" s="140">
        <f>Q404*H404</f>
        <v>0.45564119999999997</v>
      </c>
      <c r="S404" s="140">
        <v>0</v>
      </c>
      <c r="T404" s="141">
        <f>S404*H404</f>
        <v>0</v>
      </c>
      <c r="AR404" s="142" t="s">
        <v>194</v>
      </c>
      <c r="AT404" s="142" t="s">
        <v>151</v>
      </c>
      <c r="AU404" s="142" t="s">
        <v>86</v>
      </c>
      <c r="AY404" s="16" t="s">
        <v>149</v>
      </c>
      <c r="BE404" s="143">
        <f>IF(N404="základní",J404,0)</f>
        <v>0</v>
      </c>
      <c r="BF404" s="143">
        <f>IF(N404="snížená",J404,0)</f>
        <v>0</v>
      </c>
      <c r="BG404" s="143">
        <f>IF(N404="zákl. přenesená",J404,0)</f>
        <v>0</v>
      </c>
      <c r="BH404" s="143">
        <f>IF(N404="sníž. přenesená",J404,0)</f>
        <v>0</v>
      </c>
      <c r="BI404" s="143">
        <f>IF(N404="nulová",J404,0)</f>
        <v>0</v>
      </c>
      <c r="BJ404" s="16" t="s">
        <v>84</v>
      </c>
      <c r="BK404" s="143">
        <f>ROUND(I404*H404,2)</f>
        <v>0</v>
      </c>
      <c r="BL404" s="16" t="s">
        <v>194</v>
      </c>
      <c r="BM404" s="142" t="s">
        <v>540</v>
      </c>
    </row>
    <row r="405" spans="2:65" s="1" customFormat="1" ht="16.5" customHeight="1">
      <c r="B405" s="31"/>
      <c r="C405" s="131" t="s">
        <v>346</v>
      </c>
      <c r="D405" s="131" t="s">
        <v>151</v>
      </c>
      <c r="E405" s="132" t="s">
        <v>541</v>
      </c>
      <c r="F405" s="133" t="s">
        <v>542</v>
      </c>
      <c r="G405" s="134" t="s">
        <v>233</v>
      </c>
      <c r="H405" s="135">
        <v>40.18</v>
      </c>
      <c r="I405" s="136"/>
      <c r="J405" s="137">
        <f>ROUND(I405*H405,2)</f>
        <v>0</v>
      </c>
      <c r="K405" s="133" t="s">
        <v>155</v>
      </c>
      <c r="L405" s="31"/>
      <c r="M405" s="138" t="s">
        <v>1</v>
      </c>
      <c r="N405" s="139" t="s">
        <v>41</v>
      </c>
      <c r="P405" s="140">
        <f>O405*H405</f>
        <v>0</v>
      </c>
      <c r="Q405" s="140">
        <v>0.00334</v>
      </c>
      <c r="R405" s="140">
        <f>Q405*H405</f>
        <v>0.1342012</v>
      </c>
      <c r="S405" s="140">
        <v>0</v>
      </c>
      <c r="T405" s="141">
        <f>S405*H405</f>
        <v>0</v>
      </c>
      <c r="AR405" s="142" t="s">
        <v>194</v>
      </c>
      <c r="AT405" s="142" t="s">
        <v>151</v>
      </c>
      <c r="AU405" s="142" t="s">
        <v>86</v>
      </c>
      <c r="AY405" s="16" t="s">
        <v>149</v>
      </c>
      <c r="BE405" s="143">
        <f>IF(N405="základní",J405,0)</f>
        <v>0</v>
      </c>
      <c r="BF405" s="143">
        <f>IF(N405="snížená",J405,0)</f>
        <v>0</v>
      </c>
      <c r="BG405" s="143">
        <f>IF(N405="zákl. přenesená",J405,0)</f>
        <v>0</v>
      </c>
      <c r="BH405" s="143">
        <f>IF(N405="sníž. přenesená",J405,0)</f>
        <v>0</v>
      </c>
      <c r="BI405" s="143">
        <f>IF(N405="nulová",J405,0)</f>
        <v>0</v>
      </c>
      <c r="BJ405" s="16" t="s">
        <v>84</v>
      </c>
      <c r="BK405" s="143">
        <f>ROUND(I405*H405,2)</f>
        <v>0</v>
      </c>
      <c r="BL405" s="16" t="s">
        <v>194</v>
      </c>
      <c r="BM405" s="142" t="s">
        <v>543</v>
      </c>
    </row>
    <row r="406" spans="2:51" s="12" customFormat="1" ht="12">
      <c r="B406" s="144"/>
      <c r="D406" s="145" t="s">
        <v>157</v>
      </c>
      <c r="E406" s="146" t="s">
        <v>1</v>
      </c>
      <c r="F406" s="147" t="s">
        <v>536</v>
      </c>
      <c r="H406" s="148">
        <v>40.18</v>
      </c>
      <c r="I406" s="149"/>
      <c r="L406" s="144"/>
      <c r="M406" s="150"/>
      <c r="T406" s="151"/>
      <c r="AT406" s="146" t="s">
        <v>157</v>
      </c>
      <c r="AU406" s="146" t="s">
        <v>86</v>
      </c>
      <c r="AV406" s="12" t="s">
        <v>86</v>
      </c>
      <c r="AW406" s="12" t="s">
        <v>32</v>
      </c>
      <c r="AX406" s="12" t="s">
        <v>76</v>
      </c>
      <c r="AY406" s="146" t="s">
        <v>149</v>
      </c>
    </row>
    <row r="407" spans="2:51" s="13" customFormat="1" ht="12">
      <c r="B407" s="152"/>
      <c r="D407" s="145" t="s">
        <v>157</v>
      </c>
      <c r="E407" s="153" t="s">
        <v>1</v>
      </c>
      <c r="F407" s="154" t="s">
        <v>160</v>
      </c>
      <c r="H407" s="155">
        <v>40.18</v>
      </c>
      <c r="I407" s="156"/>
      <c r="L407" s="152"/>
      <c r="M407" s="157"/>
      <c r="T407" s="158"/>
      <c r="AT407" s="153" t="s">
        <v>157</v>
      </c>
      <c r="AU407" s="153" t="s">
        <v>86</v>
      </c>
      <c r="AV407" s="13" t="s">
        <v>156</v>
      </c>
      <c r="AW407" s="13" t="s">
        <v>32</v>
      </c>
      <c r="AX407" s="13" t="s">
        <v>84</v>
      </c>
      <c r="AY407" s="153" t="s">
        <v>149</v>
      </c>
    </row>
    <row r="408" spans="2:65" s="1" customFormat="1" ht="24.2" customHeight="1">
      <c r="B408" s="31"/>
      <c r="C408" s="131" t="s">
        <v>544</v>
      </c>
      <c r="D408" s="131" t="s">
        <v>151</v>
      </c>
      <c r="E408" s="132" t="s">
        <v>545</v>
      </c>
      <c r="F408" s="133" t="s">
        <v>546</v>
      </c>
      <c r="G408" s="134" t="s">
        <v>547</v>
      </c>
      <c r="H408" s="178"/>
      <c r="I408" s="136"/>
      <c r="J408" s="137">
        <f>ROUND(I408*H408,2)</f>
        <v>0</v>
      </c>
      <c r="K408" s="133" t="s">
        <v>155</v>
      </c>
      <c r="L408" s="31"/>
      <c r="M408" s="138" t="s">
        <v>1</v>
      </c>
      <c r="N408" s="139" t="s">
        <v>41</v>
      </c>
      <c r="P408" s="140">
        <f>O408*H408</f>
        <v>0</v>
      </c>
      <c r="Q408" s="140">
        <v>0</v>
      </c>
      <c r="R408" s="140">
        <f>Q408*H408</f>
        <v>0</v>
      </c>
      <c r="S408" s="140">
        <v>0</v>
      </c>
      <c r="T408" s="141">
        <f>S408*H408</f>
        <v>0</v>
      </c>
      <c r="AR408" s="142" t="s">
        <v>194</v>
      </c>
      <c r="AT408" s="142" t="s">
        <v>151</v>
      </c>
      <c r="AU408" s="142" t="s">
        <v>86</v>
      </c>
      <c r="AY408" s="16" t="s">
        <v>149</v>
      </c>
      <c r="BE408" s="143">
        <f>IF(N408="základní",J408,0)</f>
        <v>0</v>
      </c>
      <c r="BF408" s="143">
        <f>IF(N408="snížená",J408,0)</f>
        <v>0</v>
      </c>
      <c r="BG408" s="143">
        <f>IF(N408="zákl. přenesená",J408,0)</f>
        <v>0</v>
      </c>
      <c r="BH408" s="143">
        <f>IF(N408="sníž. přenesená",J408,0)</f>
        <v>0</v>
      </c>
      <c r="BI408" s="143">
        <f>IF(N408="nulová",J408,0)</f>
        <v>0</v>
      </c>
      <c r="BJ408" s="16" t="s">
        <v>84</v>
      </c>
      <c r="BK408" s="143">
        <f>ROUND(I408*H408,2)</f>
        <v>0</v>
      </c>
      <c r="BL408" s="16" t="s">
        <v>194</v>
      </c>
      <c r="BM408" s="142" t="s">
        <v>548</v>
      </c>
    </row>
    <row r="409" spans="2:63" s="11" customFormat="1" ht="22.7" customHeight="1">
      <c r="B409" s="119"/>
      <c r="D409" s="120" t="s">
        <v>75</v>
      </c>
      <c r="E409" s="129" t="s">
        <v>549</v>
      </c>
      <c r="F409" s="129" t="s">
        <v>550</v>
      </c>
      <c r="I409" s="122"/>
      <c r="J409" s="130">
        <f>BK409</f>
        <v>0</v>
      </c>
      <c r="L409" s="119"/>
      <c r="M409" s="124"/>
      <c r="P409" s="125">
        <f>SUM(P410:P435)</f>
        <v>0</v>
      </c>
      <c r="R409" s="125">
        <f>SUM(R410:R435)</f>
        <v>0.440205</v>
      </c>
      <c r="T409" s="126">
        <f>SUM(T410:T435)</f>
        <v>0.4243100000000001</v>
      </c>
      <c r="AR409" s="120" t="s">
        <v>86</v>
      </c>
      <c r="AT409" s="127" t="s">
        <v>75</v>
      </c>
      <c r="AU409" s="127" t="s">
        <v>84</v>
      </c>
      <c r="AY409" s="120" t="s">
        <v>149</v>
      </c>
      <c r="BK409" s="128">
        <f>SUM(BK410:BK435)</f>
        <v>0</v>
      </c>
    </row>
    <row r="410" spans="2:65" s="1" customFormat="1" ht="16.5" customHeight="1">
      <c r="B410" s="31"/>
      <c r="C410" s="131" t="s">
        <v>349</v>
      </c>
      <c r="D410" s="131" t="s">
        <v>151</v>
      </c>
      <c r="E410" s="132" t="s">
        <v>551</v>
      </c>
      <c r="F410" s="133" t="s">
        <v>552</v>
      </c>
      <c r="G410" s="134" t="s">
        <v>305</v>
      </c>
      <c r="H410" s="135">
        <v>30</v>
      </c>
      <c r="I410" s="136"/>
      <c r="J410" s="137">
        <f aca="true" t="shared" si="0" ref="J410:J416">ROUND(I410*H410,2)</f>
        <v>0</v>
      </c>
      <c r="K410" s="133" t="s">
        <v>155</v>
      </c>
      <c r="L410" s="31"/>
      <c r="M410" s="138" t="s">
        <v>1</v>
      </c>
      <c r="N410" s="139" t="s">
        <v>41</v>
      </c>
      <c r="P410" s="140">
        <f aca="true" t="shared" si="1" ref="P410:P416">O410*H410</f>
        <v>0</v>
      </c>
      <c r="Q410" s="140">
        <v>0</v>
      </c>
      <c r="R410" s="140">
        <f aca="true" t="shared" si="2" ref="R410:R416">Q410*H410</f>
        <v>0</v>
      </c>
      <c r="S410" s="140">
        <v>0.00982</v>
      </c>
      <c r="T410" s="141">
        <f aca="true" t="shared" si="3" ref="T410:T416">S410*H410</f>
        <v>0.29460000000000003</v>
      </c>
      <c r="AR410" s="142" t="s">
        <v>194</v>
      </c>
      <c r="AT410" s="142" t="s">
        <v>151</v>
      </c>
      <c r="AU410" s="142" t="s">
        <v>86</v>
      </c>
      <c r="AY410" s="16" t="s">
        <v>149</v>
      </c>
      <c r="BE410" s="143">
        <f aca="true" t="shared" si="4" ref="BE410:BE416">IF(N410="základní",J410,0)</f>
        <v>0</v>
      </c>
      <c r="BF410" s="143">
        <f aca="true" t="shared" si="5" ref="BF410:BF416">IF(N410="snížená",J410,0)</f>
        <v>0</v>
      </c>
      <c r="BG410" s="143">
        <f aca="true" t="shared" si="6" ref="BG410:BG416">IF(N410="zákl. přenesená",J410,0)</f>
        <v>0</v>
      </c>
      <c r="BH410" s="143">
        <f aca="true" t="shared" si="7" ref="BH410:BH416">IF(N410="sníž. přenesená",J410,0)</f>
        <v>0</v>
      </c>
      <c r="BI410" s="143">
        <f aca="true" t="shared" si="8" ref="BI410:BI416">IF(N410="nulová",J410,0)</f>
        <v>0</v>
      </c>
      <c r="BJ410" s="16" t="s">
        <v>84</v>
      </c>
      <c r="BK410" s="143">
        <f aca="true" t="shared" si="9" ref="BK410:BK416">ROUND(I410*H410,2)</f>
        <v>0</v>
      </c>
      <c r="BL410" s="16" t="s">
        <v>194</v>
      </c>
      <c r="BM410" s="142" t="s">
        <v>553</v>
      </c>
    </row>
    <row r="411" spans="2:65" s="1" customFormat="1" ht="16.5" customHeight="1">
      <c r="B411" s="31"/>
      <c r="C411" s="131" t="s">
        <v>554</v>
      </c>
      <c r="D411" s="131" t="s">
        <v>151</v>
      </c>
      <c r="E411" s="132" t="s">
        <v>555</v>
      </c>
      <c r="F411" s="133" t="s">
        <v>556</v>
      </c>
      <c r="G411" s="134" t="s">
        <v>305</v>
      </c>
      <c r="H411" s="135">
        <v>40</v>
      </c>
      <c r="I411" s="136"/>
      <c r="J411" s="137">
        <f t="shared" si="0"/>
        <v>0</v>
      </c>
      <c r="K411" s="133" t="s">
        <v>155</v>
      </c>
      <c r="L411" s="31"/>
      <c r="M411" s="138" t="s">
        <v>1</v>
      </c>
      <c r="N411" s="139" t="s">
        <v>41</v>
      </c>
      <c r="P411" s="140">
        <f t="shared" si="1"/>
        <v>0</v>
      </c>
      <c r="Q411" s="140">
        <v>0</v>
      </c>
      <c r="R411" s="140">
        <f t="shared" si="2"/>
        <v>0</v>
      </c>
      <c r="S411" s="140">
        <v>0.0021</v>
      </c>
      <c r="T411" s="141">
        <f t="shared" si="3"/>
        <v>0.08399999999999999</v>
      </c>
      <c r="AR411" s="142" t="s">
        <v>194</v>
      </c>
      <c r="AT411" s="142" t="s">
        <v>151</v>
      </c>
      <c r="AU411" s="142" t="s">
        <v>86</v>
      </c>
      <c r="AY411" s="16" t="s">
        <v>149</v>
      </c>
      <c r="BE411" s="143">
        <f t="shared" si="4"/>
        <v>0</v>
      </c>
      <c r="BF411" s="143">
        <f t="shared" si="5"/>
        <v>0</v>
      </c>
      <c r="BG411" s="143">
        <f t="shared" si="6"/>
        <v>0</v>
      </c>
      <c r="BH411" s="143">
        <f t="shared" si="7"/>
        <v>0</v>
      </c>
      <c r="BI411" s="143">
        <f t="shared" si="8"/>
        <v>0</v>
      </c>
      <c r="BJ411" s="16" t="s">
        <v>84</v>
      </c>
      <c r="BK411" s="143">
        <f t="shared" si="9"/>
        <v>0</v>
      </c>
      <c r="BL411" s="16" t="s">
        <v>194</v>
      </c>
      <c r="BM411" s="142" t="s">
        <v>557</v>
      </c>
    </row>
    <row r="412" spans="2:65" s="1" customFormat="1" ht="24.2" customHeight="1">
      <c r="B412" s="31"/>
      <c r="C412" s="131" t="s">
        <v>353</v>
      </c>
      <c r="D412" s="131" t="s">
        <v>151</v>
      </c>
      <c r="E412" s="132" t="s">
        <v>558</v>
      </c>
      <c r="F412" s="133" t="s">
        <v>559</v>
      </c>
      <c r="G412" s="134" t="s">
        <v>305</v>
      </c>
      <c r="H412" s="135">
        <v>8</v>
      </c>
      <c r="I412" s="136"/>
      <c r="J412" s="137">
        <f t="shared" si="0"/>
        <v>0</v>
      </c>
      <c r="K412" s="133" t="s">
        <v>155</v>
      </c>
      <c r="L412" s="31"/>
      <c r="M412" s="138" t="s">
        <v>1</v>
      </c>
      <c r="N412" s="139" t="s">
        <v>41</v>
      </c>
      <c r="P412" s="140">
        <f t="shared" si="1"/>
        <v>0</v>
      </c>
      <c r="Q412" s="140">
        <v>0.00308</v>
      </c>
      <c r="R412" s="140">
        <f t="shared" si="2"/>
        <v>0.02464</v>
      </c>
      <c r="S412" s="140">
        <v>0</v>
      </c>
      <c r="T412" s="141">
        <f t="shared" si="3"/>
        <v>0</v>
      </c>
      <c r="AR412" s="142" t="s">
        <v>194</v>
      </c>
      <c r="AT412" s="142" t="s">
        <v>151</v>
      </c>
      <c r="AU412" s="142" t="s">
        <v>86</v>
      </c>
      <c r="AY412" s="16" t="s">
        <v>149</v>
      </c>
      <c r="BE412" s="143">
        <f t="shared" si="4"/>
        <v>0</v>
      </c>
      <c r="BF412" s="143">
        <f t="shared" si="5"/>
        <v>0</v>
      </c>
      <c r="BG412" s="143">
        <f t="shared" si="6"/>
        <v>0</v>
      </c>
      <c r="BH412" s="143">
        <f t="shared" si="7"/>
        <v>0</v>
      </c>
      <c r="BI412" s="143">
        <f t="shared" si="8"/>
        <v>0</v>
      </c>
      <c r="BJ412" s="16" t="s">
        <v>84</v>
      </c>
      <c r="BK412" s="143">
        <f t="shared" si="9"/>
        <v>0</v>
      </c>
      <c r="BL412" s="16" t="s">
        <v>194</v>
      </c>
      <c r="BM412" s="142" t="s">
        <v>560</v>
      </c>
    </row>
    <row r="413" spans="2:65" s="1" customFormat="1" ht="21.75" customHeight="1">
      <c r="B413" s="31"/>
      <c r="C413" s="131" t="s">
        <v>561</v>
      </c>
      <c r="D413" s="131" t="s">
        <v>151</v>
      </c>
      <c r="E413" s="132" t="s">
        <v>562</v>
      </c>
      <c r="F413" s="133" t="s">
        <v>563</v>
      </c>
      <c r="G413" s="134" t="s">
        <v>305</v>
      </c>
      <c r="H413" s="135">
        <v>16</v>
      </c>
      <c r="I413" s="136"/>
      <c r="J413" s="137">
        <f t="shared" si="0"/>
        <v>0</v>
      </c>
      <c r="K413" s="133" t="s">
        <v>155</v>
      </c>
      <c r="L413" s="31"/>
      <c r="M413" s="138" t="s">
        <v>1</v>
      </c>
      <c r="N413" s="139" t="s">
        <v>41</v>
      </c>
      <c r="P413" s="140">
        <f t="shared" si="1"/>
        <v>0</v>
      </c>
      <c r="Q413" s="140">
        <v>0.00744</v>
      </c>
      <c r="R413" s="140">
        <f t="shared" si="2"/>
        <v>0.11904</v>
      </c>
      <c r="S413" s="140">
        <v>0</v>
      </c>
      <c r="T413" s="141">
        <f t="shared" si="3"/>
        <v>0</v>
      </c>
      <c r="AR413" s="142" t="s">
        <v>194</v>
      </c>
      <c r="AT413" s="142" t="s">
        <v>151</v>
      </c>
      <c r="AU413" s="142" t="s">
        <v>86</v>
      </c>
      <c r="AY413" s="16" t="s">
        <v>149</v>
      </c>
      <c r="BE413" s="143">
        <f t="shared" si="4"/>
        <v>0</v>
      </c>
      <c r="BF413" s="143">
        <f t="shared" si="5"/>
        <v>0</v>
      </c>
      <c r="BG413" s="143">
        <f t="shared" si="6"/>
        <v>0</v>
      </c>
      <c r="BH413" s="143">
        <f t="shared" si="7"/>
        <v>0</v>
      </c>
      <c r="BI413" s="143">
        <f t="shared" si="8"/>
        <v>0</v>
      </c>
      <c r="BJ413" s="16" t="s">
        <v>84</v>
      </c>
      <c r="BK413" s="143">
        <f t="shared" si="9"/>
        <v>0</v>
      </c>
      <c r="BL413" s="16" t="s">
        <v>194</v>
      </c>
      <c r="BM413" s="142" t="s">
        <v>564</v>
      </c>
    </row>
    <row r="414" spans="2:65" s="1" customFormat="1" ht="21.75" customHeight="1">
      <c r="B414" s="31"/>
      <c r="C414" s="131" t="s">
        <v>356</v>
      </c>
      <c r="D414" s="131" t="s">
        <v>151</v>
      </c>
      <c r="E414" s="132" t="s">
        <v>565</v>
      </c>
      <c r="F414" s="133" t="s">
        <v>566</v>
      </c>
      <c r="G414" s="134" t="s">
        <v>305</v>
      </c>
      <c r="H414" s="135">
        <v>5</v>
      </c>
      <c r="I414" s="136"/>
      <c r="J414" s="137">
        <f t="shared" si="0"/>
        <v>0</v>
      </c>
      <c r="K414" s="133" t="s">
        <v>155</v>
      </c>
      <c r="L414" s="31"/>
      <c r="M414" s="138" t="s">
        <v>1</v>
      </c>
      <c r="N414" s="139" t="s">
        <v>41</v>
      </c>
      <c r="P414" s="140">
        <f t="shared" si="1"/>
        <v>0</v>
      </c>
      <c r="Q414" s="140">
        <v>0.01232</v>
      </c>
      <c r="R414" s="140">
        <f t="shared" si="2"/>
        <v>0.061599999999999995</v>
      </c>
      <c r="S414" s="140">
        <v>0</v>
      </c>
      <c r="T414" s="141">
        <f t="shared" si="3"/>
        <v>0</v>
      </c>
      <c r="AR414" s="142" t="s">
        <v>194</v>
      </c>
      <c r="AT414" s="142" t="s">
        <v>151</v>
      </c>
      <c r="AU414" s="142" t="s">
        <v>86</v>
      </c>
      <c r="AY414" s="16" t="s">
        <v>149</v>
      </c>
      <c r="BE414" s="143">
        <f t="shared" si="4"/>
        <v>0</v>
      </c>
      <c r="BF414" s="143">
        <f t="shared" si="5"/>
        <v>0</v>
      </c>
      <c r="BG414" s="143">
        <f t="shared" si="6"/>
        <v>0</v>
      </c>
      <c r="BH414" s="143">
        <f t="shared" si="7"/>
        <v>0</v>
      </c>
      <c r="BI414" s="143">
        <f t="shared" si="8"/>
        <v>0</v>
      </c>
      <c r="BJ414" s="16" t="s">
        <v>84</v>
      </c>
      <c r="BK414" s="143">
        <f t="shared" si="9"/>
        <v>0</v>
      </c>
      <c r="BL414" s="16" t="s">
        <v>194</v>
      </c>
      <c r="BM414" s="142" t="s">
        <v>567</v>
      </c>
    </row>
    <row r="415" spans="2:65" s="1" customFormat="1" ht="21.75" customHeight="1">
      <c r="B415" s="31"/>
      <c r="C415" s="131" t="s">
        <v>568</v>
      </c>
      <c r="D415" s="131" t="s">
        <v>151</v>
      </c>
      <c r="E415" s="132" t="s">
        <v>569</v>
      </c>
      <c r="F415" s="133" t="s">
        <v>570</v>
      </c>
      <c r="G415" s="134" t="s">
        <v>305</v>
      </c>
      <c r="H415" s="135">
        <v>6.5</v>
      </c>
      <c r="I415" s="136"/>
      <c r="J415" s="137">
        <f t="shared" si="0"/>
        <v>0</v>
      </c>
      <c r="K415" s="133" t="s">
        <v>155</v>
      </c>
      <c r="L415" s="31"/>
      <c r="M415" s="138" t="s">
        <v>1</v>
      </c>
      <c r="N415" s="139" t="s">
        <v>41</v>
      </c>
      <c r="P415" s="140">
        <f t="shared" si="1"/>
        <v>0</v>
      </c>
      <c r="Q415" s="140">
        <v>0.01975</v>
      </c>
      <c r="R415" s="140">
        <f t="shared" si="2"/>
        <v>0.128375</v>
      </c>
      <c r="S415" s="140">
        <v>0</v>
      </c>
      <c r="T415" s="141">
        <f t="shared" si="3"/>
        <v>0</v>
      </c>
      <c r="AR415" s="142" t="s">
        <v>194</v>
      </c>
      <c r="AT415" s="142" t="s">
        <v>151</v>
      </c>
      <c r="AU415" s="142" t="s">
        <v>86</v>
      </c>
      <c r="AY415" s="16" t="s">
        <v>149</v>
      </c>
      <c r="BE415" s="143">
        <f t="shared" si="4"/>
        <v>0</v>
      </c>
      <c r="BF415" s="143">
        <f t="shared" si="5"/>
        <v>0</v>
      </c>
      <c r="BG415" s="143">
        <f t="shared" si="6"/>
        <v>0</v>
      </c>
      <c r="BH415" s="143">
        <f t="shared" si="7"/>
        <v>0</v>
      </c>
      <c r="BI415" s="143">
        <f t="shared" si="8"/>
        <v>0</v>
      </c>
      <c r="BJ415" s="16" t="s">
        <v>84</v>
      </c>
      <c r="BK415" s="143">
        <f t="shared" si="9"/>
        <v>0</v>
      </c>
      <c r="BL415" s="16" t="s">
        <v>194</v>
      </c>
      <c r="BM415" s="142" t="s">
        <v>571</v>
      </c>
    </row>
    <row r="416" spans="2:65" s="1" customFormat="1" ht="21.75" customHeight="1">
      <c r="B416" s="31"/>
      <c r="C416" s="131" t="s">
        <v>360</v>
      </c>
      <c r="D416" s="131" t="s">
        <v>151</v>
      </c>
      <c r="E416" s="132" t="s">
        <v>572</v>
      </c>
      <c r="F416" s="133" t="s">
        <v>573</v>
      </c>
      <c r="G416" s="134" t="s">
        <v>305</v>
      </c>
      <c r="H416" s="135">
        <v>43</v>
      </c>
      <c r="I416" s="136"/>
      <c r="J416" s="137">
        <f t="shared" si="0"/>
        <v>0</v>
      </c>
      <c r="K416" s="133" t="s">
        <v>155</v>
      </c>
      <c r="L416" s="31"/>
      <c r="M416" s="138" t="s">
        <v>1</v>
      </c>
      <c r="N416" s="139" t="s">
        <v>41</v>
      </c>
      <c r="P416" s="140">
        <f t="shared" si="1"/>
        <v>0</v>
      </c>
      <c r="Q416" s="140">
        <v>0.00201</v>
      </c>
      <c r="R416" s="140">
        <f t="shared" si="2"/>
        <v>0.08643</v>
      </c>
      <c r="S416" s="140">
        <v>0</v>
      </c>
      <c r="T416" s="141">
        <f t="shared" si="3"/>
        <v>0</v>
      </c>
      <c r="AR416" s="142" t="s">
        <v>194</v>
      </c>
      <c r="AT416" s="142" t="s">
        <v>151</v>
      </c>
      <c r="AU416" s="142" t="s">
        <v>86</v>
      </c>
      <c r="AY416" s="16" t="s">
        <v>149</v>
      </c>
      <c r="BE416" s="143">
        <f t="shared" si="4"/>
        <v>0</v>
      </c>
      <c r="BF416" s="143">
        <f t="shared" si="5"/>
        <v>0</v>
      </c>
      <c r="BG416" s="143">
        <f t="shared" si="6"/>
        <v>0</v>
      </c>
      <c r="BH416" s="143">
        <f t="shared" si="7"/>
        <v>0</v>
      </c>
      <c r="BI416" s="143">
        <f t="shared" si="8"/>
        <v>0</v>
      </c>
      <c r="BJ416" s="16" t="s">
        <v>84</v>
      </c>
      <c r="BK416" s="143">
        <f t="shared" si="9"/>
        <v>0</v>
      </c>
      <c r="BL416" s="16" t="s">
        <v>194</v>
      </c>
      <c r="BM416" s="142" t="s">
        <v>574</v>
      </c>
    </row>
    <row r="417" spans="2:51" s="12" customFormat="1" ht="12">
      <c r="B417" s="144"/>
      <c r="D417" s="145" t="s">
        <v>157</v>
      </c>
      <c r="E417" s="146" t="s">
        <v>1</v>
      </c>
      <c r="F417" s="147" t="s">
        <v>575</v>
      </c>
      <c r="H417" s="148">
        <v>43</v>
      </c>
      <c r="I417" s="149"/>
      <c r="L417" s="144"/>
      <c r="M417" s="150"/>
      <c r="T417" s="151"/>
      <c r="AT417" s="146" t="s">
        <v>157</v>
      </c>
      <c r="AU417" s="146" t="s">
        <v>86</v>
      </c>
      <c r="AV417" s="12" t="s">
        <v>86</v>
      </c>
      <c r="AW417" s="12" t="s">
        <v>32</v>
      </c>
      <c r="AX417" s="12" t="s">
        <v>76</v>
      </c>
      <c r="AY417" s="146" t="s">
        <v>149</v>
      </c>
    </row>
    <row r="418" spans="2:51" s="13" customFormat="1" ht="12">
      <c r="B418" s="152"/>
      <c r="D418" s="145" t="s">
        <v>157</v>
      </c>
      <c r="E418" s="153" t="s">
        <v>1</v>
      </c>
      <c r="F418" s="154" t="s">
        <v>160</v>
      </c>
      <c r="H418" s="155">
        <v>43</v>
      </c>
      <c r="I418" s="156"/>
      <c r="L418" s="152"/>
      <c r="M418" s="157"/>
      <c r="T418" s="158"/>
      <c r="AT418" s="153" t="s">
        <v>157</v>
      </c>
      <c r="AU418" s="153" t="s">
        <v>86</v>
      </c>
      <c r="AV418" s="13" t="s">
        <v>156</v>
      </c>
      <c r="AW418" s="13" t="s">
        <v>32</v>
      </c>
      <c r="AX418" s="13" t="s">
        <v>84</v>
      </c>
      <c r="AY418" s="153" t="s">
        <v>149</v>
      </c>
    </row>
    <row r="419" spans="2:65" s="1" customFormat="1" ht="21.75" customHeight="1">
      <c r="B419" s="31"/>
      <c r="C419" s="131" t="s">
        <v>576</v>
      </c>
      <c r="D419" s="131" t="s">
        <v>151</v>
      </c>
      <c r="E419" s="132" t="s">
        <v>577</v>
      </c>
      <c r="F419" s="133" t="s">
        <v>578</v>
      </c>
      <c r="G419" s="134" t="s">
        <v>305</v>
      </c>
      <c r="H419" s="135">
        <v>8</v>
      </c>
      <c r="I419" s="136"/>
      <c r="J419" s="137">
        <f aca="true" t="shared" si="10" ref="J419:J432">ROUND(I419*H419,2)</f>
        <v>0</v>
      </c>
      <c r="K419" s="133" t="s">
        <v>155</v>
      </c>
      <c r="L419" s="31"/>
      <c r="M419" s="138" t="s">
        <v>1</v>
      </c>
      <c r="N419" s="139" t="s">
        <v>41</v>
      </c>
      <c r="P419" s="140">
        <f aca="true" t="shared" si="11" ref="P419:P432">O419*H419</f>
        <v>0</v>
      </c>
      <c r="Q419" s="140">
        <v>0.00041</v>
      </c>
      <c r="R419" s="140">
        <f aca="true" t="shared" si="12" ref="R419:R432">Q419*H419</f>
        <v>0.00328</v>
      </c>
      <c r="S419" s="140">
        <v>0</v>
      </c>
      <c r="T419" s="141">
        <f aca="true" t="shared" si="13" ref="T419:T432">S419*H419</f>
        <v>0</v>
      </c>
      <c r="AR419" s="142" t="s">
        <v>194</v>
      </c>
      <c r="AT419" s="142" t="s">
        <v>151</v>
      </c>
      <c r="AU419" s="142" t="s">
        <v>86</v>
      </c>
      <c r="AY419" s="16" t="s">
        <v>149</v>
      </c>
      <c r="BE419" s="143">
        <f aca="true" t="shared" si="14" ref="BE419:BE432">IF(N419="základní",J419,0)</f>
        <v>0</v>
      </c>
      <c r="BF419" s="143">
        <f aca="true" t="shared" si="15" ref="BF419:BF432">IF(N419="snížená",J419,0)</f>
        <v>0</v>
      </c>
      <c r="BG419" s="143">
        <f aca="true" t="shared" si="16" ref="BG419:BG432">IF(N419="zákl. přenesená",J419,0)</f>
        <v>0</v>
      </c>
      <c r="BH419" s="143">
        <f aca="true" t="shared" si="17" ref="BH419:BH432">IF(N419="sníž. přenesená",J419,0)</f>
        <v>0</v>
      </c>
      <c r="BI419" s="143">
        <f aca="true" t="shared" si="18" ref="BI419:BI432">IF(N419="nulová",J419,0)</f>
        <v>0</v>
      </c>
      <c r="BJ419" s="16" t="s">
        <v>84</v>
      </c>
      <c r="BK419" s="143">
        <f aca="true" t="shared" si="19" ref="BK419:BK432">ROUND(I419*H419,2)</f>
        <v>0</v>
      </c>
      <c r="BL419" s="16" t="s">
        <v>194</v>
      </c>
      <c r="BM419" s="142" t="s">
        <v>579</v>
      </c>
    </row>
    <row r="420" spans="2:65" s="1" customFormat="1" ht="21.75" customHeight="1">
      <c r="B420" s="31"/>
      <c r="C420" s="131" t="s">
        <v>364</v>
      </c>
      <c r="D420" s="131" t="s">
        <v>151</v>
      </c>
      <c r="E420" s="132" t="s">
        <v>580</v>
      </c>
      <c r="F420" s="133" t="s">
        <v>581</v>
      </c>
      <c r="G420" s="134" t="s">
        <v>305</v>
      </c>
      <c r="H420" s="135">
        <v>5.5</v>
      </c>
      <c r="I420" s="136"/>
      <c r="J420" s="137">
        <f t="shared" si="10"/>
        <v>0</v>
      </c>
      <c r="K420" s="133" t="s">
        <v>155</v>
      </c>
      <c r="L420" s="31"/>
      <c r="M420" s="138" t="s">
        <v>1</v>
      </c>
      <c r="N420" s="139" t="s">
        <v>41</v>
      </c>
      <c r="P420" s="140">
        <f t="shared" si="11"/>
        <v>0</v>
      </c>
      <c r="Q420" s="140">
        <v>0.00048</v>
      </c>
      <c r="R420" s="140">
        <f t="shared" si="12"/>
        <v>0.00264</v>
      </c>
      <c r="S420" s="140">
        <v>0</v>
      </c>
      <c r="T420" s="141">
        <f t="shared" si="13"/>
        <v>0</v>
      </c>
      <c r="AR420" s="142" t="s">
        <v>194</v>
      </c>
      <c r="AT420" s="142" t="s">
        <v>151</v>
      </c>
      <c r="AU420" s="142" t="s">
        <v>86</v>
      </c>
      <c r="AY420" s="16" t="s">
        <v>149</v>
      </c>
      <c r="BE420" s="143">
        <f t="shared" si="14"/>
        <v>0</v>
      </c>
      <c r="BF420" s="143">
        <f t="shared" si="15"/>
        <v>0</v>
      </c>
      <c r="BG420" s="143">
        <f t="shared" si="16"/>
        <v>0</v>
      </c>
      <c r="BH420" s="143">
        <f t="shared" si="17"/>
        <v>0</v>
      </c>
      <c r="BI420" s="143">
        <f t="shared" si="18"/>
        <v>0</v>
      </c>
      <c r="BJ420" s="16" t="s">
        <v>84</v>
      </c>
      <c r="BK420" s="143">
        <f t="shared" si="19"/>
        <v>0</v>
      </c>
      <c r="BL420" s="16" t="s">
        <v>194</v>
      </c>
      <c r="BM420" s="142" t="s">
        <v>582</v>
      </c>
    </row>
    <row r="421" spans="2:65" s="1" customFormat="1" ht="21.75" customHeight="1">
      <c r="B421" s="31"/>
      <c r="C421" s="131" t="s">
        <v>583</v>
      </c>
      <c r="D421" s="131" t="s">
        <v>151</v>
      </c>
      <c r="E421" s="132" t="s">
        <v>584</v>
      </c>
      <c r="F421" s="133" t="s">
        <v>585</v>
      </c>
      <c r="G421" s="134" t="s">
        <v>305</v>
      </c>
      <c r="H421" s="135">
        <v>6</v>
      </c>
      <c r="I421" s="136"/>
      <c r="J421" s="137">
        <f t="shared" si="10"/>
        <v>0</v>
      </c>
      <c r="K421" s="133" t="s">
        <v>155</v>
      </c>
      <c r="L421" s="31"/>
      <c r="M421" s="138" t="s">
        <v>1</v>
      </c>
      <c r="N421" s="139" t="s">
        <v>41</v>
      </c>
      <c r="P421" s="140">
        <f t="shared" si="11"/>
        <v>0</v>
      </c>
      <c r="Q421" s="140">
        <v>0.00224</v>
      </c>
      <c r="R421" s="140">
        <f t="shared" si="12"/>
        <v>0.013439999999999999</v>
      </c>
      <c r="S421" s="140">
        <v>0</v>
      </c>
      <c r="T421" s="141">
        <f t="shared" si="13"/>
        <v>0</v>
      </c>
      <c r="AR421" s="142" t="s">
        <v>194</v>
      </c>
      <c r="AT421" s="142" t="s">
        <v>151</v>
      </c>
      <c r="AU421" s="142" t="s">
        <v>86</v>
      </c>
      <c r="AY421" s="16" t="s">
        <v>149</v>
      </c>
      <c r="BE421" s="143">
        <f t="shared" si="14"/>
        <v>0</v>
      </c>
      <c r="BF421" s="143">
        <f t="shared" si="15"/>
        <v>0</v>
      </c>
      <c r="BG421" s="143">
        <f t="shared" si="16"/>
        <v>0</v>
      </c>
      <c r="BH421" s="143">
        <f t="shared" si="17"/>
        <v>0</v>
      </c>
      <c r="BI421" s="143">
        <f t="shared" si="18"/>
        <v>0</v>
      </c>
      <c r="BJ421" s="16" t="s">
        <v>84</v>
      </c>
      <c r="BK421" s="143">
        <f t="shared" si="19"/>
        <v>0</v>
      </c>
      <c r="BL421" s="16" t="s">
        <v>194</v>
      </c>
      <c r="BM421" s="142" t="s">
        <v>586</v>
      </c>
    </row>
    <row r="422" spans="2:65" s="1" customFormat="1" ht="16.5" customHeight="1">
      <c r="B422" s="31"/>
      <c r="C422" s="131" t="s">
        <v>369</v>
      </c>
      <c r="D422" s="131" t="s">
        <v>151</v>
      </c>
      <c r="E422" s="132" t="s">
        <v>587</v>
      </c>
      <c r="F422" s="133" t="s">
        <v>588</v>
      </c>
      <c r="G422" s="134" t="s">
        <v>410</v>
      </c>
      <c r="H422" s="135">
        <v>7</v>
      </c>
      <c r="I422" s="136"/>
      <c r="J422" s="137">
        <f t="shared" si="10"/>
        <v>0</v>
      </c>
      <c r="K422" s="133" t="s">
        <v>155</v>
      </c>
      <c r="L422" s="31"/>
      <c r="M422" s="138" t="s">
        <v>1</v>
      </c>
      <c r="N422" s="139" t="s">
        <v>41</v>
      </c>
      <c r="P422" s="140">
        <f t="shared" si="11"/>
        <v>0</v>
      </c>
      <c r="Q422" s="140">
        <v>0</v>
      </c>
      <c r="R422" s="140">
        <f t="shared" si="12"/>
        <v>0</v>
      </c>
      <c r="S422" s="140">
        <v>0</v>
      </c>
      <c r="T422" s="141">
        <f t="shared" si="13"/>
        <v>0</v>
      </c>
      <c r="AR422" s="142" t="s">
        <v>194</v>
      </c>
      <c r="AT422" s="142" t="s">
        <v>151</v>
      </c>
      <c r="AU422" s="142" t="s">
        <v>86</v>
      </c>
      <c r="AY422" s="16" t="s">
        <v>149</v>
      </c>
      <c r="BE422" s="143">
        <f t="shared" si="14"/>
        <v>0</v>
      </c>
      <c r="BF422" s="143">
        <f t="shared" si="15"/>
        <v>0</v>
      </c>
      <c r="BG422" s="143">
        <f t="shared" si="16"/>
        <v>0</v>
      </c>
      <c r="BH422" s="143">
        <f t="shared" si="17"/>
        <v>0</v>
      </c>
      <c r="BI422" s="143">
        <f t="shared" si="18"/>
        <v>0</v>
      </c>
      <c r="BJ422" s="16" t="s">
        <v>84</v>
      </c>
      <c r="BK422" s="143">
        <f t="shared" si="19"/>
        <v>0</v>
      </c>
      <c r="BL422" s="16" t="s">
        <v>194</v>
      </c>
      <c r="BM422" s="142" t="s">
        <v>589</v>
      </c>
    </row>
    <row r="423" spans="2:65" s="1" customFormat="1" ht="16.5" customHeight="1">
      <c r="B423" s="31"/>
      <c r="C423" s="131" t="s">
        <v>590</v>
      </c>
      <c r="D423" s="131" t="s">
        <v>151</v>
      </c>
      <c r="E423" s="132" t="s">
        <v>591</v>
      </c>
      <c r="F423" s="133" t="s">
        <v>592</v>
      </c>
      <c r="G423" s="134" t="s">
        <v>410</v>
      </c>
      <c r="H423" s="135">
        <v>2</v>
      </c>
      <c r="I423" s="136"/>
      <c r="J423" s="137">
        <f t="shared" si="10"/>
        <v>0</v>
      </c>
      <c r="K423" s="133" t="s">
        <v>155</v>
      </c>
      <c r="L423" s="31"/>
      <c r="M423" s="138" t="s">
        <v>1</v>
      </c>
      <c r="N423" s="139" t="s">
        <v>41</v>
      </c>
      <c r="P423" s="140">
        <f t="shared" si="11"/>
        <v>0</v>
      </c>
      <c r="Q423" s="140">
        <v>0</v>
      </c>
      <c r="R423" s="140">
        <f t="shared" si="12"/>
        <v>0</v>
      </c>
      <c r="S423" s="140">
        <v>0</v>
      </c>
      <c r="T423" s="141">
        <f t="shared" si="13"/>
        <v>0</v>
      </c>
      <c r="AR423" s="142" t="s">
        <v>194</v>
      </c>
      <c r="AT423" s="142" t="s">
        <v>151</v>
      </c>
      <c r="AU423" s="142" t="s">
        <v>86</v>
      </c>
      <c r="AY423" s="16" t="s">
        <v>149</v>
      </c>
      <c r="BE423" s="143">
        <f t="shared" si="14"/>
        <v>0</v>
      </c>
      <c r="BF423" s="143">
        <f t="shared" si="15"/>
        <v>0</v>
      </c>
      <c r="BG423" s="143">
        <f t="shared" si="16"/>
        <v>0</v>
      </c>
      <c r="BH423" s="143">
        <f t="shared" si="17"/>
        <v>0</v>
      </c>
      <c r="BI423" s="143">
        <f t="shared" si="18"/>
        <v>0</v>
      </c>
      <c r="BJ423" s="16" t="s">
        <v>84</v>
      </c>
      <c r="BK423" s="143">
        <f t="shared" si="19"/>
        <v>0</v>
      </c>
      <c r="BL423" s="16" t="s">
        <v>194</v>
      </c>
      <c r="BM423" s="142" t="s">
        <v>593</v>
      </c>
    </row>
    <row r="424" spans="2:65" s="1" customFormat="1" ht="21.75" customHeight="1">
      <c r="B424" s="31"/>
      <c r="C424" s="131" t="s">
        <v>374</v>
      </c>
      <c r="D424" s="131" t="s">
        <v>151</v>
      </c>
      <c r="E424" s="132" t="s">
        <v>594</v>
      </c>
      <c r="F424" s="133" t="s">
        <v>595</v>
      </c>
      <c r="G424" s="134" t="s">
        <v>410</v>
      </c>
      <c r="H424" s="135">
        <v>5</v>
      </c>
      <c r="I424" s="136"/>
      <c r="J424" s="137">
        <f t="shared" si="10"/>
        <v>0</v>
      </c>
      <c r="K424" s="133" t="s">
        <v>155</v>
      </c>
      <c r="L424" s="31"/>
      <c r="M424" s="138" t="s">
        <v>1</v>
      </c>
      <c r="N424" s="139" t="s">
        <v>41</v>
      </c>
      <c r="P424" s="140">
        <f t="shared" si="11"/>
        <v>0</v>
      </c>
      <c r="Q424" s="140">
        <v>0</v>
      </c>
      <c r="R424" s="140">
        <f t="shared" si="12"/>
        <v>0</v>
      </c>
      <c r="S424" s="140">
        <v>0</v>
      </c>
      <c r="T424" s="141">
        <f t="shared" si="13"/>
        <v>0</v>
      </c>
      <c r="AR424" s="142" t="s">
        <v>194</v>
      </c>
      <c r="AT424" s="142" t="s">
        <v>151</v>
      </c>
      <c r="AU424" s="142" t="s">
        <v>86</v>
      </c>
      <c r="AY424" s="16" t="s">
        <v>149</v>
      </c>
      <c r="BE424" s="143">
        <f t="shared" si="14"/>
        <v>0</v>
      </c>
      <c r="BF424" s="143">
        <f t="shared" si="15"/>
        <v>0</v>
      </c>
      <c r="BG424" s="143">
        <f t="shared" si="16"/>
        <v>0</v>
      </c>
      <c r="BH424" s="143">
        <f t="shared" si="17"/>
        <v>0</v>
      </c>
      <c r="BI424" s="143">
        <f t="shared" si="18"/>
        <v>0</v>
      </c>
      <c r="BJ424" s="16" t="s">
        <v>84</v>
      </c>
      <c r="BK424" s="143">
        <f t="shared" si="19"/>
        <v>0</v>
      </c>
      <c r="BL424" s="16" t="s">
        <v>194</v>
      </c>
      <c r="BM424" s="142" t="s">
        <v>596</v>
      </c>
    </row>
    <row r="425" spans="2:65" s="1" customFormat="1" ht="16.5" customHeight="1">
      <c r="B425" s="31"/>
      <c r="C425" s="131" t="s">
        <v>597</v>
      </c>
      <c r="D425" s="131" t="s">
        <v>151</v>
      </c>
      <c r="E425" s="132" t="s">
        <v>598</v>
      </c>
      <c r="F425" s="133" t="s">
        <v>599</v>
      </c>
      <c r="G425" s="134" t="s">
        <v>410</v>
      </c>
      <c r="H425" s="135">
        <v>1</v>
      </c>
      <c r="I425" s="136"/>
      <c r="J425" s="137">
        <f t="shared" si="10"/>
        <v>0</v>
      </c>
      <c r="K425" s="133" t="s">
        <v>155</v>
      </c>
      <c r="L425" s="31"/>
      <c r="M425" s="138" t="s">
        <v>1</v>
      </c>
      <c r="N425" s="139" t="s">
        <v>41</v>
      </c>
      <c r="P425" s="140">
        <f t="shared" si="11"/>
        <v>0</v>
      </c>
      <c r="Q425" s="140">
        <v>0</v>
      </c>
      <c r="R425" s="140">
        <f t="shared" si="12"/>
        <v>0</v>
      </c>
      <c r="S425" s="140">
        <v>0.01218</v>
      </c>
      <c r="T425" s="141">
        <f t="shared" si="13"/>
        <v>0.01218</v>
      </c>
      <c r="AR425" s="142" t="s">
        <v>194</v>
      </c>
      <c r="AT425" s="142" t="s">
        <v>151</v>
      </c>
      <c r="AU425" s="142" t="s">
        <v>86</v>
      </c>
      <c r="AY425" s="16" t="s">
        <v>149</v>
      </c>
      <c r="BE425" s="143">
        <f t="shared" si="14"/>
        <v>0</v>
      </c>
      <c r="BF425" s="143">
        <f t="shared" si="15"/>
        <v>0</v>
      </c>
      <c r="BG425" s="143">
        <f t="shared" si="16"/>
        <v>0</v>
      </c>
      <c r="BH425" s="143">
        <f t="shared" si="17"/>
        <v>0</v>
      </c>
      <c r="BI425" s="143">
        <f t="shared" si="18"/>
        <v>0</v>
      </c>
      <c r="BJ425" s="16" t="s">
        <v>84</v>
      </c>
      <c r="BK425" s="143">
        <f t="shared" si="19"/>
        <v>0</v>
      </c>
      <c r="BL425" s="16" t="s">
        <v>194</v>
      </c>
      <c r="BM425" s="142" t="s">
        <v>600</v>
      </c>
    </row>
    <row r="426" spans="2:65" s="1" customFormat="1" ht="16.5" customHeight="1">
      <c r="B426" s="31"/>
      <c r="C426" s="131" t="s">
        <v>379</v>
      </c>
      <c r="D426" s="131" t="s">
        <v>151</v>
      </c>
      <c r="E426" s="132" t="s">
        <v>601</v>
      </c>
      <c r="F426" s="133" t="s">
        <v>602</v>
      </c>
      <c r="G426" s="134" t="s">
        <v>410</v>
      </c>
      <c r="H426" s="135">
        <v>4</v>
      </c>
      <c r="I426" s="136"/>
      <c r="J426" s="137">
        <f t="shared" si="10"/>
        <v>0</v>
      </c>
      <c r="K426" s="133" t="s">
        <v>155</v>
      </c>
      <c r="L426" s="31"/>
      <c r="M426" s="138" t="s">
        <v>1</v>
      </c>
      <c r="N426" s="139" t="s">
        <v>41</v>
      </c>
      <c r="P426" s="140">
        <f t="shared" si="11"/>
        <v>0</v>
      </c>
      <c r="Q426" s="140">
        <v>0</v>
      </c>
      <c r="R426" s="140">
        <f t="shared" si="12"/>
        <v>0</v>
      </c>
      <c r="S426" s="140">
        <v>0.0031</v>
      </c>
      <c r="T426" s="141">
        <f t="shared" si="13"/>
        <v>0.0124</v>
      </c>
      <c r="AR426" s="142" t="s">
        <v>194</v>
      </c>
      <c r="AT426" s="142" t="s">
        <v>151</v>
      </c>
      <c r="AU426" s="142" t="s">
        <v>86</v>
      </c>
      <c r="AY426" s="16" t="s">
        <v>149</v>
      </c>
      <c r="BE426" s="143">
        <f t="shared" si="14"/>
        <v>0</v>
      </c>
      <c r="BF426" s="143">
        <f t="shared" si="15"/>
        <v>0</v>
      </c>
      <c r="BG426" s="143">
        <f t="shared" si="16"/>
        <v>0</v>
      </c>
      <c r="BH426" s="143">
        <f t="shared" si="17"/>
        <v>0</v>
      </c>
      <c r="BI426" s="143">
        <f t="shared" si="18"/>
        <v>0</v>
      </c>
      <c r="BJ426" s="16" t="s">
        <v>84</v>
      </c>
      <c r="BK426" s="143">
        <f t="shared" si="19"/>
        <v>0</v>
      </c>
      <c r="BL426" s="16" t="s">
        <v>194</v>
      </c>
      <c r="BM426" s="142" t="s">
        <v>603</v>
      </c>
    </row>
    <row r="427" spans="2:65" s="1" customFormat="1" ht="16.5" customHeight="1">
      <c r="B427" s="31"/>
      <c r="C427" s="131" t="s">
        <v>604</v>
      </c>
      <c r="D427" s="131" t="s">
        <v>151</v>
      </c>
      <c r="E427" s="132" t="s">
        <v>605</v>
      </c>
      <c r="F427" s="133" t="s">
        <v>606</v>
      </c>
      <c r="G427" s="134" t="s">
        <v>410</v>
      </c>
      <c r="H427" s="135">
        <v>1</v>
      </c>
      <c r="I427" s="136"/>
      <c r="J427" s="137">
        <f t="shared" si="10"/>
        <v>0</v>
      </c>
      <c r="K427" s="133" t="s">
        <v>155</v>
      </c>
      <c r="L427" s="31"/>
      <c r="M427" s="138" t="s">
        <v>1</v>
      </c>
      <c r="N427" s="139" t="s">
        <v>41</v>
      </c>
      <c r="P427" s="140">
        <f t="shared" si="11"/>
        <v>0</v>
      </c>
      <c r="Q427" s="140">
        <v>0</v>
      </c>
      <c r="R427" s="140">
        <f t="shared" si="12"/>
        <v>0</v>
      </c>
      <c r="S427" s="140">
        <v>0.02113</v>
      </c>
      <c r="T427" s="141">
        <f t="shared" si="13"/>
        <v>0.02113</v>
      </c>
      <c r="AR427" s="142" t="s">
        <v>194</v>
      </c>
      <c r="AT427" s="142" t="s">
        <v>151</v>
      </c>
      <c r="AU427" s="142" t="s">
        <v>86</v>
      </c>
      <c r="AY427" s="16" t="s">
        <v>149</v>
      </c>
      <c r="BE427" s="143">
        <f t="shared" si="14"/>
        <v>0</v>
      </c>
      <c r="BF427" s="143">
        <f t="shared" si="15"/>
        <v>0</v>
      </c>
      <c r="BG427" s="143">
        <f t="shared" si="16"/>
        <v>0</v>
      </c>
      <c r="BH427" s="143">
        <f t="shared" si="17"/>
        <v>0</v>
      </c>
      <c r="BI427" s="143">
        <f t="shared" si="18"/>
        <v>0</v>
      </c>
      <c r="BJ427" s="16" t="s">
        <v>84</v>
      </c>
      <c r="BK427" s="143">
        <f t="shared" si="19"/>
        <v>0</v>
      </c>
      <c r="BL427" s="16" t="s">
        <v>194</v>
      </c>
      <c r="BM427" s="142" t="s">
        <v>607</v>
      </c>
    </row>
    <row r="428" spans="2:65" s="1" customFormat="1" ht="16.5" customHeight="1">
      <c r="B428" s="31"/>
      <c r="C428" s="131" t="s">
        <v>383</v>
      </c>
      <c r="D428" s="131" t="s">
        <v>151</v>
      </c>
      <c r="E428" s="132" t="s">
        <v>608</v>
      </c>
      <c r="F428" s="133" t="s">
        <v>609</v>
      </c>
      <c r="G428" s="134" t="s">
        <v>410</v>
      </c>
      <c r="H428" s="135">
        <v>2</v>
      </c>
      <c r="I428" s="136"/>
      <c r="J428" s="137">
        <f t="shared" si="10"/>
        <v>0</v>
      </c>
      <c r="K428" s="133" t="s">
        <v>155</v>
      </c>
      <c r="L428" s="31"/>
      <c r="M428" s="138" t="s">
        <v>1</v>
      </c>
      <c r="N428" s="139" t="s">
        <v>41</v>
      </c>
      <c r="P428" s="140">
        <f t="shared" si="11"/>
        <v>0</v>
      </c>
      <c r="Q428" s="140">
        <v>0.00029</v>
      </c>
      <c r="R428" s="140">
        <f t="shared" si="12"/>
        <v>0.00058</v>
      </c>
      <c r="S428" s="140">
        <v>0</v>
      </c>
      <c r="T428" s="141">
        <f t="shared" si="13"/>
        <v>0</v>
      </c>
      <c r="AR428" s="142" t="s">
        <v>194</v>
      </c>
      <c r="AT428" s="142" t="s">
        <v>151</v>
      </c>
      <c r="AU428" s="142" t="s">
        <v>86</v>
      </c>
      <c r="AY428" s="16" t="s">
        <v>149</v>
      </c>
      <c r="BE428" s="143">
        <f t="shared" si="14"/>
        <v>0</v>
      </c>
      <c r="BF428" s="143">
        <f t="shared" si="15"/>
        <v>0</v>
      </c>
      <c r="BG428" s="143">
        <f t="shared" si="16"/>
        <v>0</v>
      </c>
      <c r="BH428" s="143">
        <f t="shared" si="17"/>
        <v>0</v>
      </c>
      <c r="BI428" s="143">
        <f t="shared" si="18"/>
        <v>0</v>
      </c>
      <c r="BJ428" s="16" t="s">
        <v>84</v>
      </c>
      <c r="BK428" s="143">
        <f t="shared" si="19"/>
        <v>0</v>
      </c>
      <c r="BL428" s="16" t="s">
        <v>194</v>
      </c>
      <c r="BM428" s="142" t="s">
        <v>610</v>
      </c>
    </row>
    <row r="429" spans="2:65" s="1" customFormat="1" ht="21.75" customHeight="1">
      <c r="B429" s="31"/>
      <c r="C429" s="131" t="s">
        <v>611</v>
      </c>
      <c r="D429" s="131" t="s">
        <v>151</v>
      </c>
      <c r="E429" s="132" t="s">
        <v>612</v>
      </c>
      <c r="F429" s="133" t="s">
        <v>613</v>
      </c>
      <c r="G429" s="134" t="s">
        <v>410</v>
      </c>
      <c r="H429" s="135">
        <v>1</v>
      </c>
      <c r="I429" s="136"/>
      <c r="J429" s="137">
        <f t="shared" si="10"/>
        <v>0</v>
      </c>
      <c r="K429" s="133" t="s">
        <v>155</v>
      </c>
      <c r="L429" s="31"/>
      <c r="M429" s="138" t="s">
        <v>1</v>
      </c>
      <c r="N429" s="139" t="s">
        <v>41</v>
      </c>
      <c r="P429" s="140">
        <f t="shared" si="11"/>
        <v>0</v>
      </c>
      <c r="Q429" s="140">
        <v>0.00018</v>
      </c>
      <c r="R429" s="140">
        <f t="shared" si="12"/>
        <v>0.00018</v>
      </c>
      <c r="S429" s="140">
        <v>0</v>
      </c>
      <c r="T429" s="141">
        <f t="shared" si="13"/>
        <v>0</v>
      </c>
      <c r="AR429" s="142" t="s">
        <v>194</v>
      </c>
      <c r="AT429" s="142" t="s">
        <v>151</v>
      </c>
      <c r="AU429" s="142" t="s">
        <v>86</v>
      </c>
      <c r="AY429" s="16" t="s">
        <v>149</v>
      </c>
      <c r="BE429" s="143">
        <f t="shared" si="14"/>
        <v>0</v>
      </c>
      <c r="BF429" s="143">
        <f t="shared" si="15"/>
        <v>0</v>
      </c>
      <c r="BG429" s="143">
        <f t="shared" si="16"/>
        <v>0</v>
      </c>
      <c r="BH429" s="143">
        <f t="shared" si="17"/>
        <v>0</v>
      </c>
      <c r="BI429" s="143">
        <f t="shared" si="18"/>
        <v>0</v>
      </c>
      <c r="BJ429" s="16" t="s">
        <v>84</v>
      </c>
      <c r="BK429" s="143">
        <f t="shared" si="19"/>
        <v>0</v>
      </c>
      <c r="BL429" s="16" t="s">
        <v>194</v>
      </c>
      <c r="BM429" s="142" t="s">
        <v>614</v>
      </c>
    </row>
    <row r="430" spans="2:65" s="1" customFormat="1" ht="24.2" customHeight="1">
      <c r="B430" s="31"/>
      <c r="C430" s="131" t="s">
        <v>615</v>
      </c>
      <c r="D430" s="131" t="s">
        <v>151</v>
      </c>
      <c r="E430" s="132" t="s">
        <v>616</v>
      </c>
      <c r="F430" s="133" t="s">
        <v>617</v>
      </c>
      <c r="G430" s="134" t="s">
        <v>305</v>
      </c>
      <c r="H430" s="135">
        <v>93</v>
      </c>
      <c r="I430" s="136"/>
      <c r="J430" s="137">
        <f t="shared" si="10"/>
        <v>0</v>
      </c>
      <c r="K430" s="133" t="s">
        <v>193</v>
      </c>
      <c r="L430" s="31"/>
      <c r="M430" s="138" t="s">
        <v>1</v>
      </c>
      <c r="N430" s="139" t="s">
        <v>41</v>
      </c>
      <c r="P430" s="140">
        <f t="shared" si="11"/>
        <v>0</v>
      </c>
      <c r="Q430" s="140">
        <v>0</v>
      </c>
      <c r="R430" s="140">
        <f t="shared" si="12"/>
        <v>0</v>
      </c>
      <c r="S430" s="140">
        <v>0</v>
      </c>
      <c r="T430" s="141">
        <f t="shared" si="13"/>
        <v>0</v>
      </c>
      <c r="AR430" s="142" t="s">
        <v>194</v>
      </c>
      <c r="AT430" s="142" t="s">
        <v>151</v>
      </c>
      <c r="AU430" s="142" t="s">
        <v>86</v>
      </c>
      <c r="AY430" s="16" t="s">
        <v>149</v>
      </c>
      <c r="BE430" s="143">
        <f t="shared" si="14"/>
        <v>0</v>
      </c>
      <c r="BF430" s="143">
        <f t="shared" si="15"/>
        <v>0</v>
      </c>
      <c r="BG430" s="143">
        <f t="shared" si="16"/>
        <v>0</v>
      </c>
      <c r="BH430" s="143">
        <f t="shared" si="17"/>
        <v>0</v>
      </c>
      <c r="BI430" s="143">
        <f t="shared" si="18"/>
        <v>0</v>
      </c>
      <c r="BJ430" s="16" t="s">
        <v>84</v>
      </c>
      <c r="BK430" s="143">
        <f t="shared" si="19"/>
        <v>0</v>
      </c>
      <c r="BL430" s="16" t="s">
        <v>194</v>
      </c>
      <c r="BM430" s="142" t="s">
        <v>618</v>
      </c>
    </row>
    <row r="431" spans="2:65" s="1" customFormat="1" ht="24.2" customHeight="1">
      <c r="B431" s="31"/>
      <c r="C431" s="131" t="s">
        <v>619</v>
      </c>
      <c r="D431" s="131" t="s">
        <v>151</v>
      </c>
      <c r="E431" s="132" t="s">
        <v>620</v>
      </c>
      <c r="F431" s="133" t="s">
        <v>621</v>
      </c>
      <c r="G431" s="134" t="s">
        <v>172</v>
      </c>
      <c r="H431" s="135">
        <v>0.6</v>
      </c>
      <c r="I431" s="136"/>
      <c r="J431" s="137">
        <f t="shared" si="10"/>
        <v>0</v>
      </c>
      <c r="K431" s="133" t="s">
        <v>155</v>
      </c>
      <c r="L431" s="31"/>
      <c r="M431" s="138" t="s">
        <v>1</v>
      </c>
      <c r="N431" s="139" t="s">
        <v>41</v>
      </c>
      <c r="P431" s="140">
        <f t="shared" si="11"/>
        <v>0</v>
      </c>
      <c r="Q431" s="140">
        <v>0</v>
      </c>
      <c r="R431" s="140">
        <f t="shared" si="12"/>
        <v>0</v>
      </c>
      <c r="S431" s="140">
        <v>0</v>
      </c>
      <c r="T431" s="141">
        <f t="shared" si="13"/>
        <v>0</v>
      </c>
      <c r="AR431" s="142" t="s">
        <v>194</v>
      </c>
      <c r="AT431" s="142" t="s">
        <v>151</v>
      </c>
      <c r="AU431" s="142" t="s">
        <v>86</v>
      </c>
      <c r="AY431" s="16" t="s">
        <v>149</v>
      </c>
      <c r="BE431" s="143">
        <f t="shared" si="14"/>
        <v>0</v>
      </c>
      <c r="BF431" s="143">
        <f t="shared" si="15"/>
        <v>0</v>
      </c>
      <c r="BG431" s="143">
        <f t="shared" si="16"/>
        <v>0</v>
      </c>
      <c r="BH431" s="143">
        <f t="shared" si="17"/>
        <v>0</v>
      </c>
      <c r="BI431" s="143">
        <f t="shared" si="18"/>
        <v>0</v>
      </c>
      <c r="BJ431" s="16" t="s">
        <v>84</v>
      </c>
      <c r="BK431" s="143">
        <f t="shared" si="19"/>
        <v>0</v>
      </c>
      <c r="BL431" s="16" t="s">
        <v>194</v>
      </c>
      <c r="BM431" s="142" t="s">
        <v>622</v>
      </c>
    </row>
    <row r="432" spans="2:65" s="1" customFormat="1" ht="24.2" customHeight="1">
      <c r="B432" s="31"/>
      <c r="C432" s="131" t="s">
        <v>387</v>
      </c>
      <c r="D432" s="131" t="s">
        <v>151</v>
      </c>
      <c r="E432" s="132" t="s">
        <v>623</v>
      </c>
      <c r="F432" s="133" t="s">
        <v>624</v>
      </c>
      <c r="G432" s="134" t="s">
        <v>172</v>
      </c>
      <c r="H432" s="135">
        <v>0.6</v>
      </c>
      <c r="I432" s="136"/>
      <c r="J432" s="137">
        <f t="shared" si="10"/>
        <v>0</v>
      </c>
      <c r="K432" s="133" t="s">
        <v>155</v>
      </c>
      <c r="L432" s="31"/>
      <c r="M432" s="138" t="s">
        <v>1</v>
      </c>
      <c r="N432" s="139" t="s">
        <v>41</v>
      </c>
      <c r="P432" s="140">
        <f t="shared" si="11"/>
        <v>0</v>
      </c>
      <c r="Q432" s="140">
        <v>0</v>
      </c>
      <c r="R432" s="140">
        <f t="shared" si="12"/>
        <v>0</v>
      </c>
      <c r="S432" s="140">
        <v>0</v>
      </c>
      <c r="T432" s="141">
        <f t="shared" si="13"/>
        <v>0</v>
      </c>
      <c r="AR432" s="142" t="s">
        <v>194</v>
      </c>
      <c r="AT432" s="142" t="s">
        <v>151</v>
      </c>
      <c r="AU432" s="142" t="s">
        <v>86</v>
      </c>
      <c r="AY432" s="16" t="s">
        <v>149</v>
      </c>
      <c r="BE432" s="143">
        <f t="shared" si="14"/>
        <v>0</v>
      </c>
      <c r="BF432" s="143">
        <f t="shared" si="15"/>
        <v>0</v>
      </c>
      <c r="BG432" s="143">
        <f t="shared" si="16"/>
        <v>0</v>
      </c>
      <c r="BH432" s="143">
        <f t="shared" si="17"/>
        <v>0</v>
      </c>
      <c r="BI432" s="143">
        <f t="shared" si="18"/>
        <v>0</v>
      </c>
      <c r="BJ432" s="16" t="s">
        <v>84</v>
      </c>
      <c r="BK432" s="143">
        <f t="shared" si="19"/>
        <v>0</v>
      </c>
      <c r="BL432" s="16" t="s">
        <v>194</v>
      </c>
      <c r="BM432" s="142" t="s">
        <v>625</v>
      </c>
    </row>
    <row r="433" spans="2:51" s="12" customFormat="1" ht="12">
      <c r="B433" s="144"/>
      <c r="D433" s="145" t="s">
        <v>157</v>
      </c>
      <c r="E433" s="146" t="s">
        <v>1</v>
      </c>
      <c r="F433" s="147" t="s">
        <v>626</v>
      </c>
      <c r="H433" s="148">
        <v>0.6</v>
      </c>
      <c r="I433" s="149"/>
      <c r="L433" s="144"/>
      <c r="M433" s="150"/>
      <c r="T433" s="151"/>
      <c r="AT433" s="146" t="s">
        <v>157</v>
      </c>
      <c r="AU433" s="146" t="s">
        <v>86</v>
      </c>
      <c r="AV433" s="12" t="s">
        <v>86</v>
      </c>
      <c r="AW433" s="12" t="s">
        <v>32</v>
      </c>
      <c r="AX433" s="12" t="s">
        <v>76</v>
      </c>
      <c r="AY433" s="146" t="s">
        <v>149</v>
      </c>
    </row>
    <row r="434" spans="2:51" s="13" customFormat="1" ht="12">
      <c r="B434" s="152"/>
      <c r="D434" s="145" t="s">
        <v>157</v>
      </c>
      <c r="E434" s="153" t="s">
        <v>1</v>
      </c>
      <c r="F434" s="154" t="s">
        <v>160</v>
      </c>
      <c r="H434" s="155">
        <v>0.6</v>
      </c>
      <c r="I434" s="156"/>
      <c r="L434" s="152"/>
      <c r="M434" s="157"/>
      <c r="T434" s="158"/>
      <c r="AT434" s="153" t="s">
        <v>157</v>
      </c>
      <c r="AU434" s="153" t="s">
        <v>86</v>
      </c>
      <c r="AV434" s="13" t="s">
        <v>156</v>
      </c>
      <c r="AW434" s="13" t="s">
        <v>32</v>
      </c>
      <c r="AX434" s="13" t="s">
        <v>84</v>
      </c>
      <c r="AY434" s="153" t="s">
        <v>149</v>
      </c>
    </row>
    <row r="435" spans="2:65" s="1" customFormat="1" ht="24.2" customHeight="1">
      <c r="B435" s="31"/>
      <c r="C435" s="131" t="s">
        <v>627</v>
      </c>
      <c r="D435" s="131" t="s">
        <v>151</v>
      </c>
      <c r="E435" s="132" t="s">
        <v>628</v>
      </c>
      <c r="F435" s="133" t="s">
        <v>629</v>
      </c>
      <c r="G435" s="134" t="s">
        <v>172</v>
      </c>
      <c r="H435" s="135">
        <v>0.162</v>
      </c>
      <c r="I435" s="136"/>
      <c r="J435" s="137">
        <f>ROUND(I435*H435,2)</f>
        <v>0</v>
      </c>
      <c r="K435" s="133" t="s">
        <v>155</v>
      </c>
      <c r="L435" s="31"/>
      <c r="M435" s="138" t="s">
        <v>1</v>
      </c>
      <c r="N435" s="139" t="s">
        <v>41</v>
      </c>
      <c r="P435" s="140">
        <f>O435*H435</f>
        <v>0</v>
      </c>
      <c r="Q435" s="140">
        <v>0</v>
      </c>
      <c r="R435" s="140">
        <f>Q435*H435</f>
        <v>0</v>
      </c>
      <c r="S435" s="140">
        <v>0</v>
      </c>
      <c r="T435" s="141">
        <f>S435*H435</f>
        <v>0</v>
      </c>
      <c r="AR435" s="142" t="s">
        <v>194</v>
      </c>
      <c r="AT435" s="142" t="s">
        <v>151</v>
      </c>
      <c r="AU435" s="142" t="s">
        <v>86</v>
      </c>
      <c r="AY435" s="16" t="s">
        <v>149</v>
      </c>
      <c r="BE435" s="143">
        <f>IF(N435="základní",J435,0)</f>
        <v>0</v>
      </c>
      <c r="BF435" s="143">
        <f>IF(N435="snížená",J435,0)</f>
        <v>0</v>
      </c>
      <c r="BG435" s="143">
        <f>IF(N435="zákl. přenesená",J435,0)</f>
        <v>0</v>
      </c>
      <c r="BH435" s="143">
        <f>IF(N435="sníž. přenesená",J435,0)</f>
        <v>0</v>
      </c>
      <c r="BI435" s="143">
        <f>IF(N435="nulová",J435,0)</f>
        <v>0</v>
      </c>
      <c r="BJ435" s="16" t="s">
        <v>84</v>
      </c>
      <c r="BK435" s="143">
        <f>ROUND(I435*H435,2)</f>
        <v>0</v>
      </c>
      <c r="BL435" s="16" t="s">
        <v>194</v>
      </c>
      <c r="BM435" s="142" t="s">
        <v>630</v>
      </c>
    </row>
    <row r="436" spans="2:63" s="11" customFormat="1" ht="22.7" customHeight="1">
      <c r="B436" s="119"/>
      <c r="D436" s="120" t="s">
        <v>75</v>
      </c>
      <c r="E436" s="129" t="s">
        <v>631</v>
      </c>
      <c r="F436" s="129" t="s">
        <v>632</v>
      </c>
      <c r="I436" s="122"/>
      <c r="J436" s="130">
        <f>BK436</f>
        <v>0</v>
      </c>
      <c r="L436" s="119"/>
      <c r="M436" s="124"/>
      <c r="P436" s="125">
        <f>SUM(P437:P475)</f>
        <v>0</v>
      </c>
      <c r="R436" s="125">
        <f>SUM(R437:R475)</f>
        <v>0.40629499999999996</v>
      </c>
      <c r="T436" s="126">
        <f>SUM(T437:T475)</f>
        <v>0.23252</v>
      </c>
      <c r="AR436" s="120" t="s">
        <v>86</v>
      </c>
      <c r="AT436" s="127" t="s">
        <v>75</v>
      </c>
      <c r="AU436" s="127" t="s">
        <v>84</v>
      </c>
      <c r="AY436" s="120" t="s">
        <v>149</v>
      </c>
      <c r="BK436" s="128">
        <f>SUM(BK437:BK475)</f>
        <v>0</v>
      </c>
    </row>
    <row r="437" spans="2:65" s="1" customFormat="1" ht="24.2" customHeight="1">
      <c r="B437" s="31"/>
      <c r="C437" s="131" t="s">
        <v>392</v>
      </c>
      <c r="D437" s="131" t="s">
        <v>151</v>
      </c>
      <c r="E437" s="132" t="s">
        <v>633</v>
      </c>
      <c r="F437" s="133" t="s">
        <v>634</v>
      </c>
      <c r="G437" s="134" t="s">
        <v>305</v>
      </c>
      <c r="H437" s="135">
        <v>5</v>
      </c>
      <c r="I437" s="136"/>
      <c r="J437" s="137">
        <f>ROUND(I437*H437,2)</f>
        <v>0</v>
      </c>
      <c r="K437" s="133" t="s">
        <v>155</v>
      </c>
      <c r="L437" s="31"/>
      <c r="M437" s="138" t="s">
        <v>1</v>
      </c>
      <c r="N437" s="139" t="s">
        <v>41</v>
      </c>
      <c r="P437" s="140">
        <f>O437*H437</f>
        <v>0</v>
      </c>
      <c r="Q437" s="140">
        <v>0.00309</v>
      </c>
      <c r="R437" s="140">
        <f>Q437*H437</f>
        <v>0.015449999999999998</v>
      </c>
      <c r="S437" s="140">
        <v>0</v>
      </c>
      <c r="T437" s="141">
        <f>S437*H437</f>
        <v>0</v>
      </c>
      <c r="AR437" s="142" t="s">
        <v>194</v>
      </c>
      <c r="AT437" s="142" t="s">
        <v>151</v>
      </c>
      <c r="AU437" s="142" t="s">
        <v>86</v>
      </c>
      <c r="AY437" s="16" t="s">
        <v>149</v>
      </c>
      <c r="BE437" s="143">
        <f>IF(N437="základní",J437,0)</f>
        <v>0</v>
      </c>
      <c r="BF437" s="143">
        <f>IF(N437="snížená",J437,0)</f>
        <v>0</v>
      </c>
      <c r="BG437" s="143">
        <f>IF(N437="zákl. přenesená",J437,0)</f>
        <v>0</v>
      </c>
      <c r="BH437" s="143">
        <f>IF(N437="sníž. přenesená",J437,0)</f>
        <v>0</v>
      </c>
      <c r="BI437" s="143">
        <f>IF(N437="nulová",J437,0)</f>
        <v>0</v>
      </c>
      <c r="BJ437" s="16" t="s">
        <v>84</v>
      </c>
      <c r="BK437" s="143">
        <f>ROUND(I437*H437,2)</f>
        <v>0</v>
      </c>
      <c r="BL437" s="16" t="s">
        <v>194</v>
      </c>
      <c r="BM437" s="142" t="s">
        <v>635</v>
      </c>
    </row>
    <row r="438" spans="2:65" s="1" customFormat="1" ht="24.2" customHeight="1">
      <c r="B438" s="31"/>
      <c r="C438" s="131" t="s">
        <v>636</v>
      </c>
      <c r="D438" s="131" t="s">
        <v>151</v>
      </c>
      <c r="E438" s="132" t="s">
        <v>637</v>
      </c>
      <c r="F438" s="133" t="s">
        <v>638</v>
      </c>
      <c r="G438" s="134" t="s">
        <v>305</v>
      </c>
      <c r="H438" s="135">
        <v>5.5</v>
      </c>
      <c r="I438" s="136"/>
      <c r="J438" s="137">
        <f>ROUND(I438*H438,2)</f>
        <v>0</v>
      </c>
      <c r="K438" s="133" t="s">
        <v>155</v>
      </c>
      <c r="L438" s="31"/>
      <c r="M438" s="138" t="s">
        <v>1</v>
      </c>
      <c r="N438" s="139" t="s">
        <v>41</v>
      </c>
      <c r="P438" s="140">
        <f>O438*H438</f>
        <v>0</v>
      </c>
      <c r="Q438" s="140">
        <v>0.00451</v>
      </c>
      <c r="R438" s="140">
        <f>Q438*H438</f>
        <v>0.024805</v>
      </c>
      <c r="S438" s="140">
        <v>0</v>
      </c>
      <c r="T438" s="141">
        <f>S438*H438</f>
        <v>0</v>
      </c>
      <c r="AR438" s="142" t="s">
        <v>194</v>
      </c>
      <c r="AT438" s="142" t="s">
        <v>151</v>
      </c>
      <c r="AU438" s="142" t="s">
        <v>86</v>
      </c>
      <c r="AY438" s="16" t="s">
        <v>149</v>
      </c>
      <c r="BE438" s="143">
        <f>IF(N438="základní",J438,0)</f>
        <v>0</v>
      </c>
      <c r="BF438" s="143">
        <f>IF(N438="snížená",J438,0)</f>
        <v>0</v>
      </c>
      <c r="BG438" s="143">
        <f>IF(N438="zákl. přenesená",J438,0)</f>
        <v>0</v>
      </c>
      <c r="BH438" s="143">
        <f>IF(N438="sníž. přenesená",J438,0)</f>
        <v>0</v>
      </c>
      <c r="BI438" s="143">
        <f>IF(N438="nulová",J438,0)</f>
        <v>0</v>
      </c>
      <c r="BJ438" s="16" t="s">
        <v>84</v>
      </c>
      <c r="BK438" s="143">
        <f>ROUND(I438*H438,2)</f>
        <v>0</v>
      </c>
      <c r="BL438" s="16" t="s">
        <v>194</v>
      </c>
      <c r="BM438" s="142" t="s">
        <v>639</v>
      </c>
    </row>
    <row r="439" spans="2:65" s="1" customFormat="1" ht="24.2" customHeight="1">
      <c r="B439" s="31"/>
      <c r="C439" s="131" t="s">
        <v>396</v>
      </c>
      <c r="D439" s="131" t="s">
        <v>151</v>
      </c>
      <c r="E439" s="132" t="s">
        <v>640</v>
      </c>
      <c r="F439" s="133" t="s">
        <v>641</v>
      </c>
      <c r="G439" s="134" t="s">
        <v>305</v>
      </c>
      <c r="H439" s="135">
        <v>5</v>
      </c>
      <c r="I439" s="136"/>
      <c r="J439" s="137">
        <f>ROUND(I439*H439,2)</f>
        <v>0</v>
      </c>
      <c r="K439" s="133" t="s">
        <v>155</v>
      </c>
      <c r="L439" s="31"/>
      <c r="M439" s="138" t="s">
        <v>1</v>
      </c>
      <c r="N439" s="139" t="s">
        <v>41</v>
      </c>
      <c r="P439" s="140">
        <f>O439*H439</f>
        <v>0</v>
      </c>
      <c r="Q439" s="140">
        <v>0.00518</v>
      </c>
      <c r="R439" s="140">
        <f>Q439*H439</f>
        <v>0.0259</v>
      </c>
      <c r="S439" s="140">
        <v>0</v>
      </c>
      <c r="T439" s="141">
        <f>S439*H439</f>
        <v>0</v>
      </c>
      <c r="AR439" s="142" t="s">
        <v>194</v>
      </c>
      <c r="AT439" s="142" t="s">
        <v>151</v>
      </c>
      <c r="AU439" s="142" t="s">
        <v>86</v>
      </c>
      <c r="AY439" s="16" t="s">
        <v>149</v>
      </c>
      <c r="BE439" s="143">
        <f>IF(N439="základní",J439,0)</f>
        <v>0</v>
      </c>
      <c r="BF439" s="143">
        <f>IF(N439="snížená",J439,0)</f>
        <v>0</v>
      </c>
      <c r="BG439" s="143">
        <f>IF(N439="zákl. přenesená",J439,0)</f>
        <v>0</v>
      </c>
      <c r="BH439" s="143">
        <f>IF(N439="sníž. přenesená",J439,0)</f>
        <v>0</v>
      </c>
      <c r="BI439" s="143">
        <f>IF(N439="nulová",J439,0)</f>
        <v>0</v>
      </c>
      <c r="BJ439" s="16" t="s">
        <v>84</v>
      </c>
      <c r="BK439" s="143">
        <f>ROUND(I439*H439,2)</f>
        <v>0</v>
      </c>
      <c r="BL439" s="16" t="s">
        <v>194</v>
      </c>
      <c r="BM439" s="142" t="s">
        <v>642</v>
      </c>
    </row>
    <row r="440" spans="2:65" s="1" customFormat="1" ht="24.2" customHeight="1">
      <c r="B440" s="31"/>
      <c r="C440" s="131" t="s">
        <v>643</v>
      </c>
      <c r="D440" s="131" t="s">
        <v>151</v>
      </c>
      <c r="E440" s="132" t="s">
        <v>644</v>
      </c>
      <c r="F440" s="133" t="s">
        <v>645</v>
      </c>
      <c r="G440" s="134" t="s">
        <v>305</v>
      </c>
      <c r="H440" s="135">
        <v>20</v>
      </c>
      <c r="I440" s="136"/>
      <c r="J440" s="137">
        <f>ROUND(I440*H440,2)</f>
        <v>0</v>
      </c>
      <c r="K440" s="133" t="s">
        <v>155</v>
      </c>
      <c r="L440" s="31"/>
      <c r="M440" s="138" t="s">
        <v>1</v>
      </c>
      <c r="N440" s="139" t="s">
        <v>41</v>
      </c>
      <c r="P440" s="140">
        <f>O440*H440</f>
        <v>0</v>
      </c>
      <c r="Q440" s="140">
        <v>0</v>
      </c>
      <c r="R440" s="140">
        <f>Q440*H440</f>
        <v>0</v>
      </c>
      <c r="S440" s="140">
        <v>0.00213</v>
      </c>
      <c r="T440" s="141">
        <f>S440*H440</f>
        <v>0.0426</v>
      </c>
      <c r="AR440" s="142" t="s">
        <v>194</v>
      </c>
      <c r="AT440" s="142" t="s">
        <v>151</v>
      </c>
      <c r="AU440" s="142" t="s">
        <v>86</v>
      </c>
      <c r="AY440" s="16" t="s">
        <v>149</v>
      </c>
      <c r="BE440" s="143">
        <f>IF(N440="základní",J440,0)</f>
        <v>0</v>
      </c>
      <c r="BF440" s="143">
        <f>IF(N440="snížená",J440,0)</f>
        <v>0</v>
      </c>
      <c r="BG440" s="143">
        <f>IF(N440="zákl. přenesená",J440,0)</f>
        <v>0</v>
      </c>
      <c r="BH440" s="143">
        <f>IF(N440="sníž. přenesená",J440,0)</f>
        <v>0</v>
      </c>
      <c r="BI440" s="143">
        <f>IF(N440="nulová",J440,0)</f>
        <v>0</v>
      </c>
      <c r="BJ440" s="16" t="s">
        <v>84</v>
      </c>
      <c r="BK440" s="143">
        <f>ROUND(I440*H440,2)</f>
        <v>0</v>
      </c>
      <c r="BL440" s="16" t="s">
        <v>194</v>
      </c>
      <c r="BM440" s="142" t="s">
        <v>646</v>
      </c>
    </row>
    <row r="441" spans="2:51" s="12" customFormat="1" ht="12">
      <c r="B441" s="144"/>
      <c r="D441" s="145" t="s">
        <v>157</v>
      </c>
      <c r="E441" s="146" t="s">
        <v>1</v>
      </c>
      <c r="F441" s="147" t="s">
        <v>203</v>
      </c>
      <c r="H441" s="148">
        <v>20</v>
      </c>
      <c r="I441" s="149"/>
      <c r="L441" s="144"/>
      <c r="M441" s="150"/>
      <c r="T441" s="151"/>
      <c r="AT441" s="146" t="s">
        <v>157</v>
      </c>
      <c r="AU441" s="146" t="s">
        <v>86</v>
      </c>
      <c r="AV441" s="12" t="s">
        <v>86</v>
      </c>
      <c r="AW441" s="12" t="s">
        <v>32</v>
      </c>
      <c r="AX441" s="12" t="s">
        <v>76</v>
      </c>
      <c r="AY441" s="146" t="s">
        <v>149</v>
      </c>
    </row>
    <row r="442" spans="2:51" s="13" customFormat="1" ht="12">
      <c r="B442" s="152"/>
      <c r="D442" s="145" t="s">
        <v>157</v>
      </c>
      <c r="E442" s="153" t="s">
        <v>1</v>
      </c>
      <c r="F442" s="154" t="s">
        <v>160</v>
      </c>
      <c r="H442" s="155">
        <v>20</v>
      </c>
      <c r="I442" s="156"/>
      <c r="L442" s="152"/>
      <c r="M442" s="157"/>
      <c r="T442" s="158"/>
      <c r="AT442" s="153" t="s">
        <v>157</v>
      </c>
      <c r="AU442" s="153" t="s">
        <v>86</v>
      </c>
      <c r="AV442" s="13" t="s">
        <v>156</v>
      </c>
      <c r="AW442" s="13" t="s">
        <v>32</v>
      </c>
      <c r="AX442" s="13" t="s">
        <v>84</v>
      </c>
      <c r="AY442" s="153" t="s">
        <v>149</v>
      </c>
    </row>
    <row r="443" spans="2:65" s="1" customFormat="1" ht="24.2" customHeight="1">
      <c r="B443" s="31"/>
      <c r="C443" s="131" t="s">
        <v>401</v>
      </c>
      <c r="D443" s="131" t="s">
        <v>151</v>
      </c>
      <c r="E443" s="132" t="s">
        <v>647</v>
      </c>
      <c r="F443" s="133" t="s">
        <v>648</v>
      </c>
      <c r="G443" s="134" t="s">
        <v>305</v>
      </c>
      <c r="H443" s="135">
        <v>30</v>
      </c>
      <c r="I443" s="136"/>
      <c r="J443" s="137">
        <f>ROUND(I443*H443,2)</f>
        <v>0</v>
      </c>
      <c r="K443" s="133" t="s">
        <v>155</v>
      </c>
      <c r="L443" s="31"/>
      <c r="M443" s="138" t="s">
        <v>1</v>
      </c>
      <c r="N443" s="139" t="s">
        <v>41</v>
      </c>
      <c r="P443" s="140">
        <f>O443*H443</f>
        <v>0</v>
      </c>
      <c r="Q443" s="140">
        <v>0</v>
      </c>
      <c r="R443" s="140">
        <f>Q443*H443</f>
        <v>0</v>
      </c>
      <c r="S443" s="140">
        <v>0.00497</v>
      </c>
      <c r="T443" s="141">
        <f>S443*H443</f>
        <v>0.14909999999999998</v>
      </c>
      <c r="AR443" s="142" t="s">
        <v>194</v>
      </c>
      <c r="AT443" s="142" t="s">
        <v>151</v>
      </c>
      <c r="AU443" s="142" t="s">
        <v>86</v>
      </c>
      <c r="AY443" s="16" t="s">
        <v>149</v>
      </c>
      <c r="BE443" s="143">
        <f>IF(N443="základní",J443,0)</f>
        <v>0</v>
      </c>
      <c r="BF443" s="143">
        <f>IF(N443="snížená",J443,0)</f>
        <v>0</v>
      </c>
      <c r="BG443" s="143">
        <f>IF(N443="zákl. přenesená",J443,0)</f>
        <v>0</v>
      </c>
      <c r="BH443" s="143">
        <f>IF(N443="sníž. přenesená",J443,0)</f>
        <v>0</v>
      </c>
      <c r="BI443" s="143">
        <f>IF(N443="nulová",J443,0)</f>
        <v>0</v>
      </c>
      <c r="BJ443" s="16" t="s">
        <v>84</v>
      </c>
      <c r="BK443" s="143">
        <f>ROUND(I443*H443,2)</f>
        <v>0</v>
      </c>
      <c r="BL443" s="16" t="s">
        <v>194</v>
      </c>
      <c r="BM443" s="142" t="s">
        <v>649</v>
      </c>
    </row>
    <row r="444" spans="2:51" s="12" customFormat="1" ht="12">
      <c r="B444" s="144"/>
      <c r="D444" s="145" t="s">
        <v>157</v>
      </c>
      <c r="E444" s="146" t="s">
        <v>1</v>
      </c>
      <c r="F444" s="147" t="s">
        <v>224</v>
      </c>
      <c r="H444" s="148">
        <v>30</v>
      </c>
      <c r="I444" s="149"/>
      <c r="L444" s="144"/>
      <c r="M444" s="150"/>
      <c r="T444" s="151"/>
      <c r="AT444" s="146" t="s">
        <v>157</v>
      </c>
      <c r="AU444" s="146" t="s">
        <v>86</v>
      </c>
      <c r="AV444" s="12" t="s">
        <v>86</v>
      </c>
      <c r="AW444" s="12" t="s">
        <v>32</v>
      </c>
      <c r="AX444" s="12" t="s">
        <v>76</v>
      </c>
      <c r="AY444" s="146" t="s">
        <v>149</v>
      </c>
    </row>
    <row r="445" spans="2:51" s="13" customFormat="1" ht="12">
      <c r="B445" s="152"/>
      <c r="D445" s="145" t="s">
        <v>157</v>
      </c>
      <c r="E445" s="153" t="s">
        <v>1</v>
      </c>
      <c r="F445" s="154" t="s">
        <v>160</v>
      </c>
      <c r="H445" s="155">
        <v>30</v>
      </c>
      <c r="I445" s="156"/>
      <c r="L445" s="152"/>
      <c r="M445" s="157"/>
      <c r="T445" s="158"/>
      <c r="AT445" s="153" t="s">
        <v>157</v>
      </c>
      <c r="AU445" s="153" t="s">
        <v>86</v>
      </c>
      <c r="AV445" s="13" t="s">
        <v>156</v>
      </c>
      <c r="AW445" s="13" t="s">
        <v>32</v>
      </c>
      <c r="AX445" s="13" t="s">
        <v>84</v>
      </c>
      <c r="AY445" s="153" t="s">
        <v>149</v>
      </c>
    </row>
    <row r="446" spans="2:65" s="1" customFormat="1" ht="16.5" customHeight="1">
      <c r="B446" s="31"/>
      <c r="C446" s="131" t="s">
        <v>650</v>
      </c>
      <c r="D446" s="131" t="s">
        <v>151</v>
      </c>
      <c r="E446" s="132" t="s">
        <v>651</v>
      </c>
      <c r="F446" s="133" t="s">
        <v>652</v>
      </c>
      <c r="G446" s="134" t="s">
        <v>410</v>
      </c>
      <c r="H446" s="135">
        <v>10</v>
      </c>
      <c r="I446" s="136"/>
      <c r="J446" s="137">
        <f aca="true" t="shared" si="20" ref="J446:J468">ROUND(I446*H446,2)</f>
        <v>0</v>
      </c>
      <c r="K446" s="133" t="s">
        <v>155</v>
      </c>
      <c r="L446" s="31"/>
      <c r="M446" s="138" t="s">
        <v>1</v>
      </c>
      <c r="N446" s="139" t="s">
        <v>41</v>
      </c>
      <c r="P446" s="140">
        <f aca="true" t="shared" si="21" ref="P446:P468">O446*H446</f>
        <v>0</v>
      </c>
      <c r="Q446" s="140">
        <v>0</v>
      </c>
      <c r="R446" s="140">
        <f aca="true" t="shared" si="22" ref="R446:R468">Q446*H446</f>
        <v>0</v>
      </c>
      <c r="S446" s="140">
        <v>0.00022</v>
      </c>
      <c r="T446" s="141">
        <f aca="true" t="shared" si="23" ref="T446:T468">S446*H446</f>
        <v>0.0022</v>
      </c>
      <c r="AR446" s="142" t="s">
        <v>194</v>
      </c>
      <c r="AT446" s="142" t="s">
        <v>151</v>
      </c>
      <c r="AU446" s="142" t="s">
        <v>86</v>
      </c>
      <c r="AY446" s="16" t="s">
        <v>149</v>
      </c>
      <c r="BE446" s="143">
        <f aca="true" t="shared" si="24" ref="BE446:BE468">IF(N446="základní",J446,0)</f>
        <v>0</v>
      </c>
      <c r="BF446" s="143">
        <f aca="true" t="shared" si="25" ref="BF446:BF468">IF(N446="snížená",J446,0)</f>
        <v>0</v>
      </c>
      <c r="BG446" s="143">
        <f aca="true" t="shared" si="26" ref="BG446:BG468">IF(N446="zákl. přenesená",J446,0)</f>
        <v>0</v>
      </c>
      <c r="BH446" s="143">
        <f aca="true" t="shared" si="27" ref="BH446:BH468">IF(N446="sníž. přenesená",J446,0)</f>
        <v>0</v>
      </c>
      <c r="BI446" s="143">
        <f aca="true" t="shared" si="28" ref="BI446:BI468">IF(N446="nulová",J446,0)</f>
        <v>0</v>
      </c>
      <c r="BJ446" s="16" t="s">
        <v>84</v>
      </c>
      <c r="BK446" s="143">
        <f aca="true" t="shared" si="29" ref="BK446:BK468">ROUND(I446*H446,2)</f>
        <v>0</v>
      </c>
      <c r="BL446" s="16" t="s">
        <v>194</v>
      </c>
      <c r="BM446" s="142" t="s">
        <v>653</v>
      </c>
    </row>
    <row r="447" spans="2:65" s="1" customFormat="1" ht="24.2" customHeight="1">
      <c r="B447" s="31"/>
      <c r="C447" s="131" t="s">
        <v>405</v>
      </c>
      <c r="D447" s="131" t="s">
        <v>151</v>
      </c>
      <c r="E447" s="132" t="s">
        <v>654</v>
      </c>
      <c r="F447" s="133" t="s">
        <v>655</v>
      </c>
      <c r="G447" s="134" t="s">
        <v>305</v>
      </c>
      <c r="H447" s="135">
        <v>43</v>
      </c>
      <c r="I447" s="136"/>
      <c r="J447" s="137">
        <f t="shared" si="20"/>
        <v>0</v>
      </c>
      <c r="K447" s="133" t="s">
        <v>155</v>
      </c>
      <c r="L447" s="31"/>
      <c r="M447" s="138" t="s">
        <v>1</v>
      </c>
      <c r="N447" s="139" t="s">
        <v>41</v>
      </c>
      <c r="P447" s="140">
        <f t="shared" si="21"/>
        <v>0</v>
      </c>
      <c r="Q447" s="140">
        <v>0.00098</v>
      </c>
      <c r="R447" s="140">
        <f t="shared" si="22"/>
        <v>0.04214</v>
      </c>
      <c r="S447" s="140">
        <v>0</v>
      </c>
      <c r="T447" s="141">
        <f t="shared" si="23"/>
        <v>0</v>
      </c>
      <c r="AR447" s="142" t="s">
        <v>194</v>
      </c>
      <c r="AT447" s="142" t="s">
        <v>151</v>
      </c>
      <c r="AU447" s="142" t="s">
        <v>86</v>
      </c>
      <c r="AY447" s="16" t="s">
        <v>149</v>
      </c>
      <c r="BE447" s="143">
        <f t="shared" si="24"/>
        <v>0</v>
      </c>
      <c r="BF447" s="143">
        <f t="shared" si="25"/>
        <v>0</v>
      </c>
      <c r="BG447" s="143">
        <f t="shared" si="26"/>
        <v>0</v>
      </c>
      <c r="BH447" s="143">
        <f t="shared" si="27"/>
        <v>0</v>
      </c>
      <c r="BI447" s="143">
        <f t="shared" si="28"/>
        <v>0</v>
      </c>
      <c r="BJ447" s="16" t="s">
        <v>84</v>
      </c>
      <c r="BK447" s="143">
        <f t="shared" si="29"/>
        <v>0</v>
      </c>
      <c r="BL447" s="16" t="s">
        <v>194</v>
      </c>
      <c r="BM447" s="142" t="s">
        <v>656</v>
      </c>
    </row>
    <row r="448" spans="2:65" s="1" customFormat="1" ht="24.2" customHeight="1">
      <c r="B448" s="31"/>
      <c r="C448" s="131" t="s">
        <v>657</v>
      </c>
      <c r="D448" s="131" t="s">
        <v>151</v>
      </c>
      <c r="E448" s="132" t="s">
        <v>658</v>
      </c>
      <c r="F448" s="133" t="s">
        <v>659</v>
      </c>
      <c r="G448" s="134" t="s">
        <v>305</v>
      </c>
      <c r="H448" s="135">
        <v>37</v>
      </c>
      <c r="I448" s="136"/>
      <c r="J448" s="137">
        <f t="shared" si="20"/>
        <v>0</v>
      </c>
      <c r="K448" s="133" t="s">
        <v>155</v>
      </c>
      <c r="L448" s="31"/>
      <c r="M448" s="138" t="s">
        <v>1</v>
      </c>
      <c r="N448" s="139" t="s">
        <v>41</v>
      </c>
      <c r="P448" s="140">
        <f t="shared" si="21"/>
        <v>0</v>
      </c>
      <c r="Q448" s="140">
        <v>0.00126</v>
      </c>
      <c r="R448" s="140">
        <f t="shared" si="22"/>
        <v>0.04662</v>
      </c>
      <c r="S448" s="140">
        <v>0</v>
      </c>
      <c r="T448" s="141">
        <f t="shared" si="23"/>
        <v>0</v>
      </c>
      <c r="AR448" s="142" t="s">
        <v>194</v>
      </c>
      <c r="AT448" s="142" t="s">
        <v>151</v>
      </c>
      <c r="AU448" s="142" t="s">
        <v>86</v>
      </c>
      <c r="AY448" s="16" t="s">
        <v>149</v>
      </c>
      <c r="BE448" s="143">
        <f t="shared" si="24"/>
        <v>0</v>
      </c>
      <c r="BF448" s="143">
        <f t="shared" si="25"/>
        <v>0</v>
      </c>
      <c r="BG448" s="143">
        <f t="shared" si="26"/>
        <v>0</v>
      </c>
      <c r="BH448" s="143">
        <f t="shared" si="27"/>
        <v>0</v>
      </c>
      <c r="BI448" s="143">
        <f t="shared" si="28"/>
        <v>0</v>
      </c>
      <c r="BJ448" s="16" t="s">
        <v>84</v>
      </c>
      <c r="BK448" s="143">
        <f t="shared" si="29"/>
        <v>0</v>
      </c>
      <c r="BL448" s="16" t="s">
        <v>194</v>
      </c>
      <c r="BM448" s="142" t="s">
        <v>660</v>
      </c>
    </row>
    <row r="449" spans="2:65" s="1" customFormat="1" ht="24.2" customHeight="1">
      <c r="B449" s="31"/>
      <c r="C449" s="131" t="s">
        <v>411</v>
      </c>
      <c r="D449" s="131" t="s">
        <v>151</v>
      </c>
      <c r="E449" s="132" t="s">
        <v>661</v>
      </c>
      <c r="F449" s="133" t="s">
        <v>662</v>
      </c>
      <c r="G449" s="134" t="s">
        <v>305</v>
      </c>
      <c r="H449" s="135">
        <v>4</v>
      </c>
      <c r="I449" s="136"/>
      <c r="J449" s="137">
        <f t="shared" si="20"/>
        <v>0</v>
      </c>
      <c r="K449" s="133" t="s">
        <v>155</v>
      </c>
      <c r="L449" s="31"/>
      <c r="M449" s="138" t="s">
        <v>1</v>
      </c>
      <c r="N449" s="139" t="s">
        <v>41</v>
      </c>
      <c r="P449" s="140">
        <f t="shared" si="21"/>
        <v>0</v>
      </c>
      <c r="Q449" s="140">
        <v>0.00153</v>
      </c>
      <c r="R449" s="140">
        <f t="shared" si="22"/>
        <v>0.00612</v>
      </c>
      <c r="S449" s="140">
        <v>0</v>
      </c>
      <c r="T449" s="141">
        <f t="shared" si="23"/>
        <v>0</v>
      </c>
      <c r="AR449" s="142" t="s">
        <v>194</v>
      </c>
      <c r="AT449" s="142" t="s">
        <v>151</v>
      </c>
      <c r="AU449" s="142" t="s">
        <v>86</v>
      </c>
      <c r="AY449" s="16" t="s">
        <v>149</v>
      </c>
      <c r="BE449" s="143">
        <f t="shared" si="24"/>
        <v>0</v>
      </c>
      <c r="BF449" s="143">
        <f t="shared" si="25"/>
        <v>0</v>
      </c>
      <c r="BG449" s="143">
        <f t="shared" si="26"/>
        <v>0</v>
      </c>
      <c r="BH449" s="143">
        <f t="shared" si="27"/>
        <v>0</v>
      </c>
      <c r="BI449" s="143">
        <f t="shared" si="28"/>
        <v>0</v>
      </c>
      <c r="BJ449" s="16" t="s">
        <v>84</v>
      </c>
      <c r="BK449" s="143">
        <f t="shared" si="29"/>
        <v>0</v>
      </c>
      <c r="BL449" s="16" t="s">
        <v>194</v>
      </c>
      <c r="BM449" s="142" t="s">
        <v>663</v>
      </c>
    </row>
    <row r="450" spans="2:65" s="1" customFormat="1" ht="24.2" customHeight="1">
      <c r="B450" s="31"/>
      <c r="C450" s="131" t="s">
        <v>664</v>
      </c>
      <c r="D450" s="131" t="s">
        <v>151</v>
      </c>
      <c r="E450" s="132" t="s">
        <v>665</v>
      </c>
      <c r="F450" s="133" t="s">
        <v>666</v>
      </c>
      <c r="G450" s="134" t="s">
        <v>305</v>
      </c>
      <c r="H450" s="135">
        <v>15</v>
      </c>
      <c r="I450" s="136"/>
      <c r="J450" s="137">
        <f t="shared" si="20"/>
        <v>0</v>
      </c>
      <c r="K450" s="133" t="s">
        <v>155</v>
      </c>
      <c r="L450" s="31"/>
      <c r="M450" s="138" t="s">
        <v>1</v>
      </c>
      <c r="N450" s="139" t="s">
        <v>41</v>
      </c>
      <c r="P450" s="140">
        <f t="shared" si="21"/>
        <v>0</v>
      </c>
      <c r="Q450" s="140">
        <v>0.00284</v>
      </c>
      <c r="R450" s="140">
        <f t="shared" si="22"/>
        <v>0.0426</v>
      </c>
      <c r="S450" s="140">
        <v>0</v>
      </c>
      <c r="T450" s="141">
        <f t="shared" si="23"/>
        <v>0</v>
      </c>
      <c r="AR450" s="142" t="s">
        <v>194</v>
      </c>
      <c r="AT450" s="142" t="s">
        <v>151</v>
      </c>
      <c r="AU450" s="142" t="s">
        <v>86</v>
      </c>
      <c r="AY450" s="16" t="s">
        <v>149</v>
      </c>
      <c r="BE450" s="143">
        <f t="shared" si="24"/>
        <v>0</v>
      </c>
      <c r="BF450" s="143">
        <f t="shared" si="25"/>
        <v>0</v>
      </c>
      <c r="BG450" s="143">
        <f t="shared" si="26"/>
        <v>0</v>
      </c>
      <c r="BH450" s="143">
        <f t="shared" si="27"/>
        <v>0</v>
      </c>
      <c r="BI450" s="143">
        <f t="shared" si="28"/>
        <v>0</v>
      </c>
      <c r="BJ450" s="16" t="s">
        <v>84</v>
      </c>
      <c r="BK450" s="143">
        <f t="shared" si="29"/>
        <v>0</v>
      </c>
      <c r="BL450" s="16" t="s">
        <v>194</v>
      </c>
      <c r="BM450" s="142" t="s">
        <v>667</v>
      </c>
    </row>
    <row r="451" spans="2:65" s="1" customFormat="1" ht="24.2" customHeight="1">
      <c r="B451" s="31"/>
      <c r="C451" s="131" t="s">
        <v>414</v>
      </c>
      <c r="D451" s="131" t="s">
        <v>151</v>
      </c>
      <c r="E451" s="132" t="s">
        <v>668</v>
      </c>
      <c r="F451" s="133" t="s">
        <v>669</v>
      </c>
      <c r="G451" s="134" t="s">
        <v>410</v>
      </c>
      <c r="H451" s="135">
        <v>8</v>
      </c>
      <c r="I451" s="136"/>
      <c r="J451" s="137">
        <f t="shared" si="20"/>
        <v>0</v>
      </c>
      <c r="K451" s="133" t="s">
        <v>155</v>
      </c>
      <c r="L451" s="31"/>
      <c r="M451" s="138" t="s">
        <v>1</v>
      </c>
      <c r="N451" s="139" t="s">
        <v>41</v>
      </c>
      <c r="P451" s="140">
        <f t="shared" si="21"/>
        <v>0</v>
      </c>
      <c r="Q451" s="140">
        <v>0.0007</v>
      </c>
      <c r="R451" s="140">
        <f t="shared" si="22"/>
        <v>0.0056</v>
      </c>
      <c r="S451" s="140">
        <v>0</v>
      </c>
      <c r="T451" s="141">
        <f t="shared" si="23"/>
        <v>0</v>
      </c>
      <c r="AR451" s="142" t="s">
        <v>194</v>
      </c>
      <c r="AT451" s="142" t="s">
        <v>151</v>
      </c>
      <c r="AU451" s="142" t="s">
        <v>86</v>
      </c>
      <c r="AY451" s="16" t="s">
        <v>149</v>
      </c>
      <c r="BE451" s="143">
        <f t="shared" si="24"/>
        <v>0</v>
      </c>
      <c r="BF451" s="143">
        <f t="shared" si="25"/>
        <v>0</v>
      </c>
      <c r="BG451" s="143">
        <f t="shared" si="26"/>
        <v>0</v>
      </c>
      <c r="BH451" s="143">
        <f t="shared" si="27"/>
        <v>0</v>
      </c>
      <c r="BI451" s="143">
        <f t="shared" si="28"/>
        <v>0</v>
      </c>
      <c r="BJ451" s="16" t="s">
        <v>84</v>
      </c>
      <c r="BK451" s="143">
        <f t="shared" si="29"/>
        <v>0</v>
      </c>
      <c r="BL451" s="16" t="s">
        <v>194</v>
      </c>
      <c r="BM451" s="142" t="s">
        <v>670</v>
      </c>
    </row>
    <row r="452" spans="2:65" s="1" customFormat="1" ht="24.2" customHeight="1">
      <c r="B452" s="31"/>
      <c r="C452" s="131" t="s">
        <v>671</v>
      </c>
      <c r="D452" s="131" t="s">
        <v>151</v>
      </c>
      <c r="E452" s="132" t="s">
        <v>672</v>
      </c>
      <c r="F452" s="133" t="s">
        <v>673</v>
      </c>
      <c r="G452" s="134" t="s">
        <v>410</v>
      </c>
      <c r="H452" s="135">
        <v>4</v>
      </c>
      <c r="I452" s="136"/>
      <c r="J452" s="137">
        <f t="shared" si="20"/>
        <v>0</v>
      </c>
      <c r="K452" s="133" t="s">
        <v>155</v>
      </c>
      <c r="L452" s="31"/>
      <c r="M452" s="138" t="s">
        <v>1</v>
      </c>
      <c r="N452" s="139" t="s">
        <v>41</v>
      </c>
      <c r="P452" s="140">
        <f t="shared" si="21"/>
        <v>0</v>
      </c>
      <c r="Q452" s="140">
        <v>0.00133</v>
      </c>
      <c r="R452" s="140">
        <f t="shared" si="22"/>
        <v>0.00532</v>
      </c>
      <c r="S452" s="140">
        <v>0</v>
      </c>
      <c r="T452" s="141">
        <f t="shared" si="23"/>
        <v>0</v>
      </c>
      <c r="AR452" s="142" t="s">
        <v>194</v>
      </c>
      <c r="AT452" s="142" t="s">
        <v>151</v>
      </c>
      <c r="AU452" s="142" t="s">
        <v>86</v>
      </c>
      <c r="AY452" s="16" t="s">
        <v>149</v>
      </c>
      <c r="BE452" s="143">
        <f t="shared" si="24"/>
        <v>0</v>
      </c>
      <c r="BF452" s="143">
        <f t="shared" si="25"/>
        <v>0</v>
      </c>
      <c r="BG452" s="143">
        <f t="shared" si="26"/>
        <v>0</v>
      </c>
      <c r="BH452" s="143">
        <f t="shared" si="27"/>
        <v>0</v>
      </c>
      <c r="BI452" s="143">
        <f t="shared" si="28"/>
        <v>0</v>
      </c>
      <c r="BJ452" s="16" t="s">
        <v>84</v>
      </c>
      <c r="BK452" s="143">
        <f t="shared" si="29"/>
        <v>0</v>
      </c>
      <c r="BL452" s="16" t="s">
        <v>194</v>
      </c>
      <c r="BM452" s="142" t="s">
        <v>674</v>
      </c>
    </row>
    <row r="453" spans="2:65" s="1" customFormat="1" ht="24.2" customHeight="1">
      <c r="B453" s="31"/>
      <c r="C453" s="131" t="s">
        <v>419</v>
      </c>
      <c r="D453" s="131" t="s">
        <v>151</v>
      </c>
      <c r="E453" s="132" t="s">
        <v>675</v>
      </c>
      <c r="F453" s="133" t="s">
        <v>676</v>
      </c>
      <c r="G453" s="134" t="s">
        <v>305</v>
      </c>
      <c r="H453" s="135">
        <v>5</v>
      </c>
      <c r="I453" s="136"/>
      <c r="J453" s="137">
        <f t="shared" si="20"/>
        <v>0</v>
      </c>
      <c r="K453" s="133" t="s">
        <v>155</v>
      </c>
      <c r="L453" s="31"/>
      <c r="M453" s="138" t="s">
        <v>1</v>
      </c>
      <c r="N453" s="139" t="s">
        <v>41</v>
      </c>
      <c r="P453" s="140">
        <f t="shared" si="21"/>
        <v>0</v>
      </c>
      <c r="Q453" s="140">
        <v>0.00016</v>
      </c>
      <c r="R453" s="140">
        <f t="shared" si="22"/>
        <v>0.0008</v>
      </c>
      <c r="S453" s="140">
        <v>0</v>
      </c>
      <c r="T453" s="141">
        <f t="shared" si="23"/>
        <v>0</v>
      </c>
      <c r="AR453" s="142" t="s">
        <v>194</v>
      </c>
      <c r="AT453" s="142" t="s">
        <v>151</v>
      </c>
      <c r="AU453" s="142" t="s">
        <v>86</v>
      </c>
      <c r="AY453" s="16" t="s">
        <v>149</v>
      </c>
      <c r="BE453" s="143">
        <f t="shared" si="24"/>
        <v>0</v>
      </c>
      <c r="BF453" s="143">
        <f t="shared" si="25"/>
        <v>0</v>
      </c>
      <c r="BG453" s="143">
        <f t="shared" si="26"/>
        <v>0</v>
      </c>
      <c r="BH453" s="143">
        <f t="shared" si="27"/>
        <v>0</v>
      </c>
      <c r="BI453" s="143">
        <f t="shared" si="28"/>
        <v>0</v>
      </c>
      <c r="BJ453" s="16" t="s">
        <v>84</v>
      </c>
      <c r="BK453" s="143">
        <f t="shared" si="29"/>
        <v>0</v>
      </c>
      <c r="BL453" s="16" t="s">
        <v>194</v>
      </c>
      <c r="BM453" s="142" t="s">
        <v>677</v>
      </c>
    </row>
    <row r="454" spans="2:65" s="1" customFormat="1" ht="24.2" customHeight="1">
      <c r="B454" s="31"/>
      <c r="C454" s="131" t="s">
        <v>678</v>
      </c>
      <c r="D454" s="131" t="s">
        <v>151</v>
      </c>
      <c r="E454" s="132" t="s">
        <v>679</v>
      </c>
      <c r="F454" s="133" t="s">
        <v>680</v>
      </c>
      <c r="G454" s="134" t="s">
        <v>305</v>
      </c>
      <c r="H454" s="135">
        <v>10.5</v>
      </c>
      <c r="I454" s="136"/>
      <c r="J454" s="137">
        <f t="shared" si="20"/>
        <v>0</v>
      </c>
      <c r="K454" s="133" t="s">
        <v>155</v>
      </c>
      <c r="L454" s="31"/>
      <c r="M454" s="138" t="s">
        <v>1</v>
      </c>
      <c r="N454" s="139" t="s">
        <v>41</v>
      </c>
      <c r="P454" s="140">
        <f t="shared" si="21"/>
        <v>0</v>
      </c>
      <c r="Q454" s="140">
        <v>0.00029</v>
      </c>
      <c r="R454" s="140">
        <f t="shared" si="22"/>
        <v>0.003045</v>
      </c>
      <c r="S454" s="140">
        <v>0</v>
      </c>
      <c r="T454" s="141">
        <f t="shared" si="23"/>
        <v>0</v>
      </c>
      <c r="AR454" s="142" t="s">
        <v>194</v>
      </c>
      <c r="AT454" s="142" t="s">
        <v>151</v>
      </c>
      <c r="AU454" s="142" t="s">
        <v>86</v>
      </c>
      <c r="AY454" s="16" t="s">
        <v>149</v>
      </c>
      <c r="BE454" s="143">
        <f t="shared" si="24"/>
        <v>0</v>
      </c>
      <c r="BF454" s="143">
        <f t="shared" si="25"/>
        <v>0</v>
      </c>
      <c r="BG454" s="143">
        <f t="shared" si="26"/>
        <v>0</v>
      </c>
      <c r="BH454" s="143">
        <f t="shared" si="27"/>
        <v>0</v>
      </c>
      <c r="BI454" s="143">
        <f t="shared" si="28"/>
        <v>0</v>
      </c>
      <c r="BJ454" s="16" t="s">
        <v>84</v>
      </c>
      <c r="BK454" s="143">
        <f t="shared" si="29"/>
        <v>0</v>
      </c>
      <c r="BL454" s="16" t="s">
        <v>194</v>
      </c>
      <c r="BM454" s="142" t="s">
        <v>681</v>
      </c>
    </row>
    <row r="455" spans="2:65" s="1" customFormat="1" ht="37.7" customHeight="1">
      <c r="B455" s="31"/>
      <c r="C455" s="131" t="s">
        <v>422</v>
      </c>
      <c r="D455" s="131" t="s">
        <v>151</v>
      </c>
      <c r="E455" s="132" t="s">
        <v>682</v>
      </c>
      <c r="F455" s="133" t="s">
        <v>683</v>
      </c>
      <c r="G455" s="134" t="s">
        <v>305</v>
      </c>
      <c r="H455" s="135">
        <v>43</v>
      </c>
      <c r="I455" s="136"/>
      <c r="J455" s="137">
        <f t="shared" si="20"/>
        <v>0</v>
      </c>
      <c r="K455" s="133" t="s">
        <v>155</v>
      </c>
      <c r="L455" s="31"/>
      <c r="M455" s="138" t="s">
        <v>1</v>
      </c>
      <c r="N455" s="139" t="s">
        <v>41</v>
      </c>
      <c r="P455" s="140">
        <f t="shared" si="21"/>
        <v>0</v>
      </c>
      <c r="Q455" s="140">
        <v>7E-05</v>
      </c>
      <c r="R455" s="140">
        <f t="shared" si="22"/>
        <v>0.0030099999999999997</v>
      </c>
      <c r="S455" s="140">
        <v>0</v>
      </c>
      <c r="T455" s="141">
        <f t="shared" si="23"/>
        <v>0</v>
      </c>
      <c r="AR455" s="142" t="s">
        <v>194</v>
      </c>
      <c r="AT455" s="142" t="s">
        <v>151</v>
      </c>
      <c r="AU455" s="142" t="s">
        <v>86</v>
      </c>
      <c r="AY455" s="16" t="s">
        <v>149</v>
      </c>
      <c r="BE455" s="143">
        <f t="shared" si="24"/>
        <v>0</v>
      </c>
      <c r="BF455" s="143">
        <f t="shared" si="25"/>
        <v>0</v>
      </c>
      <c r="BG455" s="143">
        <f t="shared" si="26"/>
        <v>0</v>
      </c>
      <c r="BH455" s="143">
        <f t="shared" si="27"/>
        <v>0</v>
      </c>
      <c r="BI455" s="143">
        <f t="shared" si="28"/>
        <v>0</v>
      </c>
      <c r="BJ455" s="16" t="s">
        <v>84</v>
      </c>
      <c r="BK455" s="143">
        <f t="shared" si="29"/>
        <v>0</v>
      </c>
      <c r="BL455" s="16" t="s">
        <v>194</v>
      </c>
      <c r="BM455" s="142" t="s">
        <v>684</v>
      </c>
    </row>
    <row r="456" spans="2:65" s="1" customFormat="1" ht="37.7" customHeight="1">
      <c r="B456" s="31"/>
      <c r="C456" s="131" t="s">
        <v>685</v>
      </c>
      <c r="D456" s="131" t="s">
        <v>151</v>
      </c>
      <c r="E456" s="132" t="s">
        <v>686</v>
      </c>
      <c r="F456" s="133" t="s">
        <v>687</v>
      </c>
      <c r="G456" s="134" t="s">
        <v>305</v>
      </c>
      <c r="H456" s="135">
        <v>56</v>
      </c>
      <c r="I456" s="136"/>
      <c r="J456" s="137">
        <f t="shared" si="20"/>
        <v>0</v>
      </c>
      <c r="K456" s="133" t="s">
        <v>155</v>
      </c>
      <c r="L456" s="31"/>
      <c r="M456" s="138" t="s">
        <v>1</v>
      </c>
      <c r="N456" s="139" t="s">
        <v>41</v>
      </c>
      <c r="P456" s="140">
        <f t="shared" si="21"/>
        <v>0</v>
      </c>
      <c r="Q456" s="140">
        <v>9E-05</v>
      </c>
      <c r="R456" s="140">
        <f t="shared" si="22"/>
        <v>0.00504</v>
      </c>
      <c r="S456" s="140">
        <v>0</v>
      </c>
      <c r="T456" s="141">
        <f t="shared" si="23"/>
        <v>0</v>
      </c>
      <c r="AR456" s="142" t="s">
        <v>194</v>
      </c>
      <c r="AT456" s="142" t="s">
        <v>151</v>
      </c>
      <c r="AU456" s="142" t="s">
        <v>86</v>
      </c>
      <c r="AY456" s="16" t="s">
        <v>149</v>
      </c>
      <c r="BE456" s="143">
        <f t="shared" si="24"/>
        <v>0</v>
      </c>
      <c r="BF456" s="143">
        <f t="shared" si="25"/>
        <v>0</v>
      </c>
      <c r="BG456" s="143">
        <f t="shared" si="26"/>
        <v>0</v>
      </c>
      <c r="BH456" s="143">
        <f t="shared" si="27"/>
        <v>0</v>
      </c>
      <c r="BI456" s="143">
        <f t="shared" si="28"/>
        <v>0</v>
      </c>
      <c r="BJ456" s="16" t="s">
        <v>84</v>
      </c>
      <c r="BK456" s="143">
        <f t="shared" si="29"/>
        <v>0</v>
      </c>
      <c r="BL456" s="16" t="s">
        <v>194</v>
      </c>
      <c r="BM456" s="142" t="s">
        <v>688</v>
      </c>
    </row>
    <row r="457" spans="2:65" s="1" customFormat="1" ht="16.5" customHeight="1">
      <c r="B457" s="31"/>
      <c r="C457" s="131" t="s">
        <v>427</v>
      </c>
      <c r="D457" s="131" t="s">
        <v>151</v>
      </c>
      <c r="E457" s="132" t="s">
        <v>689</v>
      </c>
      <c r="F457" s="133" t="s">
        <v>690</v>
      </c>
      <c r="G457" s="134" t="s">
        <v>305</v>
      </c>
      <c r="H457" s="135">
        <v>50</v>
      </c>
      <c r="I457" s="136"/>
      <c r="J457" s="137">
        <f t="shared" si="20"/>
        <v>0</v>
      </c>
      <c r="K457" s="133" t="s">
        <v>155</v>
      </c>
      <c r="L457" s="31"/>
      <c r="M457" s="138" t="s">
        <v>1</v>
      </c>
      <c r="N457" s="139" t="s">
        <v>41</v>
      </c>
      <c r="P457" s="140">
        <f t="shared" si="21"/>
        <v>0</v>
      </c>
      <c r="Q457" s="140">
        <v>0</v>
      </c>
      <c r="R457" s="140">
        <f t="shared" si="22"/>
        <v>0</v>
      </c>
      <c r="S457" s="140">
        <v>0.00023</v>
      </c>
      <c r="T457" s="141">
        <f t="shared" si="23"/>
        <v>0.0115</v>
      </c>
      <c r="AR457" s="142" t="s">
        <v>194</v>
      </c>
      <c r="AT457" s="142" t="s">
        <v>151</v>
      </c>
      <c r="AU457" s="142" t="s">
        <v>86</v>
      </c>
      <c r="AY457" s="16" t="s">
        <v>149</v>
      </c>
      <c r="BE457" s="143">
        <f t="shared" si="24"/>
        <v>0</v>
      </c>
      <c r="BF457" s="143">
        <f t="shared" si="25"/>
        <v>0</v>
      </c>
      <c r="BG457" s="143">
        <f t="shared" si="26"/>
        <v>0</v>
      </c>
      <c r="BH457" s="143">
        <f t="shared" si="27"/>
        <v>0</v>
      </c>
      <c r="BI457" s="143">
        <f t="shared" si="28"/>
        <v>0</v>
      </c>
      <c r="BJ457" s="16" t="s">
        <v>84</v>
      </c>
      <c r="BK457" s="143">
        <f t="shared" si="29"/>
        <v>0</v>
      </c>
      <c r="BL457" s="16" t="s">
        <v>194</v>
      </c>
      <c r="BM457" s="142" t="s">
        <v>691</v>
      </c>
    </row>
    <row r="458" spans="2:65" s="1" customFormat="1" ht="16.5" customHeight="1">
      <c r="B458" s="31"/>
      <c r="C458" s="131" t="s">
        <v>692</v>
      </c>
      <c r="D458" s="131" t="s">
        <v>151</v>
      </c>
      <c r="E458" s="132" t="s">
        <v>693</v>
      </c>
      <c r="F458" s="133" t="s">
        <v>694</v>
      </c>
      <c r="G458" s="134" t="s">
        <v>305</v>
      </c>
      <c r="H458" s="135">
        <v>24</v>
      </c>
      <c r="I458" s="136"/>
      <c r="J458" s="137">
        <f t="shared" si="20"/>
        <v>0</v>
      </c>
      <c r="K458" s="133" t="s">
        <v>155</v>
      </c>
      <c r="L458" s="31"/>
      <c r="M458" s="138" t="s">
        <v>1</v>
      </c>
      <c r="N458" s="139" t="s">
        <v>41</v>
      </c>
      <c r="P458" s="140">
        <f t="shared" si="21"/>
        <v>0</v>
      </c>
      <c r="Q458" s="140">
        <v>0.00192</v>
      </c>
      <c r="R458" s="140">
        <f t="shared" si="22"/>
        <v>0.04608</v>
      </c>
      <c r="S458" s="140">
        <v>0</v>
      </c>
      <c r="T458" s="141">
        <f t="shared" si="23"/>
        <v>0</v>
      </c>
      <c r="AR458" s="142" t="s">
        <v>194</v>
      </c>
      <c r="AT458" s="142" t="s">
        <v>151</v>
      </c>
      <c r="AU458" s="142" t="s">
        <v>86</v>
      </c>
      <c r="AY458" s="16" t="s">
        <v>149</v>
      </c>
      <c r="BE458" s="143">
        <f t="shared" si="24"/>
        <v>0</v>
      </c>
      <c r="BF458" s="143">
        <f t="shared" si="25"/>
        <v>0</v>
      </c>
      <c r="BG458" s="143">
        <f t="shared" si="26"/>
        <v>0</v>
      </c>
      <c r="BH458" s="143">
        <f t="shared" si="27"/>
        <v>0</v>
      </c>
      <c r="BI458" s="143">
        <f t="shared" si="28"/>
        <v>0</v>
      </c>
      <c r="BJ458" s="16" t="s">
        <v>84</v>
      </c>
      <c r="BK458" s="143">
        <f t="shared" si="29"/>
        <v>0</v>
      </c>
      <c r="BL458" s="16" t="s">
        <v>194</v>
      </c>
      <c r="BM458" s="142" t="s">
        <v>695</v>
      </c>
    </row>
    <row r="459" spans="2:65" s="1" customFormat="1" ht="16.5" customHeight="1">
      <c r="B459" s="31"/>
      <c r="C459" s="131" t="s">
        <v>431</v>
      </c>
      <c r="D459" s="131" t="s">
        <v>151</v>
      </c>
      <c r="E459" s="132" t="s">
        <v>696</v>
      </c>
      <c r="F459" s="133" t="s">
        <v>697</v>
      </c>
      <c r="G459" s="134" t="s">
        <v>410</v>
      </c>
      <c r="H459" s="135">
        <v>29</v>
      </c>
      <c r="I459" s="136"/>
      <c r="J459" s="137">
        <f t="shared" si="20"/>
        <v>0</v>
      </c>
      <c r="K459" s="133" t="s">
        <v>155</v>
      </c>
      <c r="L459" s="31"/>
      <c r="M459" s="138" t="s">
        <v>1</v>
      </c>
      <c r="N459" s="139" t="s">
        <v>41</v>
      </c>
      <c r="P459" s="140">
        <f t="shared" si="21"/>
        <v>0</v>
      </c>
      <c r="Q459" s="140">
        <v>0</v>
      </c>
      <c r="R459" s="140">
        <f t="shared" si="22"/>
        <v>0</v>
      </c>
      <c r="S459" s="140">
        <v>0</v>
      </c>
      <c r="T459" s="141">
        <f t="shared" si="23"/>
        <v>0</v>
      </c>
      <c r="AR459" s="142" t="s">
        <v>194</v>
      </c>
      <c r="AT459" s="142" t="s">
        <v>151</v>
      </c>
      <c r="AU459" s="142" t="s">
        <v>86</v>
      </c>
      <c r="AY459" s="16" t="s">
        <v>149</v>
      </c>
      <c r="BE459" s="143">
        <f t="shared" si="24"/>
        <v>0</v>
      </c>
      <c r="BF459" s="143">
        <f t="shared" si="25"/>
        <v>0</v>
      </c>
      <c r="BG459" s="143">
        <f t="shared" si="26"/>
        <v>0</v>
      </c>
      <c r="BH459" s="143">
        <f t="shared" si="27"/>
        <v>0</v>
      </c>
      <c r="BI459" s="143">
        <f t="shared" si="28"/>
        <v>0</v>
      </c>
      <c r="BJ459" s="16" t="s">
        <v>84</v>
      </c>
      <c r="BK459" s="143">
        <f t="shared" si="29"/>
        <v>0</v>
      </c>
      <c r="BL459" s="16" t="s">
        <v>194</v>
      </c>
      <c r="BM459" s="142" t="s">
        <v>698</v>
      </c>
    </row>
    <row r="460" spans="2:65" s="1" customFormat="1" ht="24.2" customHeight="1">
      <c r="B460" s="31"/>
      <c r="C460" s="131" t="s">
        <v>699</v>
      </c>
      <c r="D460" s="131" t="s">
        <v>151</v>
      </c>
      <c r="E460" s="132" t="s">
        <v>700</v>
      </c>
      <c r="F460" s="133" t="s">
        <v>701</v>
      </c>
      <c r="G460" s="134" t="s">
        <v>410</v>
      </c>
      <c r="H460" s="135">
        <v>4</v>
      </c>
      <c r="I460" s="136"/>
      <c r="J460" s="137">
        <f t="shared" si="20"/>
        <v>0</v>
      </c>
      <c r="K460" s="133" t="s">
        <v>155</v>
      </c>
      <c r="L460" s="31"/>
      <c r="M460" s="138" t="s">
        <v>1</v>
      </c>
      <c r="N460" s="139" t="s">
        <v>41</v>
      </c>
      <c r="P460" s="140">
        <f t="shared" si="21"/>
        <v>0</v>
      </c>
      <c r="Q460" s="140">
        <v>0</v>
      </c>
      <c r="R460" s="140">
        <f t="shared" si="22"/>
        <v>0</v>
      </c>
      <c r="S460" s="140">
        <v>0.00069</v>
      </c>
      <c r="T460" s="141">
        <f t="shared" si="23"/>
        <v>0.00276</v>
      </c>
      <c r="AR460" s="142" t="s">
        <v>194</v>
      </c>
      <c r="AT460" s="142" t="s">
        <v>151</v>
      </c>
      <c r="AU460" s="142" t="s">
        <v>86</v>
      </c>
      <c r="AY460" s="16" t="s">
        <v>149</v>
      </c>
      <c r="BE460" s="143">
        <f t="shared" si="24"/>
        <v>0</v>
      </c>
      <c r="BF460" s="143">
        <f t="shared" si="25"/>
        <v>0</v>
      </c>
      <c r="BG460" s="143">
        <f t="shared" si="26"/>
        <v>0</v>
      </c>
      <c r="BH460" s="143">
        <f t="shared" si="27"/>
        <v>0</v>
      </c>
      <c r="BI460" s="143">
        <f t="shared" si="28"/>
        <v>0</v>
      </c>
      <c r="BJ460" s="16" t="s">
        <v>84</v>
      </c>
      <c r="BK460" s="143">
        <f t="shared" si="29"/>
        <v>0</v>
      </c>
      <c r="BL460" s="16" t="s">
        <v>194</v>
      </c>
      <c r="BM460" s="142" t="s">
        <v>702</v>
      </c>
    </row>
    <row r="461" spans="2:65" s="1" customFormat="1" ht="21.75" customHeight="1">
      <c r="B461" s="31"/>
      <c r="C461" s="131" t="s">
        <v>436</v>
      </c>
      <c r="D461" s="131" t="s">
        <v>151</v>
      </c>
      <c r="E461" s="132" t="s">
        <v>703</v>
      </c>
      <c r="F461" s="133" t="s">
        <v>704</v>
      </c>
      <c r="G461" s="134" t="s">
        <v>410</v>
      </c>
      <c r="H461" s="135">
        <v>2</v>
      </c>
      <c r="I461" s="136"/>
      <c r="J461" s="137">
        <f t="shared" si="20"/>
        <v>0</v>
      </c>
      <c r="K461" s="133" t="s">
        <v>155</v>
      </c>
      <c r="L461" s="31"/>
      <c r="M461" s="138" t="s">
        <v>1</v>
      </c>
      <c r="N461" s="139" t="s">
        <v>41</v>
      </c>
      <c r="P461" s="140">
        <f t="shared" si="21"/>
        <v>0</v>
      </c>
      <c r="Q461" s="140">
        <v>0</v>
      </c>
      <c r="R461" s="140">
        <f t="shared" si="22"/>
        <v>0</v>
      </c>
      <c r="S461" s="140">
        <v>0.00053</v>
      </c>
      <c r="T461" s="141">
        <f t="shared" si="23"/>
        <v>0.00106</v>
      </c>
      <c r="AR461" s="142" t="s">
        <v>194</v>
      </c>
      <c r="AT461" s="142" t="s">
        <v>151</v>
      </c>
      <c r="AU461" s="142" t="s">
        <v>86</v>
      </c>
      <c r="AY461" s="16" t="s">
        <v>149</v>
      </c>
      <c r="BE461" s="143">
        <f t="shared" si="24"/>
        <v>0</v>
      </c>
      <c r="BF461" s="143">
        <f t="shared" si="25"/>
        <v>0</v>
      </c>
      <c r="BG461" s="143">
        <f t="shared" si="26"/>
        <v>0</v>
      </c>
      <c r="BH461" s="143">
        <f t="shared" si="27"/>
        <v>0</v>
      </c>
      <c r="BI461" s="143">
        <f t="shared" si="28"/>
        <v>0</v>
      </c>
      <c r="BJ461" s="16" t="s">
        <v>84</v>
      </c>
      <c r="BK461" s="143">
        <f t="shared" si="29"/>
        <v>0</v>
      </c>
      <c r="BL461" s="16" t="s">
        <v>194</v>
      </c>
      <c r="BM461" s="142" t="s">
        <v>705</v>
      </c>
    </row>
    <row r="462" spans="2:65" s="1" customFormat="1" ht="16.5" customHeight="1">
      <c r="B462" s="31"/>
      <c r="C462" s="131" t="s">
        <v>706</v>
      </c>
      <c r="D462" s="131" t="s">
        <v>151</v>
      </c>
      <c r="E462" s="132" t="s">
        <v>707</v>
      </c>
      <c r="F462" s="133" t="s">
        <v>708</v>
      </c>
      <c r="G462" s="134" t="s">
        <v>410</v>
      </c>
      <c r="H462" s="135">
        <v>3</v>
      </c>
      <c r="I462" s="136"/>
      <c r="J462" s="137">
        <f t="shared" si="20"/>
        <v>0</v>
      </c>
      <c r="K462" s="133" t="s">
        <v>155</v>
      </c>
      <c r="L462" s="31"/>
      <c r="M462" s="138" t="s">
        <v>1</v>
      </c>
      <c r="N462" s="139" t="s">
        <v>41</v>
      </c>
      <c r="P462" s="140">
        <f t="shared" si="21"/>
        <v>0</v>
      </c>
      <c r="Q462" s="140">
        <v>0.00072</v>
      </c>
      <c r="R462" s="140">
        <f t="shared" si="22"/>
        <v>0.00216</v>
      </c>
      <c r="S462" s="140">
        <v>0</v>
      </c>
      <c r="T462" s="141">
        <f t="shared" si="23"/>
        <v>0</v>
      </c>
      <c r="AR462" s="142" t="s">
        <v>194</v>
      </c>
      <c r="AT462" s="142" t="s">
        <v>151</v>
      </c>
      <c r="AU462" s="142" t="s">
        <v>86</v>
      </c>
      <c r="AY462" s="16" t="s">
        <v>149</v>
      </c>
      <c r="BE462" s="143">
        <f t="shared" si="24"/>
        <v>0</v>
      </c>
      <c r="BF462" s="143">
        <f t="shared" si="25"/>
        <v>0</v>
      </c>
      <c r="BG462" s="143">
        <f t="shared" si="26"/>
        <v>0</v>
      </c>
      <c r="BH462" s="143">
        <f t="shared" si="27"/>
        <v>0</v>
      </c>
      <c r="BI462" s="143">
        <f t="shared" si="28"/>
        <v>0</v>
      </c>
      <c r="BJ462" s="16" t="s">
        <v>84</v>
      </c>
      <c r="BK462" s="143">
        <f t="shared" si="29"/>
        <v>0</v>
      </c>
      <c r="BL462" s="16" t="s">
        <v>194</v>
      </c>
      <c r="BM462" s="142" t="s">
        <v>709</v>
      </c>
    </row>
    <row r="463" spans="2:65" s="1" customFormat="1" ht="16.5" customHeight="1">
      <c r="B463" s="31"/>
      <c r="C463" s="131" t="s">
        <v>440</v>
      </c>
      <c r="D463" s="131" t="s">
        <v>151</v>
      </c>
      <c r="E463" s="132" t="s">
        <v>710</v>
      </c>
      <c r="F463" s="133" t="s">
        <v>711</v>
      </c>
      <c r="G463" s="134" t="s">
        <v>410</v>
      </c>
      <c r="H463" s="135">
        <v>1</v>
      </c>
      <c r="I463" s="136"/>
      <c r="J463" s="137">
        <f t="shared" si="20"/>
        <v>0</v>
      </c>
      <c r="K463" s="133" t="s">
        <v>155</v>
      </c>
      <c r="L463" s="31"/>
      <c r="M463" s="138" t="s">
        <v>1</v>
      </c>
      <c r="N463" s="139" t="s">
        <v>41</v>
      </c>
      <c r="P463" s="140">
        <f t="shared" si="21"/>
        <v>0</v>
      </c>
      <c r="Q463" s="140">
        <v>0.00152</v>
      </c>
      <c r="R463" s="140">
        <f t="shared" si="22"/>
        <v>0.00152</v>
      </c>
      <c r="S463" s="140">
        <v>0</v>
      </c>
      <c r="T463" s="141">
        <f t="shared" si="23"/>
        <v>0</v>
      </c>
      <c r="AR463" s="142" t="s">
        <v>194</v>
      </c>
      <c r="AT463" s="142" t="s">
        <v>151</v>
      </c>
      <c r="AU463" s="142" t="s">
        <v>86</v>
      </c>
      <c r="AY463" s="16" t="s">
        <v>149</v>
      </c>
      <c r="BE463" s="143">
        <f t="shared" si="24"/>
        <v>0</v>
      </c>
      <c r="BF463" s="143">
        <f t="shared" si="25"/>
        <v>0</v>
      </c>
      <c r="BG463" s="143">
        <f t="shared" si="26"/>
        <v>0</v>
      </c>
      <c r="BH463" s="143">
        <f t="shared" si="27"/>
        <v>0</v>
      </c>
      <c r="BI463" s="143">
        <f t="shared" si="28"/>
        <v>0</v>
      </c>
      <c r="BJ463" s="16" t="s">
        <v>84</v>
      </c>
      <c r="BK463" s="143">
        <f t="shared" si="29"/>
        <v>0</v>
      </c>
      <c r="BL463" s="16" t="s">
        <v>194</v>
      </c>
      <c r="BM463" s="142" t="s">
        <v>712</v>
      </c>
    </row>
    <row r="464" spans="2:65" s="1" customFormat="1" ht="33" customHeight="1">
      <c r="B464" s="31"/>
      <c r="C464" s="131" t="s">
        <v>713</v>
      </c>
      <c r="D464" s="131" t="s">
        <v>151</v>
      </c>
      <c r="E464" s="132" t="s">
        <v>714</v>
      </c>
      <c r="F464" s="133" t="s">
        <v>715</v>
      </c>
      <c r="G464" s="134" t="s">
        <v>716</v>
      </c>
      <c r="H464" s="135">
        <v>3</v>
      </c>
      <c r="I464" s="136"/>
      <c r="J464" s="137">
        <f t="shared" si="20"/>
        <v>0</v>
      </c>
      <c r="K464" s="133" t="s">
        <v>155</v>
      </c>
      <c r="L464" s="31"/>
      <c r="M464" s="138" t="s">
        <v>1</v>
      </c>
      <c r="N464" s="139" t="s">
        <v>41</v>
      </c>
      <c r="P464" s="140">
        <f t="shared" si="21"/>
        <v>0</v>
      </c>
      <c r="Q464" s="140">
        <v>0.0282</v>
      </c>
      <c r="R464" s="140">
        <f t="shared" si="22"/>
        <v>0.0846</v>
      </c>
      <c r="S464" s="140">
        <v>0</v>
      </c>
      <c r="T464" s="141">
        <f t="shared" si="23"/>
        <v>0</v>
      </c>
      <c r="AR464" s="142" t="s">
        <v>194</v>
      </c>
      <c r="AT464" s="142" t="s">
        <v>151</v>
      </c>
      <c r="AU464" s="142" t="s">
        <v>86</v>
      </c>
      <c r="AY464" s="16" t="s">
        <v>149</v>
      </c>
      <c r="BE464" s="143">
        <f t="shared" si="24"/>
        <v>0</v>
      </c>
      <c r="BF464" s="143">
        <f t="shared" si="25"/>
        <v>0</v>
      </c>
      <c r="BG464" s="143">
        <f t="shared" si="26"/>
        <v>0</v>
      </c>
      <c r="BH464" s="143">
        <f t="shared" si="27"/>
        <v>0</v>
      </c>
      <c r="BI464" s="143">
        <f t="shared" si="28"/>
        <v>0</v>
      </c>
      <c r="BJ464" s="16" t="s">
        <v>84</v>
      </c>
      <c r="BK464" s="143">
        <f t="shared" si="29"/>
        <v>0</v>
      </c>
      <c r="BL464" s="16" t="s">
        <v>194</v>
      </c>
      <c r="BM464" s="142" t="s">
        <v>717</v>
      </c>
    </row>
    <row r="465" spans="2:65" s="1" customFormat="1" ht="16.5" customHeight="1">
      <c r="B465" s="31"/>
      <c r="C465" s="131" t="s">
        <v>444</v>
      </c>
      <c r="D465" s="131" t="s">
        <v>151</v>
      </c>
      <c r="E465" s="132" t="s">
        <v>718</v>
      </c>
      <c r="F465" s="133" t="s">
        <v>719</v>
      </c>
      <c r="G465" s="134" t="s">
        <v>410</v>
      </c>
      <c r="H465" s="135">
        <v>2</v>
      </c>
      <c r="I465" s="136"/>
      <c r="J465" s="137">
        <f t="shared" si="20"/>
        <v>0</v>
      </c>
      <c r="K465" s="133" t="s">
        <v>155</v>
      </c>
      <c r="L465" s="31"/>
      <c r="M465" s="138" t="s">
        <v>1</v>
      </c>
      <c r="N465" s="139" t="s">
        <v>41</v>
      </c>
      <c r="P465" s="140">
        <f t="shared" si="21"/>
        <v>0</v>
      </c>
      <c r="Q465" s="140">
        <v>0</v>
      </c>
      <c r="R465" s="140">
        <f t="shared" si="22"/>
        <v>0</v>
      </c>
      <c r="S465" s="140">
        <v>0.01165</v>
      </c>
      <c r="T465" s="141">
        <f t="shared" si="23"/>
        <v>0.0233</v>
      </c>
      <c r="AR465" s="142" t="s">
        <v>194</v>
      </c>
      <c r="AT465" s="142" t="s">
        <v>151</v>
      </c>
      <c r="AU465" s="142" t="s">
        <v>86</v>
      </c>
      <c r="AY465" s="16" t="s">
        <v>149</v>
      </c>
      <c r="BE465" s="143">
        <f t="shared" si="24"/>
        <v>0</v>
      </c>
      <c r="BF465" s="143">
        <f t="shared" si="25"/>
        <v>0</v>
      </c>
      <c r="BG465" s="143">
        <f t="shared" si="26"/>
        <v>0</v>
      </c>
      <c r="BH465" s="143">
        <f t="shared" si="27"/>
        <v>0</v>
      </c>
      <c r="BI465" s="143">
        <f t="shared" si="28"/>
        <v>0</v>
      </c>
      <c r="BJ465" s="16" t="s">
        <v>84</v>
      </c>
      <c r="BK465" s="143">
        <f t="shared" si="29"/>
        <v>0</v>
      </c>
      <c r="BL465" s="16" t="s">
        <v>194</v>
      </c>
      <c r="BM465" s="142" t="s">
        <v>720</v>
      </c>
    </row>
    <row r="466" spans="2:65" s="1" customFormat="1" ht="33" customHeight="1">
      <c r="B466" s="31"/>
      <c r="C466" s="131" t="s">
        <v>721</v>
      </c>
      <c r="D466" s="131" t="s">
        <v>151</v>
      </c>
      <c r="E466" s="132" t="s">
        <v>722</v>
      </c>
      <c r="F466" s="133" t="s">
        <v>723</v>
      </c>
      <c r="G466" s="134" t="s">
        <v>410</v>
      </c>
      <c r="H466" s="135">
        <v>2</v>
      </c>
      <c r="I466" s="136"/>
      <c r="J466" s="137">
        <f t="shared" si="20"/>
        <v>0</v>
      </c>
      <c r="K466" s="133" t="s">
        <v>155</v>
      </c>
      <c r="L466" s="31"/>
      <c r="M466" s="138" t="s">
        <v>1</v>
      </c>
      <c r="N466" s="139" t="s">
        <v>41</v>
      </c>
      <c r="P466" s="140">
        <f t="shared" si="21"/>
        <v>0</v>
      </c>
      <c r="Q466" s="140">
        <v>0.00147</v>
      </c>
      <c r="R466" s="140">
        <f t="shared" si="22"/>
        <v>0.00294</v>
      </c>
      <c r="S466" s="140">
        <v>0</v>
      </c>
      <c r="T466" s="141">
        <f t="shared" si="23"/>
        <v>0</v>
      </c>
      <c r="AR466" s="142" t="s">
        <v>194</v>
      </c>
      <c r="AT466" s="142" t="s">
        <v>151</v>
      </c>
      <c r="AU466" s="142" t="s">
        <v>86</v>
      </c>
      <c r="AY466" s="16" t="s">
        <v>149</v>
      </c>
      <c r="BE466" s="143">
        <f t="shared" si="24"/>
        <v>0</v>
      </c>
      <c r="BF466" s="143">
        <f t="shared" si="25"/>
        <v>0</v>
      </c>
      <c r="BG466" s="143">
        <f t="shared" si="26"/>
        <v>0</v>
      </c>
      <c r="BH466" s="143">
        <f t="shared" si="27"/>
        <v>0</v>
      </c>
      <c r="BI466" s="143">
        <f t="shared" si="28"/>
        <v>0</v>
      </c>
      <c r="BJ466" s="16" t="s">
        <v>84</v>
      </c>
      <c r="BK466" s="143">
        <f t="shared" si="29"/>
        <v>0</v>
      </c>
      <c r="BL466" s="16" t="s">
        <v>194</v>
      </c>
      <c r="BM466" s="142" t="s">
        <v>724</v>
      </c>
    </row>
    <row r="467" spans="2:65" s="1" customFormat="1" ht="24.2" customHeight="1">
      <c r="B467" s="31"/>
      <c r="C467" s="131" t="s">
        <v>483</v>
      </c>
      <c r="D467" s="131" t="s">
        <v>151</v>
      </c>
      <c r="E467" s="132" t="s">
        <v>725</v>
      </c>
      <c r="F467" s="133" t="s">
        <v>726</v>
      </c>
      <c r="G467" s="134" t="s">
        <v>305</v>
      </c>
      <c r="H467" s="135">
        <v>99</v>
      </c>
      <c r="I467" s="136"/>
      <c r="J467" s="137">
        <f t="shared" si="20"/>
        <v>0</v>
      </c>
      <c r="K467" s="133" t="s">
        <v>155</v>
      </c>
      <c r="L467" s="31"/>
      <c r="M467" s="138" t="s">
        <v>1</v>
      </c>
      <c r="N467" s="139" t="s">
        <v>41</v>
      </c>
      <c r="P467" s="140">
        <f t="shared" si="21"/>
        <v>0</v>
      </c>
      <c r="Q467" s="140">
        <v>0.0004</v>
      </c>
      <c r="R467" s="140">
        <f t="shared" si="22"/>
        <v>0.0396</v>
      </c>
      <c r="S467" s="140">
        <v>0</v>
      </c>
      <c r="T467" s="141">
        <f t="shared" si="23"/>
        <v>0</v>
      </c>
      <c r="AR467" s="142" t="s">
        <v>194</v>
      </c>
      <c r="AT467" s="142" t="s">
        <v>151</v>
      </c>
      <c r="AU467" s="142" t="s">
        <v>86</v>
      </c>
      <c r="AY467" s="16" t="s">
        <v>149</v>
      </c>
      <c r="BE467" s="143">
        <f t="shared" si="24"/>
        <v>0</v>
      </c>
      <c r="BF467" s="143">
        <f t="shared" si="25"/>
        <v>0</v>
      </c>
      <c r="BG467" s="143">
        <f t="shared" si="26"/>
        <v>0</v>
      </c>
      <c r="BH467" s="143">
        <f t="shared" si="27"/>
        <v>0</v>
      </c>
      <c r="BI467" s="143">
        <f t="shared" si="28"/>
        <v>0</v>
      </c>
      <c r="BJ467" s="16" t="s">
        <v>84</v>
      </c>
      <c r="BK467" s="143">
        <f t="shared" si="29"/>
        <v>0</v>
      </c>
      <c r="BL467" s="16" t="s">
        <v>194</v>
      </c>
      <c r="BM467" s="142" t="s">
        <v>727</v>
      </c>
    </row>
    <row r="468" spans="2:65" s="1" customFormat="1" ht="24.2" customHeight="1">
      <c r="B468" s="31"/>
      <c r="C468" s="131" t="s">
        <v>728</v>
      </c>
      <c r="D468" s="131" t="s">
        <v>151</v>
      </c>
      <c r="E468" s="132" t="s">
        <v>729</v>
      </c>
      <c r="F468" s="133" t="s">
        <v>730</v>
      </c>
      <c r="G468" s="134" t="s">
        <v>305</v>
      </c>
      <c r="H468" s="135">
        <v>15.5</v>
      </c>
      <c r="I468" s="136"/>
      <c r="J468" s="137">
        <f t="shared" si="20"/>
        <v>0</v>
      </c>
      <c r="K468" s="133" t="s">
        <v>155</v>
      </c>
      <c r="L468" s="31"/>
      <c r="M468" s="138" t="s">
        <v>1</v>
      </c>
      <c r="N468" s="139" t="s">
        <v>41</v>
      </c>
      <c r="P468" s="140">
        <f t="shared" si="21"/>
        <v>0</v>
      </c>
      <c r="Q468" s="140">
        <v>0.00019</v>
      </c>
      <c r="R468" s="140">
        <f t="shared" si="22"/>
        <v>0.002945</v>
      </c>
      <c r="S468" s="140">
        <v>0</v>
      </c>
      <c r="T468" s="141">
        <f t="shared" si="23"/>
        <v>0</v>
      </c>
      <c r="AR468" s="142" t="s">
        <v>194</v>
      </c>
      <c r="AT468" s="142" t="s">
        <v>151</v>
      </c>
      <c r="AU468" s="142" t="s">
        <v>86</v>
      </c>
      <c r="AY468" s="16" t="s">
        <v>149</v>
      </c>
      <c r="BE468" s="143">
        <f t="shared" si="24"/>
        <v>0</v>
      </c>
      <c r="BF468" s="143">
        <f t="shared" si="25"/>
        <v>0</v>
      </c>
      <c r="BG468" s="143">
        <f t="shared" si="26"/>
        <v>0</v>
      </c>
      <c r="BH468" s="143">
        <f t="shared" si="27"/>
        <v>0</v>
      </c>
      <c r="BI468" s="143">
        <f t="shared" si="28"/>
        <v>0</v>
      </c>
      <c r="BJ468" s="16" t="s">
        <v>84</v>
      </c>
      <c r="BK468" s="143">
        <f t="shared" si="29"/>
        <v>0</v>
      </c>
      <c r="BL468" s="16" t="s">
        <v>194</v>
      </c>
      <c r="BM468" s="142" t="s">
        <v>731</v>
      </c>
    </row>
    <row r="469" spans="2:51" s="12" customFormat="1" ht="12">
      <c r="B469" s="144"/>
      <c r="D469" s="145" t="s">
        <v>157</v>
      </c>
      <c r="E469" s="146" t="s">
        <v>1</v>
      </c>
      <c r="F469" s="147" t="s">
        <v>732</v>
      </c>
      <c r="H469" s="148">
        <v>15.5</v>
      </c>
      <c r="I469" s="149"/>
      <c r="L469" s="144"/>
      <c r="M469" s="150"/>
      <c r="T469" s="151"/>
      <c r="AT469" s="146" t="s">
        <v>157</v>
      </c>
      <c r="AU469" s="146" t="s">
        <v>86</v>
      </c>
      <c r="AV469" s="12" t="s">
        <v>86</v>
      </c>
      <c r="AW469" s="12" t="s">
        <v>32</v>
      </c>
      <c r="AX469" s="12" t="s">
        <v>76</v>
      </c>
      <c r="AY469" s="146" t="s">
        <v>149</v>
      </c>
    </row>
    <row r="470" spans="2:51" s="13" customFormat="1" ht="12">
      <c r="B470" s="152"/>
      <c r="D470" s="145" t="s">
        <v>157</v>
      </c>
      <c r="E470" s="153" t="s">
        <v>1</v>
      </c>
      <c r="F470" s="154" t="s">
        <v>160</v>
      </c>
      <c r="H470" s="155">
        <v>15.5</v>
      </c>
      <c r="I470" s="156"/>
      <c r="L470" s="152"/>
      <c r="M470" s="157"/>
      <c r="T470" s="158"/>
      <c r="AT470" s="153" t="s">
        <v>157</v>
      </c>
      <c r="AU470" s="153" t="s">
        <v>86</v>
      </c>
      <c r="AV470" s="13" t="s">
        <v>156</v>
      </c>
      <c r="AW470" s="13" t="s">
        <v>32</v>
      </c>
      <c r="AX470" s="13" t="s">
        <v>84</v>
      </c>
      <c r="AY470" s="153" t="s">
        <v>149</v>
      </c>
    </row>
    <row r="471" spans="2:65" s="1" customFormat="1" ht="24.2" customHeight="1">
      <c r="B471" s="31"/>
      <c r="C471" s="131" t="s">
        <v>488</v>
      </c>
      <c r="D471" s="131" t="s">
        <v>151</v>
      </c>
      <c r="E471" s="132" t="s">
        <v>733</v>
      </c>
      <c r="F471" s="133" t="s">
        <v>734</v>
      </c>
      <c r="G471" s="134" t="s">
        <v>172</v>
      </c>
      <c r="H471" s="135">
        <v>0.8</v>
      </c>
      <c r="I471" s="136"/>
      <c r="J471" s="137">
        <f>ROUND(I471*H471,2)</f>
        <v>0</v>
      </c>
      <c r="K471" s="133" t="s">
        <v>155</v>
      </c>
      <c r="L471" s="31"/>
      <c r="M471" s="138" t="s">
        <v>1</v>
      </c>
      <c r="N471" s="139" t="s">
        <v>41</v>
      </c>
      <c r="P471" s="140">
        <f>O471*H471</f>
        <v>0</v>
      </c>
      <c r="Q471" s="140">
        <v>0</v>
      </c>
      <c r="R471" s="140">
        <f>Q471*H471</f>
        <v>0</v>
      </c>
      <c r="S471" s="140">
        <v>0</v>
      </c>
      <c r="T471" s="141">
        <f>S471*H471</f>
        <v>0</v>
      </c>
      <c r="AR471" s="142" t="s">
        <v>194</v>
      </c>
      <c r="AT471" s="142" t="s">
        <v>151</v>
      </c>
      <c r="AU471" s="142" t="s">
        <v>86</v>
      </c>
      <c r="AY471" s="16" t="s">
        <v>149</v>
      </c>
      <c r="BE471" s="143">
        <f>IF(N471="základní",J471,0)</f>
        <v>0</v>
      </c>
      <c r="BF471" s="143">
        <f>IF(N471="snížená",J471,0)</f>
        <v>0</v>
      </c>
      <c r="BG471" s="143">
        <f>IF(N471="zákl. přenesená",J471,0)</f>
        <v>0</v>
      </c>
      <c r="BH471" s="143">
        <f>IF(N471="sníž. přenesená",J471,0)</f>
        <v>0</v>
      </c>
      <c r="BI471" s="143">
        <f>IF(N471="nulová",J471,0)</f>
        <v>0</v>
      </c>
      <c r="BJ471" s="16" t="s">
        <v>84</v>
      </c>
      <c r="BK471" s="143">
        <f>ROUND(I471*H471,2)</f>
        <v>0</v>
      </c>
      <c r="BL471" s="16" t="s">
        <v>194</v>
      </c>
      <c r="BM471" s="142" t="s">
        <v>735</v>
      </c>
    </row>
    <row r="472" spans="2:51" s="12" customFormat="1" ht="12">
      <c r="B472" s="144"/>
      <c r="D472" s="145" t="s">
        <v>157</v>
      </c>
      <c r="E472" s="146" t="s">
        <v>1</v>
      </c>
      <c r="F472" s="147" t="s">
        <v>736</v>
      </c>
      <c r="H472" s="148">
        <v>0.8</v>
      </c>
      <c r="I472" s="149"/>
      <c r="L472" s="144"/>
      <c r="M472" s="150"/>
      <c r="T472" s="151"/>
      <c r="AT472" s="146" t="s">
        <v>157</v>
      </c>
      <c r="AU472" s="146" t="s">
        <v>86</v>
      </c>
      <c r="AV472" s="12" t="s">
        <v>86</v>
      </c>
      <c r="AW472" s="12" t="s">
        <v>32</v>
      </c>
      <c r="AX472" s="12" t="s">
        <v>76</v>
      </c>
      <c r="AY472" s="146" t="s">
        <v>149</v>
      </c>
    </row>
    <row r="473" spans="2:51" s="13" customFormat="1" ht="12">
      <c r="B473" s="152"/>
      <c r="D473" s="145" t="s">
        <v>157</v>
      </c>
      <c r="E473" s="153" t="s">
        <v>1</v>
      </c>
      <c r="F473" s="154" t="s">
        <v>160</v>
      </c>
      <c r="H473" s="155">
        <v>0.8</v>
      </c>
      <c r="I473" s="156"/>
      <c r="L473" s="152"/>
      <c r="M473" s="157"/>
      <c r="T473" s="158"/>
      <c r="AT473" s="153" t="s">
        <v>157</v>
      </c>
      <c r="AU473" s="153" t="s">
        <v>86</v>
      </c>
      <c r="AV473" s="13" t="s">
        <v>156</v>
      </c>
      <c r="AW473" s="13" t="s">
        <v>32</v>
      </c>
      <c r="AX473" s="13" t="s">
        <v>84</v>
      </c>
      <c r="AY473" s="153" t="s">
        <v>149</v>
      </c>
    </row>
    <row r="474" spans="2:65" s="1" customFormat="1" ht="24.2" customHeight="1">
      <c r="B474" s="31"/>
      <c r="C474" s="131" t="s">
        <v>737</v>
      </c>
      <c r="D474" s="131" t="s">
        <v>151</v>
      </c>
      <c r="E474" s="132" t="s">
        <v>738</v>
      </c>
      <c r="F474" s="133" t="s">
        <v>739</v>
      </c>
      <c r="G474" s="134" t="s">
        <v>172</v>
      </c>
      <c r="H474" s="135">
        <v>0.8</v>
      </c>
      <c r="I474" s="136"/>
      <c r="J474" s="137">
        <f>ROUND(I474*H474,2)</f>
        <v>0</v>
      </c>
      <c r="K474" s="133" t="s">
        <v>155</v>
      </c>
      <c r="L474" s="31"/>
      <c r="M474" s="138" t="s">
        <v>1</v>
      </c>
      <c r="N474" s="139" t="s">
        <v>41</v>
      </c>
      <c r="P474" s="140">
        <f>O474*H474</f>
        <v>0</v>
      </c>
      <c r="Q474" s="140">
        <v>0</v>
      </c>
      <c r="R474" s="140">
        <f>Q474*H474</f>
        <v>0</v>
      </c>
      <c r="S474" s="140">
        <v>0</v>
      </c>
      <c r="T474" s="141">
        <f>S474*H474</f>
        <v>0</v>
      </c>
      <c r="AR474" s="142" t="s">
        <v>194</v>
      </c>
      <c r="AT474" s="142" t="s">
        <v>151</v>
      </c>
      <c r="AU474" s="142" t="s">
        <v>86</v>
      </c>
      <c r="AY474" s="16" t="s">
        <v>149</v>
      </c>
      <c r="BE474" s="143">
        <f>IF(N474="základní",J474,0)</f>
        <v>0</v>
      </c>
      <c r="BF474" s="143">
        <f>IF(N474="snížená",J474,0)</f>
        <v>0</v>
      </c>
      <c r="BG474" s="143">
        <f>IF(N474="zákl. přenesená",J474,0)</f>
        <v>0</v>
      </c>
      <c r="BH474" s="143">
        <f>IF(N474="sníž. přenesená",J474,0)</f>
        <v>0</v>
      </c>
      <c r="BI474" s="143">
        <f>IF(N474="nulová",J474,0)</f>
        <v>0</v>
      </c>
      <c r="BJ474" s="16" t="s">
        <v>84</v>
      </c>
      <c r="BK474" s="143">
        <f>ROUND(I474*H474,2)</f>
        <v>0</v>
      </c>
      <c r="BL474" s="16" t="s">
        <v>194</v>
      </c>
      <c r="BM474" s="142" t="s">
        <v>740</v>
      </c>
    </row>
    <row r="475" spans="2:65" s="1" customFormat="1" ht="24.2" customHeight="1">
      <c r="B475" s="31"/>
      <c r="C475" s="131" t="s">
        <v>497</v>
      </c>
      <c r="D475" s="131" t="s">
        <v>151</v>
      </c>
      <c r="E475" s="132" t="s">
        <v>741</v>
      </c>
      <c r="F475" s="133" t="s">
        <v>742</v>
      </c>
      <c r="G475" s="134" t="s">
        <v>172</v>
      </c>
      <c r="H475" s="135">
        <v>0.338</v>
      </c>
      <c r="I475" s="136"/>
      <c r="J475" s="137">
        <f>ROUND(I475*H475,2)</f>
        <v>0</v>
      </c>
      <c r="K475" s="133" t="s">
        <v>155</v>
      </c>
      <c r="L475" s="31"/>
      <c r="M475" s="138" t="s">
        <v>1</v>
      </c>
      <c r="N475" s="139" t="s">
        <v>41</v>
      </c>
      <c r="P475" s="140">
        <f>O475*H475</f>
        <v>0</v>
      </c>
      <c r="Q475" s="140">
        <v>0</v>
      </c>
      <c r="R475" s="140">
        <f>Q475*H475</f>
        <v>0</v>
      </c>
      <c r="S475" s="140">
        <v>0</v>
      </c>
      <c r="T475" s="141">
        <f>S475*H475</f>
        <v>0</v>
      </c>
      <c r="AR475" s="142" t="s">
        <v>194</v>
      </c>
      <c r="AT475" s="142" t="s">
        <v>151</v>
      </c>
      <c r="AU475" s="142" t="s">
        <v>86</v>
      </c>
      <c r="AY475" s="16" t="s">
        <v>149</v>
      </c>
      <c r="BE475" s="143">
        <f>IF(N475="základní",J475,0)</f>
        <v>0</v>
      </c>
      <c r="BF475" s="143">
        <f>IF(N475="snížená",J475,0)</f>
        <v>0</v>
      </c>
      <c r="BG475" s="143">
        <f>IF(N475="zákl. přenesená",J475,0)</f>
        <v>0</v>
      </c>
      <c r="BH475" s="143">
        <f>IF(N475="sníž. přenesená",J475,0)</f>
        <v>0</v>
      </c>
      <c r="BI475" s="143">
        <f>IF(N475="nulová",J475,0)</f>
        <v>0</v>
      </c>
      <c r="BJ475" s="16" t="s">
        <v>84</v>
      </c>
      <c r="BK475" s="143">
        <f>ROUND(I475*H475,2)</f>
        <v>0</v>
      </c>
      <c r="BL475" s="16" t="s">
        <v>194</v>
      </c>
      <c r="BM475" s="142" t="s">
        <v>743</v>
      </c>
    </row>
    <row r="476" spans="2:63" s="11" customFormat="1" ht="22.7" customHeight="1">
      <c r="B476" s="119"/>
      <c r="D476" s="120" t="s">
        <v>75</v>
      </c>
      <c r="E476" s="129" t="s">
        <v>744</v>
      </c>
      <c r="F476" s="129" t="s">
        <v>745</v>
      </c>
      <c r="I476" s="122"/>
      <c r="J476" s="130">
        <f>BK476</f>
        <v>0</v>
      </c>
      <c r="L476" s="119"/>
      <c r="M476" s="124"/>
      <c r="P476" s="125">
        <f>SUM(P477:P502)</f>
        <v>0</v>
      </c>
      <c r="R476" s="125">
        <f>SUM(R477:R502)</f>
        <v>0.48532</v>
      </c>
      <c r="T476" s="126">
        <f>SUM(T477:T502)</f>
        <v>1.53899</v>
      </c>
      <c r="AR476" s="120" t="s">
        <v>86</v>
      </c>
      <c r="AT476" s="127" t="s">
        <v>75</v>
      </c>
      <c r="AU476" s="127" t="s">
        <v>84</v>
      </c>
      <c r="AY476" s="120" t="s">
        <v>149</v>
      </c>
      <c r="BK476" s="128">
        <f>SUM(BK477:BK502)</f>
        <v>0</v>
      </c>
    </row>
    <row r="477" spans="2:65" s="1" customFormat="1" ht="16.5" customHeight="1">
      <c r="B477" s="31"/>
      <c r="C477" s="131" t="s">
        <v>746</v>
      </c>
      <c r="D477" s="131" t="s">
        <v>151</v>
      </c>
      <c r="E477" s="132" t="s">
        <v>747</v>
      </c>
      <c r="F477" s="133" t="s">
        <v>748</v>
      </c>
      <c r="G477" s="134" t="s">
        <v>716</v>
      </c>
      <c r="H477" s="135">
        <v>3</v>
      </c>
      <c r="I477" s="136"/>
      <c r="J477" s="137">
        <f aca="true" t="shared" si="30" ref="J477:J502">ROUND(I477*H477,2)</f>
        <v>0</v>
      </c>
      <c r="K477" s="133" t="s">
        <v>155</v>
      </c>
      <c r="L477" s="31"/>
      <c r="M477" s="138" t="s">
        <v>1</v>
      </c>
      <c r="N477" s="139" t="s">
        <v>41</v>
      </c>
      <c r="P477" s="140">
        <f aca="true" t="shared" si="31" ref="P477:P502">O477*H477</f>
        <v>0</v>
      </c>
      <c r="Q477" s="140">
        <v>0</v>
      </c>
      <c r="R477" s="140">
        <f aca="true" t="shared" si="32" ref="R477:R502">Q477*H477</f>
        <v>0</v>
      </c>
      <c r="S477" s="140">
        <v>0.01933</v>
      </c>
      <c r="T477" s="141">
        <f aca="true" t="shared" si="33" ref="T477:T502">S477*H477</f>
        <v>0.05799</v>
      </c>
      <c r="AR477" s="142" t="s">
        <v>194</v>
      </c>
      <c r="AT477" s="142" t="s">
        <v>151</v>
      </c>
      <c r="AU477" s="142" t="s">
        <v>86</v>
      </c>
      <c r="AY477" s="16" t="s">
        <v>149</v>
      </c>
      <c r="BE477" s="143">
        <f aca="true" t="shared" si="34" ref="BE477:BE502">IF(N477="základní",J477,0)</f>
        <v>0</v>
      </c>
      <c r="BF477" s="143">
        <f aca="true" t="shared" si="35" ref="BF477:BF502">IF(N477="snížená",J477,0)</f>
        <v>0</v>
      </c>
      <c r="BG477" s="143">
        <f aca="true" t="shared" si="36" ref="BG477:BG502">IF(N477="zákl. přenesená",J477,0)</f>
        <v>0</v>
      </c>
      <c r="BH477" s="143">
        <f aca="true" t="shared" si="37" ref="BH477:BH502">IF(N477="sníž. přenesená",J477,0)</f>
        <v>0</v>
      </c>
      <c r="BI477" s="143">
        <f aca="true" t="shared" si="38" ref="BI477:BI502">IF(N477="nulová",J477,0)</f>
        <v>0</v>
      </c>
      <c r="BJ477" s="16" t="s">
        <v>84</v>
      </c>
      <c r="BK477" s="143">
        <f aca="true" t="shared" si="39" ref="BK477:BK502">ROUND(I477*H477,2)</f>
        <v>0</v>
      </c>
      <c r="BL477" s="16" t="s">
        <v>194</v>
      </c>
      <c r="BM477" s="142" t="s">
        <v>749</v>
      </c>
    </row>
    <row r="478" spans="2:65" s="1" customFormat="1" ht="24.2" customHeight="1">
      <c r="B478" s="31"/>
      <c r="C478" s="131" t="s">
        <v>501</v>
      </c>
      <c r="D478" s="131" t="s">
        <v>151</v>
      </c>
      <c r="E478" s="132" t="s">
        <v>750</v>
      </c>
      <c r="F478" s="133" t="s">
        <v>751</v>
      </c>
      <c r="G478" s="134" t="s">
        <v>716</v>
      </c>
      <c r="H478" s="135">
        <v>1</v>
      </c>
      <c r="I478" s="136"/>
      <c r="J478" s="137">
        <f t="shared" si="30"/>
        <v>0</v>
      </c>
      <c r="K478" s="133" t="s">
        <v>155</v>
      </c>
      <c r="L478" s="31"/>
      <c r="M478" s="138" t="s">
        <v>1</v>
      </c>
      <c r="N478" s="139" t="s">
        <v>41</v>
      </c>
      <c r="P478" s="140">
        <f t="shared" si="31"/>
        <v>0</v>
      </c>
      <c r="Q478" s="140">
        <v>0.01079</v>
      </c>
      <c r="R478" s="140">
        <f t="shared" si="32"/>
        <v>0.01079</v>
      </c>
      <c r="S478" s="140">
        <v>0</v>
      </c>
      <c r="T478" s="141">
        <f t="shared" si="33"/>
        <v>0</v>
      </c>
      <c r="AR478" s="142" t="s">
        <v>194</v>
      </c>
      <c r="AT478" s="142" t="s">
        <v>151</v>
      </c>
      <c r="AU478" s="142" t="s">
        <v>86</v>
      </c>
      <c r="AY478" s="16" t="s">
        <v>149</v>
      </c>
      <c r="BE478" s="143">
        <f t="shared" si="34"/>
        <v>0</v>
      </c>
      <c r="BF478" s="143">
        <f t="shared" si="35"/>
        <v>0</v>
      </c>
      <c r="BG478" s="143">
        <f t="shared" si="36"/>
        <v>0</v>
      </c>
      <c r="BH478" s="143">
        <f t="shared" si="37"/>
        <v>0</v>
      </c>
      <c r="BI478" s="143">
        <f t="shared" si="38"/>
        <v>0</v>
      </c>
      <c r="BJ478" s="16" t="s">
        <v>84</v>
      </c>
      <c r="BK478" s="143">
        <f t="shared" si="39"/>
        <v>0</v>
      </c>
      <c r="BL478" s="16" t="s">
        <v>194</v>
      </c>
      <c r="BM478" s="142" t="s">
        <v>752</v>
      </c>
    </row>
    <row r="479" spans="2:65" s="1" customFormat="1" ht="24.2" customHeight="1">
      <c r="B479" s="31"/>
      <c r="C479" s="131" t="s">
        <v>753</v>
      </c>
      <c r="D479" s="131" t="s">
        <v>151</v>
      </c>
      <c r="E479" s="132" t="s">
        <v>754</v>
      </c>
      <c r="F479" s="133" t="s">
        <v>755</v>
      </c>
      <c r="G479" s="134" t="s">
        <v>716</v>
      </c>
      <c r="H479" s="135">
        <v>1</v>
      </c>
      <c r="I479" s="136"/>
      <c r="J479" s="137">
        <f t="shared" si="30"/>
        <v>0</v>
      </c>
      <c r="K479" s="133" t="s">
        <v>155</v>
      </c>
      <c r="L479" s="31"/>
      <c r="M479" s="138" t="s">
        <v>1</v>
      </c>
      <c r="N479" s="139" t="s">
        <v>41</v>
      </c>
      <c r="P479" s="140">
        <f t="shared" si="31"/>
        <v>0</v>
      </c>
      <c r="Q479" s="140">
        <v>0.01476</v>
      </c>
      <c r="R479" s="140">
        <f t="shared" si="32"/>
        <v>0.01476</v>
      </c>
      <c r="S479" s="140">
        <v>0</v>
      </c>
      <c r="T479" s="141">
        <f t="shared" si="33"/>
        <v>0</v>
      </c>
      <c r="AR479" s="142" t="s">
        <v>194</v>
      </c>
      <c r="AT479" s="142" t="s">
        <v>151</v>
      </c>
      <c r="AU479" s="142" t="s">
        <v>86</v>
      </c>
      <c r="AY479" s="16" t="s">
        <v>149</v>
      </c>
      <c r="BE479" s="143">
        <f t="shared" si="34"/>
        <v>0</v>
      </c>
      <c r="BF479" s="143">
        <f t="shared" si="35"/>
        <v>0</v>
      </c>
      <c r="BG479" s="143">
        <f t="shared" si="36"/>
        <v>0</v>
      </c>
      <c r="BH479" s="143">
        <f t="shared" si="37"/>
        <v>0</v>
      </c>
      <c r="BI479" s="143">
        <f t="shared" si="38"/>
        <v>0</v>
      </c>
      <c r="BJ479" s="16" t="s">
        <v>84</v>
      </c>
      <c r="BK479" s="143">
        <f t="shared" si="39"/>
        <v>0</v>
      </c>
      <c r="BL479" s="16" t="s">
        <v>194</v>
      </c>
      <c r="BM479" s="142" t="s">
        <v>756</v>
      </c>
    </row>
    <row r="480" spans="2:65" s="1" customFormat="1" ht="24.2" customHeight="1">
      <c r="B480" s="31"/>
      <c r="C480" s="131" t="s">
        <v>505</v>
      </c>
      <c r="D480" s="131" t="s">
        <v>151</v>
      </c>
      <c r="E480" s="132" t="s">
        <v>757</v>
      </c>
      <c r="F480" s="133" t="s">
        <v>758</v>
      </c>
      <c r="G480" s="134" t="s">
        <v>716</v>
      </c>
      <c r="H480" s="135">
        <v>4</v>
      </c>
      <c r="I480" s="136"/>
      <c r="J480" s="137">
        <f t="shared" si="30"/>
        <v>0</v>
      </c>
      <c r="K480" s="133" t="s">
        <v>155</v>
      </c>
      <c r="L480" s="31"/>
      <c r="M480" s="138" t="s">
        <v>1</v>
      </c>
      <c r="N480" s="139" t="s">
        <v>41</v>
      </c>
      <c r="P480" s="140">
        <f t="shared" si="31"/>
        <v>0</v>
      </c>
      <c r="Q480" s="140">
        <v>0.01697</v>
      </c>
      <c r="R480" s="140">
        <f t="shared" si="32"/>
        <v>0.06788</v>
      </c>
      <c r="S480" s="140">
        <v>0</v>
      </c>
      <c r="T480" s="141">
        <f t="shared" si="33"/>
        <v>0</v>
      </c>
      <c r="AR480" s="142" t="s">
        <v>194</v>
      </c>
      <c r="AT480" s="142" t="s">
        <v>151</v>
      </c>
      <c r="AU480" s="142" t="s">
        <v>86</v>
      </c>
      <c r="AY480" s="16" t="s">
        <v>149</v>
      </c>
      <c r="BE480" s="143">
        <f t="shared" si="34"/>
        <v>0</v>
      </c>
      <c r="BF480" s="143">
        <f t="shared" si="35"/>
        <v>0</v>
      </c>
      <c r="BG480" s="143">
        <f t="shared" si="36"/>
        <v>0</v>
      </c>
      <c r="BH480" s="143">
        <f t="shared" si="37"/>
        <v>0</v>
      </c>
      <c r="BI480" s="143">
        <f t="shared" si="38"/>
        <v>0</v>
      </c>
      <c r="BJ480" s="16" t="s">
        <v>84</v>
      </c>
      <c r="BK480" s="143">
        <f t="shared" si="39"/>
        <v>0</v>
      </c>
      <c r="BL480" s="16" t="s">
        <v>194</v>
      </c>
      <c r="BM480" s="142" t="s">
        <v>759</v>
      </c>
    </row>
    <row r="481" spans="2:65" s="1" customFormat="1" ht="24.2" customHeight="1">
      <c r="B481" s="31"/>
      <c r="C481" s="131" t="s">
        <v>760</v>
      </c>
      <c r="D481" s="131" t="s">
        <v>151</v>
      </c>
      <c r="E481" s="132" t="s">
        <v>761</v>
      </c>
      <c r="F481" s="133" t="s">
        <v>762</v>
      </c>
      <c r="G481" s="134" t="s">
        <v>716</v>
      </c>
      <c r="H481" s="135">
        <v>2</v>
      </c>
      <c r="I481" s="136"/>
      <c r="J481" s="137">
        <f t="shared" si="30"/>
        <v>0</v>
      </c>
      <c r="K481" s="133" t="s">
        <v>155</v>
      </c>
      <c r="L481" s="31"/>
      <c r="M481" s="138" t="s">
        <v>1</v>
      </c>
      <c r="N481" s="139" t="s">
        <v>41</v>
      </c>
      <c r="P481" s="140">
        <f t="shared" si="31"/>
        <v>0</v>
      </c>
      <c r="Q481" s="140">
        <v>0.00258</v>
      </c>
      <c r="R481" s="140">
        <f t="shared" si="32"/>
        <v>0.00516</v>
      </c>
      <c r="S481" s="140">
        <v>0</v>
      </c>
      <c r="T481" s="141">
        <f t="shared" si="33"/>
        <v>0</v>
      </c>
      <c r="AR481" s="142" t="s">
        <v>194</v>
      </c>
      <c r="AT481" s="142" t="s">
        <v>151</v>
      </c>
      <c r="AU481" s="142" t="s">
        <v>86</v>
      </c>
      <c r="AY481" s="16" t="s">
        <v>149</v>
      </c>
      <c r="BE481" s="143">
        <f t="shared" si="34"/>
        <v>0</v>
      </c>
      <c r="BF481" s="143">
        <f t="shared" si="35"/>
        <v>0</v>
      </c>
      <c r="BG481" s="143">
        <f t="shared" si="36"/>
        <v>0</v>
      </c>
      <c r="BH481" s="143">
        <f t="shared" si="37"/>
        <v>0</v>
      </c>
      <c r="BI481" s="143">
        <f t="shared" si="38"/>
        <v>0</v>
      </c>
      <c r="BJ481" s="16" t="s">
        <v>84</v>
      </c>
      <c r="BK481" s="143">
        <f t="shared" si="39"/>
        <v>0</v>
      </c>
      <c r="BL481" s="16" t="s">
        <v>194</v>
      </c>
      <c r="BM481" s="142" t="s">
        <v>763</v>
      </c>
    </row>
    <row r="482" spans="2:65" s="1" customFormat="1" ht="24.2" customHeight="1">
      <c r="B482" s="31"/>
      <c r="C482" s="131" t="s">
        <v>511</v>
      </c>
      <c r="D482" s="131" t="s">
        <v>151</v>
      </c>
      <c r="E482" s="132" t="s">
        <v>764</v>
      </c>
      <c r="F482" s="133" t="s">
        <v>765</v>
      </c>
      <c r="G482" s="134" t="s">
        <v>716</v>
      </c>
      <c r="H482" s="135">
        <v>2</v>
      </c>
      <c r="I482" s="136"/>
      <c r="J482" s="137">
        <f t="shared" si="30"/>
        <v>0</v>
      </c>
      <c r="K482" s="133" t="s">
        <v>155</v>
      </c>
      <c r="L482" s="31"/>
      <c r="M482" s="138" t="s">
        <v>1</v>
      </c>
      <c r="N482" s="139" t="s">
        <v>41</v>
      </c>
      <c r="P482" s="140">
        <f t="shared" si="31"/>
        <v>0</v>
      </c>
      <c r="Q482" s="140">
        <v>0.01908</v>
      </c>
      <c r="R482" s="140">
        <f t="shared" si="32"/>
        <v>0.03816</v>
      </c>
      <c r="S482" s="140">
        <v>0</v>
      </c>
      <c r="T482" s="141">
        <f t="shared" si="33"/>
        <v>0</v>
      </c>
      <c r="AR482" s="142" t="s">
        <v>194</v>
      </c>
      <c r="AT482" s="142" t="s">
        <v>151</v>
      </c>
      <c r="AU482" s="142" t="s">
        <v>86</v>
      </c>
      <c r="AY482" s="16" t="s">
        <v>149</v>
      </c>
      <c r="BE482" s="143">
        <f t="shared" si="34"/>
        <v>0</v>
      </c>
      <c r="BF482" s="143">
        <f t="shared" si="35"/>
        <v>0</v>
      </c>
      <c r="BG482" s="143">
        <f t="shared" si="36"/>
        <v>0</v>
      </c>
      <c r="BH482" s="143">
        <f t="shared" si="37"/>
        <v>0</v>
      </c>
      <c r="BI482" s="143">
        <f t="shared" si="38"/>
        <v>0</v>
      </c>
      <c r="BJ482" s="16" t="s">
        <v>84</v>
      </c>
      <c r="BK482" s="143">
        <f t="shared" si="39"/>
        <v>0</v>
      </c>
      <c r="BL482" s="16" t="s">
        <v>194</v>
      </c>
      <c r="BM482" s="142" t="s">
        <v>766</v>
      </c>
    </row>
    <row r="483" spans="2:65" s="1" customFormat="1" ht="24.2" customHeight="1">
      <c r="B483" s="31"/>
      <c r="C483" s="131" t="s">
        <v>767</v>
      </c>
      <c r="D483" s="131" t="s">
        <v>151</v>
      </c>
      <c r="E483" s="132" t="s">
        <v>768</v>
      </c>
      <c r="F483" s="133" t="s">
        <v>769</v>
      </c>
      <c r="G483" s="134" t="s">
        <v>716</v>
      </c>
      <c r="H483" s="135">
        <v>1</v>
      </c>
      <c r="I483" s="136"/>
      <c r="J483" s="137">
        <f t="shared" si="30"/>
        <v>0</v>
      </c>
      <c r="K483" s="133" t="s">
        <v>155</v>
      </c>
      <c r="L483" s="31"/>
      <c r="M483" s="138" t="s">
        <v>1</v>
      </c>
      <c r="N483" s="139" t="s">
        <v>41</v>
      </c>
      <c r="P483" s="140">
        <f t="shared" si="31"/>
        <v>0</v>
      </c>
      <c r="Q483" s="140">
        <v>0</v>
      </c>
      <c r="R483" s="140">
        <f t="shared" si="32"/>
        <v>0</v>
      </c>
      <c r="S483" s="140">
        <v>0.0172</v>
      </c>
      <c r="T483" s="141">
        <f t="shared" si="33"/>
        <v>0.0172</v>
      </c>
      <c r="AR483" s="142" t="s">
        <v>194</v>
      </c>
      <c r="AT483" s="142" t="s">
        <v>151</v>
      </c>
      <c r="AU483" s="142" t="s">
        <v>86</v>
      </c>
      <c r="AY483" s="16" t="s">
        <v>149</v>
      </c>
      <c r="BE483" s="143">
        <f t="shared" si="34"/>
        <v>0</v>
      </c>
      <c r="BF483" s="143">
        <f t="shared" si="35"/>
        <v>0</v>
      </c>
      <c r="BG483" s="143">
        <f t="shared" si="36"/>
        <v>0</v>
      </c>
      <c r="BH483" s="143">
        <f t="shared" si="37"/>
        <v>0</v>
      </c>
      <c r="BI483" s="143">
        <f t="shared" si="38"/>
        <v>0</v>
      </c>
      <c r="BJ483" s="16" t="s">
        <v>84</v>
      </c>
      <c r="BK483" s="143">
        <f t="shared" si="39"/>
        <v>0</v>
      </c>
      <c r="BL483" s="16" t="s">
        <v>194</v>
      </c>
      <c r="BM483" s="142" t="s">
        <v>770</v>
      </c>
    </row>
    <row r="484" spans="2:65" s="1" customFormat="1" ht="16.5" customHeight="1">
      <c r="B484" s="31"/>
      <c r="C484" s="131" t="s">
        <v>518</v>
      </c>
      <c r="D484" s="131" t="s">
        <v>151</v>
      </c>
      <c r="E484" s="132" t="s">
        <v>771</v>
      </c>
      <c r="F484" s="133" t="s">
        <v>772</v>
      </c>
      <c r="G484" s="134" t="s">
        <v>716</v>
      </c>
      <c r="H484" s="135">
        <v>1</v>
      </c>
      <c r="I484" s="136"/>
      <c r="J484" s="137">
        <f t="shared" si="30"/>
        <v>0</v>
      </c>
      <c r="K484" s="133" t="s">
        <v>155</v>
      </c>
      <c r="L484" s="31"/>
      <c r="M484" s="138" t="s">
        <v>1</v>
      </c>
      <c r="N484" s="139" t="s">
        <v>41</v>
      </c>
      <c r="P484" s="140">
        <f t="shared" si="31"/>
        <v>0</v>
      </c>
      <c r="Q484" s="140">
        <v>0</v>
      </c>
      <c r="R484" s="140">
        <f t="shared" si="32"/>
        <v>0</v>
      </c>
      <c r="S484" s="140">
        <v>0.01946</v>
      </c>
      <c r="T484" s="141">
        <f t="shared" si="33"/>
        <v>0.01946</v>
      </c>
      <c r="AR484" s="142" t="s">
        <v>194</v>
      </c>
      <c r="AT484" s="142" t="s">
        <v>151</v>
      </c>
      <c r="AU484" s="142" t="s">
        <v>86</v>
      </c>
      <c r="AY484" s="16" t="s">
        <v>149</v>
      </c>
      <c r="BE484" s="143">
        <f t="shared" si="34"/>
        <v>0</v>
      </c>
      <c r="BF484" s="143">
        <f t="shared" si="35"/>
        <v>0</v>
      </c>
      <c r="BG484" s="143">
        <f t="shared" si="36"/>
        <v>0</v>
      </c>
      <c r="BH484" s="143">
        <f t="shared" si="37"/>
        <v>0</v>
      </c>
      <c r="BI484" s="143">
        <f t="shared" si="38"/>
        <v>0</v>
      </c>
      <c r="BJ484" s="16" t="s">
        <v>84</v>
      </c>
      <c r="BK484" s="143">
        <f t="shared" si="39"/>
        <v>0</v>
      </c>
      <c r="BL484" s="16" t="s">
        <v>194</v>
      </c>
      <c r="BM484" s="142" t="s">
        <v>773</v>
      </c>
    </row>
    <row r="485" spans="2:65" s="1" customFormat="1" ht="24.2" customHeight="1">
      <c r="B485" s="31"/>
      <c r="C485" s="131" t="s">
        <v>774</v>
      </c>
      <c r="D485" s="131" t="s">
        <v>151</v>
      </c>
      <c r="E485" s="132" t="s">
        <v>775</v>
      </c>
      <c r="F485" s="133" t="s">
        <v>776</v>
      </c>
      <c r="G485" s="134" t="s">
        <v>716</v>
      </c>
      <c r="H485" s="135">
        <v>6</v>
      </c>
      <c r="I485" s="136"/>
      <c r="J485" s="137">
        <f t="shared" si="30"/>
        <v>0</v>
      </c>
      <c r="K485" s="133" t="s">
        <v>155</v>
      </c>
      <c r="L485" s="31"/>
      <c r="M485" s="138" t="s">
        <v>1</v>
      </c>
      <c r="N485" s="139" t="s">
        <v>41</v>
      </c>
      <c r="P485" s="140">
        <f t="shared" si="31"/>
        <v>0</v>
      </c>
      <c r="Q485" s="140">
        <v>0.02613</v>
      </c>
      <c r="R485" s="140">
        <f t="shared" si="32"/>
        <v>0.15678</v>
      </c>
      <c r="S485" s="140">
        <v>0</v>
      </c>
      <c r="T485" s="141">
        <f t="shared" si="33"/>
        <v>0</v>
      </c>
      <c r="AR485" s="142" t="s">
        <v>194</v>
      </c>
      <c r="AT485" s="142" t="s">
        <v>151</v>
      </c>
      <c r="AU485" s="142" t="s">
        <v>86</v>
      </c>
      <c r="AY485" s="16" t="s">
        <v>149</v>
      </c>
      <c r="BE485" s="143">
        <f t="shared" si="34"/>
        <v>0</v>
      </c>
      <c r="BF485" s="143">
        <f t="shared" si="35"/>
        <v>0</v>
      </c>
      <c r="BG485" s="143">
        <f t="shared" si="36"/>
        <v>0</v>
      </c>
      <c r="BH485" s="143">
        <f t="shared" si="37"/>
        <v>0</v>
      </c>
      <c r="BI485" s="143">
        <f t="shared" si="38"/>
        <v>0</v>
      </c>
      <c r="BJ485" s="16" t="s">
        <v>84</v>
      </c>
      <c r="BK485" s="143">
        <f t="shared" si="39"/>
        <v>0</v>
      </c>
      <c r="BL485" s="16" t="s">
        <v>194</v>
      </c>
      <c r="BM485" s="142" t="s">
        <v>777</v>
      </c>
    </row>
    <row r="486" spans="2:65" s="1" customFormat="1" ht="24.2" customHeight="1">
      <c r="B486" s="31"/>
      <c r="C486" s="131" t="s">
        <v>524</v>
      </c>
      <c r="D486" s="131" t="s">
        <v>151</v>
      </c>
      <c r="E486" s="132" t="s">
        <v>778</v>
      </c>
      <c r="F486" s="133" t="s">
        <v>779</v>
      </c>
      <c r="G486" s="134" t="s">
        <v>716</v>
      </c>
      <c r="H486" s="135">
        <v>1</v>
      </c>
      <c r="I486" s="136"/>
      <c r="J486" s="137">
        <f t="shared" si="30"/>
        <v>0</v>
      </c>
      <c r="K486" s="133" t="s">
        <v>155</v>
      </c>
      <c r="L486" s="31"/>
      <c r="M486" s="138" t="s">
        <v>1</v>
      </c>
      <c r="N486" s="139" t="s">
        <v>41</v>
      </c>
      <c r="P486" s="140">
        <f t="shared" si="31"/>
        <v>0</v>
      </c>
      <c r="Q486" s="140">
        <v>0.01921</v>
      </c>
      <c r="R486" s="140">
        <f t="shared" si="32"/>
        <v>0.01921</v>
      </c>
      <c r="S486" s="140">
        <v>0</v>
      </c>
      <c r="T486" s="141">
        <f t="shared" si="33"/>
        <v>0</v>
      </c>
      <c r="AR486" s="142" t="s">
        <v>194</v>
      </c>
      <c r="AT486" s="142" t="s">
        <v>151</v>
      </c>
      <c r="AU486" s="142" t="s">
        <v>86</v>
      </c>
      <c r="AY486" s="16" t="s">
        <v>149</v>
      </c>
      <c r="BE486" s="143">
        <f t="shared" si="34"/>
        <v>0</v>
      </c>
      <c r="BF486" s="143">
        <f t="shared" si="35"/>
        <v>0</v>
      </c>
      <c r="BG486" s="143">
        <f t="shared" si="36"/>
        <v>0</v>
      </c>
      <c r="BH486" s="143">
        <f t="shared" si="37"/>
        <v>0</v>
      </c>
      <c r="BI486" s="143">
        <f t="shared" si="38"/>
        <v>0</v>
      </c>
      <c r="BJ486" s="16" t="s">
        <v>84</v>
      </c>
      <c r="BK486" s="143">
        <f t="shared" si="39"/>
        <v>0</v>
      </c>
      <c r="BL486" s="16" t="s">
        <v>194</v>
      </c>
      <c r="BM486" s="142" t="s">
        <v>780</v>
      </c>
    </row>
    <row r="487" spans="2:65" s="1" customFormat="1" ht="16.5" customHeight="1">
      <c r="B487" s="31"/>
      <c r="C487" s="131" t="s">
        <v>781</v>
      </c>
      <c r="D487" s="131" t="s">
        <v>151</v>
      </c>
      <c r="E487" s="132" t="s">
        <v>782</v>
      </c>
      <c r="F487" s="133" t="s">
        <v>783</v>
      </c>
      <c r="G487" s="134" t="s">
        <v>716</v>
      </c>
      <c r="H487" s="135">
        <v>1</v>
      </c>
      <c r="I487" s="136"/>
      <c r="J487" s="137">
        <f t="shared" si="30"/>
        <v>0</v>
      </c>
      <c r="K487" s="133" t="s">
        <v>155</v>
      </c>
      <c r="L487" s="31"/>
      <c r="M487" s="138" t="s">
        <v>1</v>
      </c>
      <c r="N487" s="139" t="s">
        <v>41</v>
      </c>
      <c r="P487" s="140">
        <f t="shared" si="31"/>
        <v>0</v>
      </c>
      <c r="Q487" s="140">
        <v>0.01396</v>
      </c>
      <c r="R487" s="140">
        <f t="shared" si="32"/>
        <v>0.01396</v>
      </c>
      <c r="S487" s="140">
        <v>0</v>
      </c>
      <c r="T487" s="141">
        <f t="shared" si="33"/>
        <v>0</v>
      </c>
      <c r="AR487" s="142" t="s">
        <v>194</v>
      </c>
      <c r="AT487" s="142" t="s">
        <v>151</v>
      </c>
      <c r="AU487" s="142" t="s">
        <v>86</v>
      </c>
      <c r="AY487" s="16" t="s">
        <v>149</v>
      </c>
      <c r="BE487" s="143">
        <f t="shared" si="34"/>
        <v>0</v>
      </c>
      <c r="BF487" s="143">
        <f t="shared" si="35"/>
        <v>0</v>
      </c>
      <c r="BG487" s="143">
        <f t="shared" si="36"/>
        <v>0</v>
      </c>
      <c r="BH487" s="143">
        <f t="shared" si="37"/>
        <v>0</v>
      </c>
      <c r="BI487" s="143">
        <f t="shared" si="38"/>
        <v>0</v>
      </c>
      <c r="BJ487" s="16" t="s">
        <v>84</v>
      </c>
      <c r="BK487" s="143">
        <f t="shared" si="39"/>
        <v>0</v>
      </c>
      <c r="BL487" s="16" t="s">
        <v>194</v>
      </c>
      <c r="BM487" s="142" t="s">
        <v>784</v>
      </c>
    </row>
    <row r="488" spans="2:65" s="1" customFormat="1" ht="16.5" customHeight="1">
      <c r="B488" s="31"/>
      <c r="C488" s="131" t="s">
        <v>528</v>
      </c>
      <c r="D488" s="131" t="s">
        <v>151</v>
      </c>
      <c r="E488" s="132" t="s">
        <v>785</v>
      </c>
      <c r="F488" s="133" t="s">
        <v>786</v>
      </c>
      <c r="G488" s="134" t="s">
        <v>716</v>
      </c>
      <c r="H488" s="135">
        <v>1</v>
      </c>
      <c r="I488" s="136"/>
      <c r="J488" s="137">
        <f t="shared" si="30"/>
        <v>0</v>
      </c>
      <c r="K488" s="133" t="s">
        <v>155</v>
      </c>
      <c r="L488" s="31"/>
      <c r="M488" s="138" t="s">
        <v>1</v>
      </c>
      <c r="N488" s="139" t="s">
        <v>41</v>
      </c>
      <c r="P488" s="140">
        <f t="shared" si="31"/>
        <v>0</v>
      </c>
      <c r="Q488" s="140">
        <v>0</v>
      </c>
      <c r="R488" s="140">
        <f t="shared" si="32"/>
        <v>0</v>
      </c>
      <c r="S488" s="140">
        <v>0.0329</v>
      </c>
      <c r="T488" s="141">
        <f t="shared" si="33"/>
        <v>0.0329</v>
      </c>
      <c r="AR488" s="142" t="s">
        <v>194</v>
      </c>
      <c r="AT488" s="142" t="s">
        <v>151</v>
      </c>
      <c r="AU488" s="142" t="s">
        <v>86</v>
      </c>
      <c r="AY488" s="16" t="s">
        <v>149</v>
      </c>
      <c r="BE488" s="143">
        <f t="shared" si="34"/>
        <v>0</v>
      </c>
      <c r="BF488" s="143">
        <f t="shared" si="35"/>
        <v>0</v>
      </c>
      <c r="BG488" s="143">
        <f t="shared" si="36"/>
        <v>0</v>
      </c>
      <c r="BH488" s="143">
        <f t="shared" si="37"/>
        <v>0</v>
      </c>
      <c r="BI488" s="143">
        <f t="shared" si="38"/>
        <v>0</v>
      </c>
      <c r="BJ488" s="16" t="s">
        <v>84</v>
      </c>
      <c r="BK488" s="143">
        <f t="shared" si="39"/>
        <v>0</v>
      </c>
      <c r="BL488" s="16" t="s">
        <v>194</v>
      </c>
      <c r="BM488" s="142" t="s">
        <v>787</v>
      </c>
    </row>
    <row r="489" spans="2:65" s="1" customFormat="1" ht="21.75" customHeight="1">
      <c r="B489" s="31"/>
      <c r="C489" s="131" t="s">
        <v>788</v>
      </c>
      <c r="D489" s="131" t="s">
        <v>151</v>
      </c>
      <c r="E489" s="132" t="s">
        <v>789</v>
      </c>
      <c r="F489" s="133" t="s">
        <v>790</v>
      </c>
      <c r="G489" s="134" t="s">
        <v>716</v>
      </c>
      <c r="H489" s="135">
        <v>1</v>
      </c>
      <c r="I489" s="136"/>
      <c r="J489" s="137">
        <f t="shared" si="30"/>
        <v>0</v>
      </c>
      <c r="K489" s="133" t="s">
        <v>155</v>
      </c>
      <c r="L489" s="31"/>
      <c r="M489" s="138" t="s">
        <v>1</v>
      </c>
      <c r="N489" s="139" t="s">
        <v>41</v>
      </c>
      <c r="P489" s="140">
        <f t="shared" si="31"/>
        <v>0</v>
      </c>
      <c r="Q489" s="140">
        <v>0</v>
      </c>
      <c r="R489" s="140">
        <f t="shared" si="32"/>
        <v>0</v>
      </c>
      <c r="S489" s="140">
        <v>0.0245</v>
      </c>
      <c r="T489" s="141">
        <f t="shared" si="33"/>
        <v>0.0245</v>
      </c>
      <c r="AR489" s="142" t="s">
        <v>194</v>
      </c>
      <c r="AT489" s="142" t="s">
        <v>151</v>
      </c>
      <c r="AU489" s="142" t="s">
        <v>86</v>
      </c>
      <c r="AY489" s="16" t="s">
        <v>149</v>
      </c>
      <c r="BE489" s="143">
        <f t="shared" si="34"/>
        <v>0</v>
      </c>
      <c r="BF489" s="143">
        <f t="shared" si="35"/>
        <v>0</v>
      </c>
      <c r="BG489" s="143">
        <f t="shared" si="36"/>
        <v>0</v>
      </c>
      <c r="BH489" s="143">
        <f t="shared" si="37"/>
        <v>0</v>
      </c>
      <c r="BI489" s="143">
        <f t="shared" si="38"/>
        <v>0</v>
      </c>
      <c r="BJ489" s="16" t="s">
        <v>84</v>
      </c>
      <c r="BK489" s="143">
        <f t="shared" si="39"/>
        <v>0</v>
      </c>
      <c r="BL489" s="16" t="s">
        <v>194</v>
      </c>
      <c r="BM489" s="142" t="s">
        <v>791</v>
      </c>
    </row>
    <row r="490" spans="2:65" s="1" customFormat="1" ht="21.75" customHeight="1">
      <c r="B490" s="31"/>
      <c r="C490" s="131" t="s">
        <v>532</v>
      </c>
      <c r="D490" s="131" t="s">
        <v>151</v>
      </c>
      <c r="E490" s="132" t="s">
        <v>792</v>
      </c>
      <c r="F490" s="133" t="s">
        <v>793</v>
      </c>
      <c r="G490" s="134" t="s">
        <v>716</v>
      </c>
      <c r="H490" s="135">
        <v>1</v>
      </c>
      <c r="I490" s="136"/>
      <c r="J490" s="137">
        <f t="shared" si="30"/>
        <v>0</v>
      </c>
      <c r="K490" s="133" t="s">
        <v>155</v>
      </c>
      <c r="L490" s="31"/>
      <c r="M490" s="138" t="s">
        <v>1</v>
      </c>
      <c r="N490" s="139" t="s">
        <v>41</v>
      </c>
      <c r="P490" s="140">
        <f t="shared" si="31"/>
        <v>0</v>
      </c>
      <c r="Q490" s="140">
        <v>0.01452</v>
      </c>
      <c r="R490" s="140">
        <f t="shared" si="32"/>
        <v>0.01452</v>
      </c>
      <c r="S490" s="140">
        <v>0</v>
      </c>
      <c r="T490" s="141">
        <f t="shared" si="33"/>
        <v>0</v>
      </c>
      <c r="AR490" s="142" t="s">
        <v>194</v>
      </c>
      <c r="AT490" s="142" t="s">
        <v>151</v>
      </c>
      <c r="AU490" s="142" t="s">
        <v>86</v>
      </c>
      <c r="AY490" s="16" t="s">
        <v>149</v>
      </c>
      <c r="BE490" s="143">
        <f t="shared" si="34"/>
        <v>0</v>
      </c>
      <c r="BF490" s="143">
        <f t="shared" si="35"/>
        <v>0</v>
      </c>
      <c r="BG490" s="143">
        <f t="shared" si="36"/>
        <v>0</v>
      </c>
      <c r="BH490" s="143">
        <f t="shared" si="37"/>
        <v>0</v>
      </c>
      <c r="BI490" s="143">
        <f t="shared" si="38"/>
        <v>0</v>
      </c>
      <c r="BJ490" s="16" t="s">
        <v>84</v>
      </c>
      <c r="BK490" s="143">
        <f t="shared" si="39"/>
        <v>0</v>
      </c>
      <c r="BL490" s="16" t="s">
        <v>194</v>
      </c>
      <c r="BM490" s="142" t="s">
        <v>794</v>
      </c>
    </row>
    <row r="491" spans="2:65" s="1" customFormat="1" ht="37.7" customHeight="1">
      <c r="B491" s="31"/>
      <c r="C491" s="131" t="s">
        <v>795</v>
      </c>
      <c r="D491" s="131" t="s">
        <v>151</v>
      </c>
      <c r="E491" s="132" t="s">
        <v>796</v>
      </c>
      <c r="F491" s="133" t="s">
        <v>797</v>
      </c>
      <c r="G491" s="134" t="s">
        <v>716</v>
      </c>
      <c r="H491" s="135">
        <v>1</v>
      </c>
      <c r="I491" s="136"/>
      <c r="J491" s="137">
        <f t="shared" si="30"/>
        <v>0</v>
      </c>
      <c r="K491" s="133" t="s">
        <v>193</v>
      </c>
      <c r="L491" s="31"/>
      <c r="M491" s="138" t="s">
        <v>1</v>
      </c>
      <c r="N491" s="139" t="s">
        <v>41</v>
      </c>
      <c r="P491" s="140">
        <f t="shared" si="31"/>
        <v>0</v>
      </c>
      <c r="Q491" s="140">
        <v>0</v>
      </c>
      <c r="R491" s="140">
        <f t="shared" si="32"/>
        <v>0</v>
      </c>
      <c r="S491" s="140">
        <v>0</v>
      </c>
      <c r="T491" s="141">
        <f t="shared" si="33"/>
        <v>0</v>
      </c>
      <c r="AR491" s="142" t="s">
        <v>194</v>
      </c>
      <c r="AT491" s="142" t="s">
        <v>151</v>
      </c>
      <c r="AU491" s="142" t="s">
        <v>86</v>
      </c>
      <c r="AY491" s="16" t="s">
        <v>149</v>
      </c>
      <c r="BE491" s="143">
        <f t="shared" si="34"/>
        <v>0</v>
      </c>
      <c r="BF491" s="143">
        <f t="shared" si="35"/>
        <v>0</v>
      </c>
      <c r="BG491" s="143">
        <f t="shared" si="36"/>
        <v>0</v>
      </c>
      <c r="BH491" s="143">
        <f t="shared" si="37"/>
        <v>0</v>
      </c>
      <c r="BI491" s="143">
        <f t="shared" si="38"/>
        <v>0</v>
      </c>
      <c r="BJ491" s="16" t="s">
        <v>84</v>
      </c>
      <c r="BK491" s="143">
        <f t="shared" si="39"/>
        <v>0</v>
      </c>
      <c r="BL491" s="16" t="s">
        <v>194</v>
      </c>
      <c r="BM491" s="142" t="s">
        <v>798</v>
      </c>
    </row>
    <row r="492" spans="2:65" s="1" customFormat="1" ht="24.2" customHeight="1">
      <c r="B492" s="31"/>
      <c r="C492" s="131" t="s">
        <v>535</v>
      </c>
      <c r="D492" s="131" t="s">
        <v>151</v>
      </c>
      <c r="E492" s="132" t="s">
        <v>799</v>
      </c>
      <c r="F492" s="133" t="s">
        <v>800</v>
      </c>
      <c r="G492" s="134" t="s">
        <v>716</v>
      </c>
      <c r="H492" s="135">
        <v>1</v>
      </c>
      <c r="I492" s="136"/>
      <c r="J492" s="137">
        <f t="shared" si="30"/>
        <v>0</v>
      </c>
      <c r="K492" s="133" t="s">
        <v>155</v>
      </c>
      <c r="L492" s="31"/>
      <c r="M492" s="138" t="s">
        <v>1</v>
      </c>
      <c r="N492" s="139" t="s">
        <v>41</v>
      </c>
      <c r="P492" s="140">
        <f t="shared" si="31"/>
        <v>0</v>
      </c>
      <c r="Q492" s="140">
        <v>0.01869</v>
      </c>
      <c r="R492" s="140">
        <f t="shared" si="32"/>
        <v>0.01869</v>
      </c>
      <c r="S492" s="140">
        <v>0</v>
      </c>
      <c r="T492" s="141">
        <f t="shared" si="33"/>
        <v>0</v>
      </c>
      <c r="AR492" s="142" t="s">
        <v>194</v>
      </c>
      <c r="AT492" s="142" t="s">
        <v>151</v>
      </c>
      <c r="AU492" s="142" t="s">
        <v>86</v>
      </c>
      <c r="AY492" s="16" t="s">
        <v>149</v>
      </c>
      <c r="BE492" s="143">
        <f t="shared" si="34"/>
        <v>0</v>
      </c>
      <c r="BF492" s="143">
        <f t="shared" si="35"/>
        <v>0</v>
      </c>
      <c r="BG492" s="143">
        <f t="shared" si="36"/>
        <v>0</v>
      </c>
      <c r="BH492" s="143">
        <f t="shared" si="37"/>
        <v>0</v>
      </c>
      <c r="BI492" s="143">
        <f t="shared" si="38"/>
        <v>0</v>
      </c>
      <c r="BJ492" s="16" t="s">
        <v>84</v>
      </c>
      <c r="BK492" s="143">
        <f t="shared" si="39"/>
        <v>0</v>
      </c>
      <c r="BL492" s="16" t="s">
        <v>194</v>
      </c>
      <c r="BM492" s="142" t="s">
        <v>801</v>
      </c>
    </row>
    <row r="493" spans="2:65" s="1" customFormat="1" ht="21.75" customHeight="1">
      <c r="B493" s="31"/>
      <c r="C493" s="131" t="s">
        <v>802</v>
      </c>
      <c r="D493" s="131" t="s">
        <v>151</v>
      </c>
      <c r="E493" s="132" t="s">
        <v>803</v>
      </c>
      <c r="F493" s="133" t="s">
        <v>804</v>
      </c>
      <c r="G493" s="134" t="s">
        <v>716</v>
      </c>
      <c r="H493" s="135">
        <v>2</v>
      </c>
      <c r="I493" s="136"/>
      <c r="J493" s="137">
        <f t="shared" si="30"/>
        <v>0</v>
      </c>
      <c r="K493" s="133" t="s">
        <v>155</v>
      </c>
      <c r="L493" s="31"/>
      <c r="M493" s="138" t="s">
        <v>1</v>
      </c>
      <c r="N493" s="139" t="s">
        <v>41</v>
      </c>
      <c r="P493" s="140">
        <f t="shared" si="31"/>
        <v>0</v>
      </c>
      <c r="Q493" s="140">
        <v>0</v>
      </c>
      <c r="R493" s="140">
        <f t="shared" si="32"/>
        <v>0</v>
      </c>
      <c r="S493" s="140">
        <v>0.69347</v>
      </c>
      <c r="T493" s="141">
        <f t="shared" si="33"/>
        <v>1.38694</v>
      </c>
      <c r="AR493" s="142" t="s">
        <v>194</v>
      </c>
      <c r="AT493" s="142" t="s">
        <v>151</v>
      </c>
      <c r="AU493" s="142" t="s">
        <v>86</v>
      </c>
      <c r="AY493" s="16" t="s">
        <v>149</v>
      </c>
      <c r="BE493" s="143">
        <f t="shared" si="34"/>
        <v>0</v>
      </c>
      <c r="BF493" s="143">
        <f t="shared" si="35"/>
        <v>0</v>
      </c>
      <c r="BG493" s="143">
        <f t="shared" si="36"/>
        <v>0</v>
      </c>
      <c r="BH493" s="143">
        <f t="shared" si="37"/>
        <v>0</v>
      </c>
      <c r="BI493" s="143">
        <f t="shared" si="38"/>
        <v>0</v>
      </c>
      <c r="BJ493" s="16" t="s">
        <v>84</v>
      </c>
      <c r="BK493" s="143">
        <f t="shared" si="39"/>
        <v>0</v>
      </c>
      <c r="BL493" s="16" t="s">
        <v>194</v>
      </c>
      <c r="BM493" s="142" t="s">
        <v>805</v>
      </c>
    </row>
    <row r="494" spans="2:65" s="1" customFormat="1" ht="24.2" customHeight="1">
      <c r="B494" s="31"/>
      <c r="C494" s="131" t="s">
        <v>540</v>
      </c>
      <c r="D494" s="131" t="s">
        <v>151</v>
      </c>
      <c r="E494" s="132" t="s">
        <v>806</v>
      </c>
      <c r="F494" s="133" t="s">
        <v>807</v>
      </c>
      <c r="G494" s="134" t="s">
        <v>716</v>
      </c>
      <c r="H494" s="135">
        <v>2</v>
      </c>
      <c r="I494" s="136"/>
      <c r="J494" s="137">
        <f t="shared" si="30"/>
        <v>0</v>
      </c>
      <c r="K494" s="133" t="s">
        <v>155</v>
      </c>
      <c r="L494" s="31"/>
      <c r="M494" s="138" t="s">
        <v>1</v>
      </c>
      <c r="N494" s="139" t="s">
        <v>41</v>
      </c>
      <c r="P494" s="140">
        <f t="shared" si="31"/>
        <v>0</v>
      </c>
      <c r="Q494" s="140">
        <v>0.01066</v>
      </c>
      <c r="R494" s="140">
        <f t="shared" si="32"/>
        <v>0.02132</v>
      </c>
      <c r="S494" s="140">
        <v>0</v>
      </c>
      <c r="T494" s="141">
        <f t="shared" si="33"/>
        <v>0</v>
      </c>
      <c r="AR494" s="142" t="s">
        <v>194</v>
      </c>
      <c r="AT494" s="142" t="s">
        <v>151</v>
      </c>
      <c r="AU494" s="142" t="s">
        <v>86</v>
      </c>
      <c r="AY494" s="16" t="s">
        <v>149</v>
      </c>
      <c r="BE494" s="143">
        <f t="shared" si="34"/>
        <v>0</v>
      </c>
      <c r="BF494" s="143">
        <f t="shared" si="35"/>
        <v>0</v>
      </c>
      <c r="BG494" s="143">
        <f t="shared" si="36"/>
        <v>0</v>
      </c>
      <c r="BH494" s="143">
        <f t="shared" si="37"/>
        <v>0</v>
      </c>
      <c r="BI494" s="143">
        <f t="shared" si="38"/>
        <v>0</v>
      </c>
      <c r="BJ494" s="16" t="s">
        <v>84</v>
      </c>
      <c r="BK494" s="143">
        <f t="shared" si="39"/>
        <v>0</v>
      </c>
      <c r="BL494" s="16" t="s">
        <v>194</v>
      </c>
      <c r="BM494" s="142" t="s">
        <v>808</v>
      </c>
    </row>
    <row r="495" spans="2:65" s="1" customFormat="1" ht="24.2" customHeight="1">
      <c r="B495" s="31"/>
      <c r="C495" s="131" t="s">
        <v>809</v>
      </c>
      <c r="D495" s="131" t="s">
        <v>151</v>
      </c>
      <c r="E495" s="132" t="s">
        <v>810</v>
      </c>
      <c r="F495" s="133" t="s">
        <v>811</v>
      </c>
      <c r="G495" s="134" t="s">
        <v>716</v>
      </c>
      <c r="H495" s="135">
        <v>1</v>
      </c>
      <c r="I495" s="136"/>
      <c r="J495" s="137">
        <f t="shared" si="30"/>
        <v>0</v>
      </c>
      <c r="K495" s="133" t="s">
        <v>155</v>
      </c>
      <c r="L495" s="31"/>
      <c r="M495" s="138" t="s">
        <v>1</v>
      </c>
      <c r="N495" s="139" t="s">
        <v>41</v>
      </c>
      <c r="P495" s="140">
        <f t="shared" si="31"/>
        <v>0</v>
      </c>
      <c r="Q495" s="140">
        <v>0.08334</v>
      </c>
      <c r="R495" s="140">
        <f t="shared" si="32"/>
        <v>0.08334</v>
      </c>
      <c r="S495" s="140">
        <v>0</v>
      </c>
      <c r="T495" s="141">
        <f t="shared" si="33"/>
        <v>0</v>
      </c>
      <c r="AR495" s="142" t="s">
        <v>194</v>
      </c>
      <c r="AT495" s="142" t="s">
        <v>151</v>
      </c>
      <c r="AU495" s="142" t="s">
        <v>86</v>
      </c>
      <c r="AY495" s="16" t="s">
        <v>149</v>
      </c>
      <c r="BE495" s="143">
        <f t="shared" si="34"/>
        <v>0</v>
      </c>
      <c r="BF495" s="143">
        <f t="shared" si="35"/>
        <v>0</v>
      </c>
      <c r="BG495" s="143">
        <f t="shared" si="36"/>
        <v>0</v>
      </c>
      <c r="BH495" s="143">
        <f t="shared" si="37"/>
        <v>0</v>
      </c>
      <c r="BI495" s="143">
        <f t="shared" si="38"/>
        <v>0</v>
      </c>
      <c r="BJ495" s="16" t="s">
        <v>84</v>
      </c>
      <c r="BK495" s="143">
        <f t="shared" si="39"/>
        <v>0</v>
      </c>
      <c r="BL495" s="16" t="s">
        <v>194</v>
      </c>
      <c r="BM495" s="142" t="s">
        <v>812</v>
      </c>
    </row>
    <row r="496" spans="2:65" s="1" customFormat="1" ht="24.2" customHeight="1">
      <c r="B496" s="31"/>
      <c r="C496" s="131" t="s">
        <v>543</v>
      </c>
      <c r="D496" s="131" t="s">
        <v>151</v>
      </c>
      <c r="E496" s="132" t="s">
        <v>813</v>
      </c>
      <c r="F496" s="133" t="s">
        <v>814</v>
      </c>
      <c r="G496" s="134" t="s">
        <v>716</v>
      </c>
      <c r="H496" s="135">
        <v>18</v>
      </c>
      <c r="I496" s="136"/>
      <c r="J496" s="137">
        <f t="shared" si="30"/>
        <v>0</v>
      </c>
      <c r="K496" s="133" t="s">
        <v>155</v>
      </c>
      <c r="L496" s="31"/>
      <c r="M496" s="138" t="s">
        <v>1</v>
      </c>
      <c r="N496" s="139" t="s">
        <v>41</v>
      </c>
      <c r="P496" s="140">
        <f t="shared" si="31"/>
        <v>0</v>
      </c>
      <c r="Q496" s="140">
        <v>0.00024</v>
      </c>
      <c r="R496" s="140">
        <f t="shared" si="32"/>
        <v>0.00432</v>
      </c>
      <c r="S496" s="140">
        <v>0</v>
      </c>
      <c r="T496" s="141">
        <f t="shared" si="33"/>
        <v>0</v>
      </c>
      <c r="AR496" s="142" t="s">
        <v>194</v>
      </c>
      <c r="AT496" s="142" t="s">
        <v>151</v>
      </c>
      <c r="AU496" s="142" t="s">
        <v>86</v>
      </c>
      <c r="AY496" s="16" t="s">
        <v>149</v>
      </c>
      <c r="BE496" s="143">
        <f t="shared" si="34"/>
        <v>0</v>
      </c>
      <c r="BF496" s="143">
        <f t="shared" si="35"/>
        <v>0</v>
      </c>
      <c r="BG496" s="143">
        <f t="shared" si="36"/>
        <v>0</v>
      </c>
      <c r="BH496" s="143">
        <f t="shared" si="37"/>
        <v>0</v>
      </c>
      <c r="BI496" s="143">
        <f t="shared" si="38"/>
        <v>0</v>
      </c>
      <c r="BJ496" s="16" t="s">
        <v>84</v>
      </c>
      <c r="BK496" s="143">
        <f t="shared" si="39"/>
        <v>0</v>
      </c>
      <c r="BL496" s="16" t="s">
        <v>194</v>
      </c>
      <c r="BM496" s="142" t="s">
        <v>815</v>
      </c>
    </row>
    <row r="497" spans="2:65" s="1" customFormat="1" ht="21.75" customHeight="1">
      <c r="B497" s="31"/>
      <c r="C497" s="131" t="s">
        <v>816</v>
      </c>
      <c r="D497" s="131" t="s">
        <v>151</v>
      </c>
      <c r="E497" s="132" t="s">
        <v>817</v>
      </c>
      <c r="F497" s="133" t="s">
        <v>818</v>
      </c>
      <c r="G497" s="134" t="s">
        <v>716</v>
      </c>
      <c r="H497" s="135">
        <v>8</v>
      </c>
      <c r="I497" s="136"/>
      <c r="J497" s="137">
        <f t="shared" si="30"/>
        <v>0</v>
      </c>
      <c r="K497" s="133" t="s">
        <v>155</v>
      </c>
      <c r="L497" s="31"/>
      <c r="M497" s="138" t="s">
        <v>1</v>
      </c>
      <c r="N497" s="139" t="s">
        <v>41</v>
      </c>
      <c r="P497" s="140">
        <f t="shared" si="31"/>
        <v>0</v>
      </c>
      <c r="Q497" s="140">
        <v>0.0018</v>
      </c>
      <c r="R497" s="140">
        <f t="shared" si="32"/>
        <v>0.0144</v>
      </c>
      <c r="S497" s="140">
        <v>0</v>
      </c>
      <c r="T497" s="141">
        <f t="shared" si="33"/>
        <v>0</v>
      </c>
      <c r="AR497" s="142" t="s">
        <v>194</v>
      </c>
      <c r="AT497" s="142" t="s">
        <v>151</v>
      </c>
      <c r="AU497" s="142" t="s">
        <v>86</v>
      </c>
      <c r="AY497" s="16" t="s">
        <v>149</v>
      </c>
      <c r="BE497" s="143">
        <f t="shared" si="34"/>
        <v>0</v>
      </c>
      <c r="BF497" s="143">
        <f t="shared" si="35"/>
        <v>0</v>
      </c>
      <c r="BG497" s="143">
        <f t="shared" si="36"/>
        <v>0</v>
      </c>
      <c r="BH497" s="143">
        <f t="shared" si="37"/>
        <v>0</v>
      </c>
      <c r="BI497" s="143">
        <f t="shared" si="38"/>
        <v>0</v>
      </c>
      <c r="BJ497" s="16" t="s">
        <v>84</v>
      </c>
      <c r="BK497" s="143">
        <f t="shared" si="39"/>
        <v>0</v>
      </c>
      <c r="BL497" s="16" t="s">
        <v>194</v>
      </c>
      <c r="BM497" s="142" t="s">
        <v>819</v>
      </c>
    </row>
    <row r="498" spans="2:65" s="1" customFormat="1" ht="24.2" customHeight="1">
      <c r="B498" s="31"/>
      <c r="C498" s="131" t="s">
        <v>548</v>
      </c>
      <c r="D498" s="131" t="s">
        <v>151</v>
      </c>
      <c r="E498" s="132" t="s">
        <v>820</v>
      </c>
      <c r="F498" s="133" t="s">
        <v>821</v>
      </c>
      <c r="G498" s="134" t="s">
        <v>716</v>
      </c>
      <c r="H498" s="135">
        <v>1</v>
      </c>
      <c r="I498" s="136"/>
      <c r="J498" s="137">
        <f t="shared" si="30"/>
        <v>0</v>
      </c>
      <c r="K498" s="133" t="s">
        <v>155</v>
      </c>
      <c r="L498" s="31"/>
      <c r="M498" s="138" t="s">
        <v>1</v>
      </c>
      <c r="N498" s="139" t="s">
        <v>41</v>
      </c>
      <c r="P498" s="140">
        <f t="shared" si="31"/>
        <v>0</v>
      </c>
      <c r="Q498" s="140">
        <v>0.00196</v>
      </c>
      <c r="R498" s="140">
        <f t="shared" si="32"/>
        <v>0.00196</v>
      </c>
      <c r="S498" s="140">
        <v>0</v>
      </c>
      <c r="T498" s="141">
        <f t="shared" si="33"/>
        <v>0</v>
      </c>
      <c r="AR498" s="142" t="s">
        <v>194</v>
      </c>
      <c r="AT498" s="142" t="s">
        <v>151</v>
      </c>
      <c r="AU498" s="142" t="s">
        <v>86</v>
      </c>
      <c r="AY498" s="16" t="s">
        <v>149</v>
      </c>
      <c r="BE498" s="143">
        <f t="shared" si="34"/>
        <v>0</v>
      </c>
      <c r="BF498" s="143">
        <f t="shared" si="35"/>
        <v>0</v>
      </c>
      <c r="BG498" s="143">
        <f t="shared" si="36"/>
        <v>0</v>
      </c>
      <c r="BH498" s="143">
        <f t="shared" si="37"/>
        <v>0</v>
      </c>
      <c r="BI498" s="143">
        <f t="shared" si="38"/>
        <v>0</v>
      </c>
      <c r="BJ498" s="16" t="s">
        <v>84</v>
      </c>
      <c r="BK498" s="143">
        <f t="shared" si="39"/>
        <v>0</v>
      </c>
      <c r="BL498" s="16" t="s">
        <v>194</v>
      </c>
      <c r="BM498" s="142" t="s">
        <v>822</v>
      </c>
    </row>
    <row r="499" spans="2:65" s="1" customFormat="1" ht="16.5" customHeight="1">
      <c r="B499" s="31"/>
      <c r="C499" s="131" t="s">
        <v>823</v>
      </c>
      <c r="D499" s="131" t="s">
        <v>151</v>
      </c>
      <c r="E499" s="132" t="s">
        <v>824</v>
      </c>
      <c r="F499" s="133" t="s">
        <v>825</v>
      </c>
      <c r="G499" s="134" t="s">
        <v>716</v>
      </c>
      <c r="H499" s="135">
        <v>1</v>
      </c>
      <c r="I499" s="136"/>
      <c r="J499" s="137">
        <f t="shared" si="30"/>
        <v>0</v>
      </c>
      <c r="K499" s="133" t="s">
        <v>193</v>
      </c>
      <c r="L499" s="31"/>
      <c r="M499" s="138" t="s">
        <v>1</v>
      </c>
      <c r="N499" s="139" t="s">
        <v>41</v>
      </c>
      <c r="P499" s="140">
        <f t="shared" si="31"/>
        <v>0</v>
      </c>
      <c r="Q499" s="140">
        <v>0</v>
      </c>
      <c r="R499" s="140">
        <f t="shared" si="32"/>
        <v>0</v>
      </c>
      <c r="S499" s="140">
        <v>0</v>
      </c>
      <c r="T499" s="141">
        <f t="shared" si="33"/>
        <v>0</v>
      </c>
      <c r="AR499" s="142" t="s">
        <v>194</v>
      </c>
      <c r="AT499" s="142" t="s">
        <v>151</v>
      </c>
      <c r="AU499" s="142" t="s">
        <v>86</v>
      </c>
      <c r="AY499" s="16" t="s">
        <v>149</v>
      </c>
      <c r="BE499" s="143">
        <f t="shared" si="34"/>
        <v>0</v>
      </c>
      <c r="BF499" s="143">
        <f t="shared" si="35"/>
        <v>0</v>
      </c>
      <c r="BG499" s="143">
        <f t="shared" si="36"/>
        <v>0</v>
      </c>
      <c r="BH499" s="143">
        <f t="shared" si="37"/>
        <v>0</v>
      </c>
      <c r="BI499" s="143">
        <f t="shared" si="38"/>
        <v>0</v>
      </c>
      <c r="BJ499" s="16" t="s">
        <v>84</v>
      </c>
      <c r="BK499" s="143">
        <f t="shared" si="39"/>
        <v>0</v>
      </c>
      <c r="BL499" s="16" t="s">
        <v>194</v>
      </c>
      <c r="BM499" s="142" t="s">
        <v>826</v>
      </c>
    </row>
    <row r="500" spans="2:65" s="1" customFormat="1" ht="16.5" customHeight="1">
      <c r="B500" s="31"/>
      <c r="C500" s="131" t="s">
        <v>553</v>
      </c>
      <c r="D500" s="131" t="s">
        <v>151</v>
      </c>
      <c r="E500" s="132" t="s">
        <v>827</v>
      </c>
      <c r="F500" s="133" t="s">
        <v>828</v>
      </c>
      <c r="G500" s="134" t="s">
        <v>410</v>
      </c>
      <c r="H500" s="135">
        <v>1</v>
      </c>
      <c r="I500" s="136"/>
      <c r="J500" s="137">
        <f t="shared" si="30"/>
        <v>0</v>
      </c>
      <c r="K500" s="133" t="s">
        <v>155</v>
      </c>
      <c r="L500" s="31"/>
      <c r="M500" s="138" t="s">
        <v>1</v>
      </c>
      <c r="N500" s="139" t="s">
        <v>41</v>
      </c>
      <c r="P500" s="140">
        <f t="shared" si="31"/>
        <v>0</v>
      </c>
      <c r="Q500" s="140">
        <v>7E-05</v>
      </c>
      <c r="R500" s="140">
        <f t="shared" si="32"/>
        <v>7E-05</v>
      </c>
      <c r="S500" s="140">
        <v>0</v>
      </c>
      <c r="T500" s="141">
        <f t="shared" si="33"/>
        <v>0</v>
      </c>
      <c r="AR500" s="142" t="s">
        <v>194</v>
      </c>
      <c r="AT500" s="142" t="s">
        <v>151</v>
      </c>
      <c r="AU500" s="142" t="s">
        <v>86</v>
      </c>
      <c r="AY500" s="16" t="s">
        <v>149</v>
      </c>
      <c r="BE500" s="143">
        <f t="shared" si="34"/>
        <v>0</v>
      </c>
      <c r="BF500" s="143">
        <f t="shared" si="35"/>
        <v>0</v>
      </c>
      <c r="BG500" s="143">
        <f t="shared" si="36"/>
        <v>0</v>
      </c>
      <c r="BH500" s="143">
        <f t="shared" si="37"/>
        <v>0</v>
      </c>
      <c r="BI500" s="143">
        <f t="shared" si="38"/>
        <v>0</v>
      </c>
      <c r="BJ500" s="16" t="s">
        <v>84</v>
      </c>
      <c r="BK500" s="143">
        <f t="shared" si="39"/>
        <v>0</v>
      </c>
      <c r="BL500" s="16" t="s">
        <v>194</v>
      </c>
      <c r="BM500" s="142" t="s">
        <v>829</v>
      </c>
    </row>
    <row r="501" spans="2:65" s="1" customFormat="1" ht="24.2" customHeight="1">
      <c r="B501" s="31"/>
      <c r="C501" s="131" t="s">
        <v>830</v>
      </c>
      <c r="D501" s="131" t="s">
        <v>151</v>
      </c>
      <c r="E501" s="132" t="s">
        <v>831</v>
      </c>
      <c r="F501" s="133" t="s">
        <v>832</v>
      </c>
      <c r="G501" s="134" t="s">
        <v>172</v>
      </c>
      <c r="H501" s="135">
        <v>0.49</v>
      </c>
      <c r="I501" s="136"/>
      <c r="J501" s="137">
        <f t="shared" si="30"/>
        <v>0</v>
      </c>
      <c r="K501" s="133" t="s">
        <v>155</v>
      </c>
      <c r="L501" s="31"/>
      <c r="M501" s="138" t="s">
        <v>1</v>
      </c>
      <c r="N501" s="139" t="s">
        <v>41</v>
      </c>
      <c r="P501" s="140">
        <f t="shared" si="31"/>
        <v>0</v>
      </c>
      <c r="Q501" s="140">
        <v>0</v>
      </c>
      <c r="R501" s="140">
        <f t="shared" si="32"/>
        <v>0</v>
      </c>
      <c r="S501" s="140">
        <v>0</v>
      </c>
      <c r="T501" s="141">
        <f t="shared" si="33"/>
        <v>0</v>
      </c>
      <c r="AR501" s="142" t="s">
        <v>194</v>
      </c>
      <c r="AT501" s="142" t="s">
        <v>151</v>
      </c>
      <c r="AU501" s="142" t="s">
        <v>86</v>
      </c>
      <c r="AY501" s="16" t="s">
        <v>149</v>
      </c>
      <c r="BE501" s="143">
        <f t="shared" si="34"/>
        <v>0</v>
      </c>
      <c r="BF501" s="143">
        <f t="shared" si="35"/>
        <v>0</v>
      </c>
      <c r="BG501" s="143">
        <f t="shared" si="36"/>
        <v>0</v>
      </c>
      <c r="BH501" s="143">
        <f t="shared" si="37"/>
        <v>0</v>
      </c>
      <c r="BI501" s="143">
        <f t="shared" si="38"/>
        <v>0</v>
      </c>
      <c r="BJ501" s="16" t="s">
        <v>84</v>
      </c>
      <c r="BK501" s="143">
        <f t="shared" si="39"/>
        <v>0</v>
      </c>
      <c r="BL501" s="16" t="s">
        <v>194</v>
      </c>
      <c r="BM501" s="142" t="s">
        <v>833</v>
      </c>
    </row>
    <row r="502" spans="2:65" s="1" customFormat="1" ht="24.2" customHeight="1">
      <c r="B502" s="31"/>
      <c r="C502" s="131" t="s">
        <v>557</v>
      </c>
      <c r="D502" s="131" t="s">
        <v>151</v>
      </c>
      <c r="E502" s="132" t="s">
        <v>834</v>
      </c>
      <c r="F502" s="133" t="s">
        <v>835</v>
      </c>
      <c r="G502" s="134" t="s">
        <v>172</v>
      </c>
      <c r="H502" s="135">
        <v>0.49</v>
      </c>
      <c r="I502" s="136"/>
      <c r="J502" s="137">
        <f t="shared" si="30"/>
        <v>0</v>
      </c>
      <c r="K502" s="133" t="s">
        <v>155</v>
      </c>
      <c r="L502" s="31"/>
      <c r="M502" s="138" t="s">
        <v>1</v>
      </c>
      <c r="N502" s="139" t="s">
        <v>41</v>
      </c>
      <c r="P502" s="140">
        <f t="shared" si="31"/>
        <v>0</v>
      </c>
      <c r="Q502" s="140">
        <v>0</v>
      </c>
      <c r="R502" s="140">
        <f t="shared" si="32"/>
        <v>0</v>
      </c>
      <c r="S502" s="140">
        <v>0</v>
      </c>
      <c r="T502" s="141">
        <f t="shared" si="33"/>
        <v>0</v>
      </c>
      <c r="AR502" s="142" t="s">
        <v>194</v>
      </c>
      <c r="AT502" s="142" t="s">
        <v>151</v>
      </c>
      <c r="AU502" s="142" t="s">
        <v>86</v>
      </c>
      <c r="AY502" s="16" t="s">
        <v>149</v>
      </c>
      <c r="BE502" s="143">
        <f t="shared" si="34"/>
        <v>0</v>
      </c>
      <c r="BF502" s="143">
        <f t="shared" si="35"/>
        <v>0</v>
      </c>
      <c r="BG502" s="143">
        <f t="shared" si="36"/>
        <v>0</v>
      </c>
      <c r="BH502" s="143">
        <f t="shared" si="37"/>
        <v>0</v>
      </c>
      <c r="BI502" s="143">
        <f t="shared" si="38"/>
        <v>0</v>
      </c>
      <c r="BJ502" s="16" t="s">
        <v>84</v>
      </c>
      <c r="BK502" s="143">
        <f t="shared" si="39"/>
        <v>0</v>
      </c>
      <c r="BL502" s="16" t="s">
        <v>194</v>
      </c>
      <c r="BM502" s="142" t="s">
        <v>836</v>
      </c>
    </row>
    <row r="503" spans="2:63" s="11" customFormat="1" ht="22.7" customHeight="1">
      <c r="B503" s="119"/>
      <c r="D503" s="120" t="s">
        <v>75</v>
      </c>
      <c r="E503" s="129" t="s">
        <v>837</v>
      </c>
      <c r="F503" s="129" t="s">
        <v>838</v>
      </c>
      <c r="I503" s="122"/>
      <c r="J503" s="130">
        <f>BK503</f>
        <v>0</v>
      </c>
      <c r="L503" s="119"/>
      <c r="M503" s="124"/>
      <c r="P503" s="125">
        <f>SUM(P504:P510)</f>
        <v>0</v>
      </c>
      <c r="R503" s="125">
        <f>SUM(R504:R510)</f>
        <v>0.1024</v>
      </c>
      <c r="T503" s="126">
        <f>SUM(T504:T510)</f>
        <v>0</v>
      </c>
      <c r="AR503" s="120" t="s">
        <v>86</v>
      </c>
      <c r="AT503" s="127" t="s">
        <v>75</v>
      </c>
      <c r="AU503" s="127" t="s">
        <v>84</v>
      </c>
      <c r="AY503" s="120" t="s">
        <v>149</v>
      </c>
      <c r="BK503" s="128">
        <f>SUM(BK504:BK510)</f>
        <v>0</v>
      </c>
    </row>
    <row r="504" spans="2:65" s="1" customFormat="1" ht="24.2" customHeight="1">
      <c r="B504" s="31"/>
      <c r="C504" s="131" t="s">
        <v>839</v>
      </c>
      <c r="D504" s="131" t="s">
        <v>151</v>
      </c>
      <c r="E504" s="132" t="s">
        <v>840</v>
      </c>
      <c r="F504" s="133" t="s">
        <v>841</v>
      </c>
      <c r="G504" s="134" t="s">
        <v>716</v>
      </c>
      <c r="H504" s="135">
        <v>2</v>
      </c>
      <c r="I504" s="136"/>
      <c r="J504" s="137">
        <f aca="true" t="shared" si="40" ref="J504:J510">ROUND(I504*H504,2)</f>
        <v>0</v>
      </c>
      <c r="K504" s="133" t="s">
        <v>155</v>
      </c>
      <c r="L504" s="31"/>
      <c r="M504" s="138" t="s">
        <v>1</v>
      </c>
      <c r="N504" s="139" t="s">
        <v>41</v>
      </c>
      <c r="P504" s="140">
        <f aca="true" t="shared" si="41" ref="P504:P510">O504*H504</f>
        <v>0</v>
      </c>
      <c r="Q504" s="140">
        <v>0.0156</v>
      </c>
      <c r="R504" s="140">
        <f aca="true" t="shared" si="42" ref="R504:R510">Q504*H504</f>
        <v>0.0312</v>
      </c>
      <c r="S504" s="140">
        <v>0</v>
      </c>
      <c r="T504" s="141">
        <f aca="true" t="shared" si="43" ref="T504:T510">S504*H504</f>
        <v>0</v>
      </c>
      <c r="AR504" s="142" t="s">
        <v>194</v>
      </c>
      <c r="AT504" s="142" t="s">
        <v>151</v>
      </c>
      <c r="AU504" s="142" t="s">
        <v>86</v>
      </c>
      <c r="AY504" s="16" t="s">
        <v>149</v>
      </c>
      <c r="BE504" s="143">
        <f aca="true" t="shared" si="44" ref="BE504:BE510">IF(N504="základní",J504,0)</f>
        <v>0</v>
      </c>
      <c r="BF504" s="143">
        <f aca="true" t="shared" si="45" ref="BF504:BF510">IF(N504="snížená",J504,0)</f>
        <v>0</v>
      </c>
      <c r="BG504" s="143">
        <f aca="true" t="shared" si="46" ref="BG504:BG510">IF(N504="zákl. přenesená",J504,0)</f>
        <v>0</v>
      </c>
      <c r="BH504" s="143">
        <f aca="true" t="shared" si="47" ref="BH504:BH510">IF(N504="sníž. přenesená",J504,0)</f>
        <v>0</v>
      </c>
      <c r="BI504" s="143">
        <f aca="true" t="shared" si="48" ref="BI504:BI510">IF(N504="nulová",J504,0)</f>
        <v>0</v>
      </c>
      <c r="BJ504" s="16" t="s">
        <v>84</v>
      </c>
      <c r="BK504" s="143">
        <f aca="true" t="shared" si="49" ref="BK504:BK510">ROUND(I504*H504,2)</f>
        <v>0</v>
      </c>
      <c r="BL504" s="16" t="s">
        <v>194</v>
      </c>
      <c r="BM504" s="142" t="s">
        <v>842</v>
      </c>
    </row>
    <row r="505" spans="2:65" s="1" customFormat="1" ht="33" customHeight="1">
      <c r="B505" s="31"/>
      <c r="C505" s="131" t="s">
        <v>560</v>
      </c>
      <c r="D505" s="131" t="s">
        <v>151</v>
      </c>
      <c r="E505" s="132" t="s">
        <v>843</v>
      </c>
      <c r="F505" s="133" t="s">
        <v>844</v>
      </c>
      <c r="G505" s="134" t="s">
        <v>716</v>
      </c>
      <c r="H505" s="135">
        <v>3</v>
      </c>
      <c r="I505" s="136"/>
      <c r="J505" s="137">
        <f t="shared" si="40"/>
        <v>0</v>
      </c>
      <c r="K505" s="133" t="s">
        <v>155</v>
      </c>
      <c r="L505" s="31"/>
      <c r="M505" s="138" t="s">
        <v>1</v>
      </c>
      <c r="N505" s="139" t="s">
        <v>41</v>
      </c>
      <c r="P505" s="140">
        <f t="shared" si="41"/>
        <v>0</v>
      </c>
      <c r="Q505" s="140">
        <v>0.01665</v>
      </c>
      <c r="R505" s="140">
        <f t="shared" si="42"/>
        <v>0.04995000000000001</v>
      </c>
      <c r="S505" s="140">
        <v>0</v>
      </c>
      <c r="T505" s="141">
        <f t="shared" si="43"/>
        <v>0</v>
      </c>
      <c r="AR505" s="142" t="s">
        <v>194</v>
      </c>
      <c r="AT505" s="142" t="s">
        <v>151</v>
      </c>
      <c r="AU505" s="142" t="s">
        <v>86</v>
      </c>
      <c r="AY505" s="16" t="s">
        <v>149</v>
      </c>
      <c r="BE505" s="143">
        <f t="shared" si="44"/>
        <v>0</v>
      </c>
      <c r="BF505" s="143">
        <f t="shared" si="45"/>
        <v>0</v>
      </c>
      <c r="BG505" s="143">
        <f t="shared" si="46"/>
        <v>0</v>
      </c>
      <c r="BH505" s="143">
        <f t="shared" si="47"/>
        <v>0</v>
      </c>
      <c r="BI505" s="143">
        <f t="shared" si="48"/>
        <v>0</v>
      </c>
      <c r="BJ505" s="16" t="s">
        <v>84</v>
      </c>
      <c r="BK505" s="143">
        <f t="shared" si="49"/>
        <v>0</v>
      </c>
      <c r="BL505" s="16" t="s">
        <v>194</v>
      </c>
      <c r="BM505" s="142" t="s">
        <v>845</v>
      </c>
    </row>
    <row r="506" spans="2:65" s="1" customFormat="1" ht="33" customHeight="1">
      <c r="B506" s="31"/>
      <c r="C506" s="131" t="s">
        <v>846</v>
      </c>
      <c r="D506" s="131" t="s">
        <v>151</v>
      </c>
      <c r="E506" s="132" t="s">
        <v>847</v>
      </c>
      <c r="F506" s="133" t="s">
        <v>848</v>
      </c>
      <c r="G506" s="134" t="s">
        <v>716</v>
      </c>
      <c r="H506" s="135">
        <v>1</v>
      </c>
      <c r="I506" s="136"/>
      <c r="J506" s="137">
        <f t="shared" si="40"/>
        <v>0</v>
      </c>
      <c r="K506" s="133" t="s">
        <v>155</v>
      </c>
      <c r="L506" s="31"/>
      <c r="M506" s="138" t="s">
        <v>1</v>
      </c>
      <c r="N506" s="139" t="s">
        <v>41</v>
      </c>
      <c r="P506" s="140">
        <f t="shared" si="41"/>
        <v>0</v>
      </c>
      <c r="Q506" s="140">
        <v>0.01765</v>
      </c>
      <c r="R506" s="140">
        <f t="shared" si="42"/>
        <v>0.01765</v>
      </c>
      <c r="S506" s="140">
        <v>0</v>
      </c>
      <c r="T506" s="141">
        <f t="shared" si="43"/>
        <v>0</v>
      </c>
      <c r="AR506" s="142" t="s">
        <v>194</v>
      </c>
      <c r="AT506" s="142" t="s">
        <v>151</v>
      </c>
      <c r="AU506" s="142" t="s">
        <v>86</v>
      </c>
      <c r="AY506" s="16" t="s">
        <v>149</v>
      </c>
      <c r="BE506" s="143">
        <f t="shared" si="44"/>
        <v>0</v>
      </c>
      <c r="BF506" s="143">
        <f t="shared" si="45"/>
        <v>0</v>
      </c>
      <c r="BG506" s="143">
        <f t="shared" si="46"/>
        <v>0</v>
      </c>
      <c r="BH506" s="143">
        <f t="shared" si="47"/>
        <v>0</v>
      </c>
      <c r="BI506" s="143">
        <f t="shared" si="48"/>
        <v>0</v>
      </c>
      <c r="BJ506" s="16" t="s">
        <v>84</v>
      </c>
      <c r="BK506" s="143">
        <f t="shared" si="49"/>
        <v>0</v>
      </c>
      <c r="BL506" s="16" t="s">
        <v>194</v>
      </c>
      <c r="BM506" s="142" t="s">
        <v>849</v>
      </c>
    </row>
    <row r="507" spans="2:65" s="1" customFormat="1" ht="16.5" customHeight="1">
      <c r="B507" s="31"/>
      <c r="C507" s="131" t="s">
        <v>564</v>
      </c>
      <c r="D507" s="131" t="s">
        <v>151</v>
      </c>
      <c r="E507" s="132" t="s">
        <v>850</v>
      </c>
      <c r="F507" s="133" t="s">
        <v>851</v>
      </c>
      <c r="G507" s="134" t="s">
        <v>716</v>
      </c>
      <c r="H507" s="135">
        <v>4</v>
      </c>
      <c r="I507" s="136"/>
      <c r="J507" s="137">
        <f t="shared" si="40"/>
        <v>0</v>
      </c>
      <c r="K507" s="133" t="s">
        <v>155</v>
      </c>
      <c r="L507" s="31"/>
      <c r="M507" s="138" t="s">
        <v>1</v>
      </c>
      <c r="N507" s="139" t="s">
        <v>41</v>
      </c>
      <c r="P507" s="140">
        <f t="shared" si="41"/>
        <v>0</v>
      </c>
      <c r="Q507" s="140">
        <v>0.00015</v>
      </c>
      <c r="R507" s="140">
        <f t="shared" si="42"/>
        <v>0.0006</v>
      </c>
      <c r="S507" s="140">
        <v>0</v>
      </c>
      <c r="T507" s="141">
        <f t="shared" si="43"/>
        <v>0</v>
      </c>
      <c r="AR507" s="142" t="s">
        <v>194</v>
      </c>
      <c r="AT507" s="142" t="s">
        <v>151</v>
      </c>
      <c r="AU507" s="142" t="s">
        <v>86</v>
      </c>
      <c r="AY507" s="16" t="s">
        <v>149</v>
      </c>
      <c r="BE507" s="143">
        <f t="shared" si="44"/>
        <v>0</v>
      </c>
      <c r="BF507" s="143">
        <f t="shared" si="45"/>
        <v>0</v>
      </c>
      <c r="BG507" s="143">
        <f t="shared" si="46"/>
        <v>0</v>
      </c>
      <c r="BH507" s="143">
        <f t="shared" si="47"/>
        <v>0</v>
      </c>
      <c r="BI507" s="143">
        <f t="shared" si="48"/>
        <v>0</v>
      </c>
      <c r="BJ507" s="16" t="s">
        <v>84</v>
      </c>
      <c r="BK507" s="143">
        <f t="shared" si="49"/>
        <v>0</v>
      </c>
      <c r="BL507" s="16" t="s">
        <v>194</v>
      </c>
      <c r="BM507" s="142" t="s">
        <v>852</v>
      </c>
    </row>
    <row r="508" spans="2:65" s="1" customFormat="1" ht="16.5" customHeight="1">
      <c r="B508" s="31"/>
      <c r="C508" s="131" t="s">
        <v>853</v>
      </c>
      <c r="D508" s="131" t="s">
        <v>151</v>
      </c>
      <c r="E508" s="132" t="s">
        <v>854</v>
      </c>
      <c r="F508" s="133" t="s">
        <v>855</v>
      </c>
      <c r="G508" s="134" t="s">
        <v>716</v>
      </c>
      <c r="H508" s="135">
        <v>6</v>
      </c>
      <c r="I508" s="136"/>
      <c r="J508" s="137">
        <f t="shared" si="40"/>
        <v>0</v>
      </c>
      <c r="K508" s="133" t="s">
        <v>155</v>
      </c>
      <c r="L508" s="31"/>
      <c r="M508" s="138" t="s">
        <v>1</v>
      </c>
      <c r="N508" s="139" t="s">
        <v>41</v>
      </c>
      <c r="P508" s="140">
        <f t="shared" si="41"/>
        <v>0</v>
      </c>
      <c r="Q508" s="140">
        <v>0.0005</v>
      </c>
      <c r="R508" s="140">
        <f t="shared" si="42"/>
        <v>0.003</v>
      </c>
      <c r="S508" s="140">
        <v>0</v>
      </c>
      <c r="T508" s="141">
        <f t="shared" si="43"/>
        <v>0</v>
      </c>
      <c r="AR508" s="142" t="s">
        <v>194</v>
      </c>
      <c r="AT508" s="142" t="s">
        <v>151</v>
      </c>
      <c r="AU508" s="142" t="s">
        <v>86</v>
      </c>
      <c r="AY508" s="16" t="s">
        <v>149</v>
      </c>
      <c r="BE508" s="143">
        <f t="shared" si="44"/>
        <v>0</v>
      </c>
      <c r="BF508" s="143">
        <f t="shared" si="45"/>
        <v>0</v>
      </c>
      <c r="BG508" s="143">
        <f t="shared" si="46"/>
        <v>0</v>
      </c>
      <c r="BH508" s="143">
        <f t="shared" si="47"/>
        <v>0</v>
      </c>
      <c r="BI508" s="143">
        <f t="shared" si="48"/>
        <v>0</v>
      </c>
      <c r="BJ508" s="16" t="s">
        <v>84</v>
      </c>
      <c r="BK508" s="143">
        <f t="shared" si="49"/>
        <v>0</v>
      </c>
      <c r="BL508" s="16" t="s">
        <v>194</v>
      </c>
      <c r="BM508" s="142" t="s">
        <v>856</v>
      </c>
    </row>
    <row r="509" spans="2:65" s="1" customFormat="1" ht="24.2" customHeight="1">
      <c r="B509" s="31"/>
      <c r="C509" s="131" t="s">
        <v>567</v>
      </c>
      <c r="D509" s="131" t="s">
        <v>151</v>
      </c>
      <c r="E509" s="132" t="s">
        <v>857</v>
      </c>
      <c r="F509" s="133" t="s">
        <v>858</v>
      </c>
      <c r="G509" s="134" t="s">
        <v>172</v>
      </c>
      <c r="H509" s="135">
        <v>0.108</v>
      </c>
      <c r="I509" s="136"/>
      <c r="J509" s="137">
        <f t="shared" si="40"/>
        <v>0</v>
      </c>
      <c r="K509" s="133" t="s">
        <v>155</v>
      </c>
      <c r="L509" s="31"/>
      <c r="M509" s="138" t="s">
        <v>1</v>
      </c>
      <c r="N509" s="139" t="s">
        <v>41</v>
      </c>
      <c r="P509" s="140">
        <f t="shared" si="41"/>
        <v>0</v>
      </c>
      <c r="Q509" s="140">
        <v>0</v>
      </c>
      <c r="R509" s="140">
        <f t="shared" si="42"/>
        <v>0</v>
      </c>
      <c r="S509" s="140">
        <v>0</v>
      </c>
      <c r="T509" s="141">
        <f t="shared" si="43"/>
        <v>0</v>
      </c>
      <c r="AR509" s="142" t="s">
        <v>194</v>
      </c>
      <c r="AT509" s="142" t="s">
        <v>151</v>
      </c>
      <c r="AU509" s="142" t="s">
        <v>86</v>
      </c>
      <c r="AY509" s="16" t="s">
        <v>149</v>
      </c>
      <c r="BE509" s="143">
        <f t="shared" si="44"/>
        <v>0</v>
      </c>
      <c r="BF509" s="143">
        <f t="shared" si="45"/>
        <v>0</v>
      </c>
      <c r="BG509" s="143">
        <f t="shared" si="46"/>
        <v>0</v>
      </c>
      <c r="BH509" s="143">
        <f t="shared" si="47"/>
        <v>0</v>
      </c>
      <c r="BI509" s="143">
        <f t="shared" si="48"/>
        <v>0</v>
      </c>
      <c r="BJ509" s="16" t="s">
        <v>84</v>
      </c>
      <c r="BK509" s="143">
        <f t="shared" si="49"/>
        <v>0</v>
      </c>
      <c r="BL509" s="16" t="s">
        <v>194</v>
      </c>
      <c r="BM509" s="142" t="s">
        <v>859</v>
      </c>
    </row>
    <row r="510" spans="2:65" s="1" customFormat="1" ht="24.2" customHeight="1">
      <c r="B510" s="31"/>
      <c r="C510" s="131" t="s">
        <v>860</v>
      </c>
      <c r="D510" s="131" t="s">
        <v>151</v>
      </c>
      <c r="E510" s="132" t="s">
        <v>861</v>
      </c>
      <c r="F510" s="133" t="s">
        <v>862</v>
      </c>
      <c r="G510" s="134" t="s">
        <v>172</v>
      </c>
      <c r="H510" s="135">
        <v>0.108</v>
      </c>
      <c r="I510" s="136"/>
      <c r="J510" s="137">
        <f t="shared" si="40"/>
        <v>0</v>
      </c>
      <c r="K510" s="133" t="s">
        <v>155</v>
      </c>
      <c r="L510" s="31"/>
      <c r="M510" s="138" t="s">
        <v>1</v>
      </c>
      <c r="N510" s="139" t="s">
        <v>41</v>
      </c>
      <c r="P510" s="140">
        <f t="shared" si="41"/>
        <v>0</v>
      </c>
      <c r="Q510" s="140">
        <v>0</v>
      </c>
      <c r="R510" s="140">
        <f t="shared" si="42"/>
        <v>0</v>
      </c>
      <c r="S510" s="140">
        <v>0</v>
      </c>
      <c r="T510" s="141">
        <f t="shared" si="43"/>
        <v>0</v>
      </c>
      <c r="AR510" s="142" t="s">
        <v>194</v>
      </c>
      <c r="AT510" s="142" t="s">
        <v>151</v>
      </c>
      <c r="AU510" s="142" t="s">
        <v>86</v>
      </c>
      <c r="AY510" s="16" t="s">
        <v>149</v>
      </c>
      <c r="BE510" s="143">
        <f t="shared" si="44"/>
        <v>0</v>
      </c>
      <c r="BF510" s="143">
        <f t="shared" si="45"/>
        <v>0</v>
      </c>
      <c r="BG510" s="143">
        <f t="shared" si="46"/>
        <v>0</v>
      </c>
      <c r="BH510" s="143">
        <f t="shared" si="47"/>
        <v>0</v>
      </c>
      <c r="BI510" s="143">
        <f t="shared" si="48"/>
        <v>0</v>
      </c>
      <c r="BJ510" s="16" t="s">
        <v>84</v>
      </c>
      <c r="BK510" s="143">
        <f t="shared" si="49"/>
        <v>0</v>
      </c>
      <c r="BL510" s="16" t="s">
        <v>194</v>
      </c>
      <c r="BM510" s="142" t="s">
        <v>863</v>
      </c>
    </row>
    <row r="511" spans="2:63" s="11" customFormat="1" ht="22.7" customHeight="1">
      <c r="B511" s="119"/>
      <c r="D511" s="120" t="s">
        <v>75</v>
      </c>
      <c r="E511" s="129" t="s">
        <v>864</v>
      </c>
      <c r="F511" s="129" t="s">
        <v>865</v>
      </c>
      <c r="I511" s="122"/>
      <c r="J511" s="130">
        <f>BK511</f>
        <v>0</v>
      </c>
      <c r="L511" s="119"/>
      <c r="M511" s="124"/>
      <c r="P511" s="125">
        <f>P512</f>
        <v>0</v>
      </c>
      <c r="R511" s="125">
        <f>R512</f>
        <v>0</v>
      </c>
      <c r="T511" s="126">
        <f>T512</f>
        <v>0</v>
      </c>
      <c r="AR511" s="120" t="s">
        <v>86</v>
      </c>
      <c r="AT511" s="127" t="s">
        <v>75</v>
      </c>
      <c r="AU511" s="127" t="s">
        <v>84</v>
      </c>
      <c r="AY511" s="120" t="s">
        <v>149</v>
      </c>
      <c r="BK511" s="128">
        <f>BK512</f>
        <v>0</v>
      </c>
    </row>
    <row r="512" spans="2:65" s="1" customFormat="1" ht="24.2" customHeight="1">
      <c r="B512" s="31"/>
      <c r="C512" s="131" t="s">
        <v>571</v>
      </c>
      <c r="D512" s="131" t="s">
        <v>151</v>
      </c>
      <c r="E512" s="132" t="s">
        <v>866</v>
      </c>
      <c r="F512" s="133" t="s">
        <v>867</v>
      </c>
      <c r="G512" s="134" t="s">
        <v>410</v>
      </c>
      <c r="H512" s="135">
        <v>8</v>
      </c>
      <c r="I512" s="136"/>
      <c r="J512" s="137">
        <f>ROUND(I512*H512,2)</f>
        <v>0</v>
      </c>
      <c r="K512" s="133" t="s">
        <v>193</v>
      </c>
      <c r="L512" s="31"/>
      <c r="M512" s="138" t="s">
        <v>1</v>
      </c>
      <c r="N512" s="139" t="s">
        <v>41</v>
      </c>
      <c r="P512" s="140">
        <f>O512*H512</f>
        <v>0</v>
      </c>
      <c r="Q512" s="140">
        <v>0</v>
      </c>
      <c r="R512" s="140">
        <f>Q512*H512</f>
        <v>0</v>
      </c>
      <c r="S512" s="140">
        <v>0</v>
      </c>
      <c r="T512" s="141">
        <f>S512*H512</f>
        <v>0</v>
      </c>
      <c r="AR512" s="142" t="s">
        <v>194</v>
      </c>
      <c r="AT512" s="142" t="s">
        <v>151</v>
      </c>
      <c r="AU512" s="142" t="s">
        <v>86</v>
      </c>
      <c r="AY512" s="16" t="s">
        <v>149</v>
      </c>
      <c r="BE512" s="143">
        <f>IF(N512="základní",J512,0)</f>
        <v>0</v>
      </c>
      <c r="BF512" s="143">
        <f>IF(N512="snížená",J512,0)</f>
        <v>0</v>
      </c>
      <c r="BG512" s="143">
        <f>IF(N512="zákl. přenesená",J512,0)</f>
        <v>0</v>
      </c>
      <c r="BH512" s="143">
        <f>IF(N512="sníž. přenesená",J512,0)</f>
        <v>0</v>
      </c>
      <c r="BI512" s="143">
        <f>IF(N512="nulová",J512,0)</f>
        <v>0</v>
      </c>
      <c r="BJ512" s="16" t="s">
        <v>84</v>
      </c>
      <c r="BK512" s="143">
        <f>ROUND(I512*H512,2)</f>
        <v>0</v>
      </c>
      <c r="BL512" s="16" t="s">
        <v>194</v>
      </c>
      <c r="BM512" s="142" t="s">
        <v>868</v>
      </c>
    </row>
    <row r="513" spans="2:63" s="11" customFormat="1" ht="22.7" customHeight="1">
      <c r="B513" s="119"/>
      <c r="D513" s="120" t="s">
        <v>75</v>
      </c>
      <c r="E513" s="129" t="s">
        <v>869</v>
      </c>
      <c r="F513" s="129" t="s">
        <v>870</v>
      </c>
      <c r="I513" s="122"/>
      <c r="J513" s="130">
        <f>BK513</f>
        <v>0</v>
      </c>
      <c r="L513" s="119"/>
      <c r="M513" s="124"/>
      <c r="P513" s="125">
        <f>SUM(P514:P526)</f>
        <v>0</v>
      </c>
      <c r="R513" s="125">
        <f>SUM(R514:R526)</f>
        <v>0.13242600000000002</v>
      </c>
      <c r="T513" s="126">
        <f>SUM(T514:T526)</f>
        <v>0.043204</v>
      </c>
      <c r="AR513" s="120" t="s">
        <v>86</v>
      </c>
      <c r="AT513" s="127" t="s">
        <v>75</v>
      </c>
      <c r="AU513" s="127" t="s">
        <v>84</v>
      </c>
      <c r="AY513" s="120" t="s">
        <v>149</v>
      </c>
      <c r="BK513" s="128">
        <f>SUM(BK514:BK526)</f>
        <v>0</v>
      </c>
    </row>
    <row r="514" spans="2:65" s="1" customFormat="1" ht="16.5" customHeight="1">
      <c r="B514" s="31"/>
      <c r="C514" s="131" t="s">
        <v>871</v>
      </c>
      <c r="D514" s="131" t="s">
        <v>151</v>
      </c>
      <c r="E514" s="132" t="s">
        <v>872</v>
      </c>
      <c r="F514" s="133" t="s">
        <v>873</v>
      </c>
      <c r="G514" s="134" t="s">
        <v>305</v>
      </c>
      <c r="H514" s="135">
        <v>11.6</v>
      </c>
      <c r="I514" s="136"/>
      <c r="J514" s="137">
        <f aca="true" t="shared" si="50" ref="J514:J526">ROUND(I514*H514,2)</f>
        <v>0</v>
      </c>
      <c r="K514" s="133" t="s">
        <v>155</v>
      </c>
      <c r="L514" s="31"/>
      <c r="M514" s="138" t="s">
        <v>1</v>
      </c>
      <c r="N514" s="139" t="s">
        <v>41</v>
      </c>
      <c r="P514" s="140">
        <f aca="true" t="shared" si="51" ref="P514:P526">O514*H514</f>
        <v>0</v>
      </c>
      <c r="Q514" s="140">
        <v>4E-05</v>
      </c>
      <c r="R514" s="140">
        <f aca="true" t="shared" si="52" ref="R514:R526">Q514*H514</f>
        <v>0.000464</v>
      </c>
      <c r="S514" s="140">
        <v>0.00254</v>
      </c>
      <c r="T514" s="141">
        <f aca="true" t="shared" si="53" ref="T514:T526">S514*H514</f>
        <v>0.029464</v>
      </c>
      <c r="AR514" s="142" t="s">
        <v>194</v>
      </c>
      <c r="AT514" s="142" t="s">
        <v>151</v>
      </c>
      <c r="AU514" s="142" t="s">
        <v>86</v>
      </c>
      <c r="AY514" s="16" t="s">
        <v>149</v>
      </c>
      <c r="BE514" s="143">
        <f aca="true" t="shared" si="54" ref="BE514:BE526">IF(N514="základní",J514,0)</f>
        <v>0</v>
      </c>
      <c r="BF514" s="143">
        <f aca="true" t="shared" si="55" ref="BF514:BF526">IF(N514="snížená",J514,0)</f>
        <v>0</v>
      </c>
      <c r="BG514" s="143">
        <f aca="true" t="shared" si="56" ref="BG514:BG526">IF(N514="zákl. přenesená",J514,0)</f>
        <v>0</v>
      </c>
      <c r="BH514" s="143">
        <f aca="true" t="shared" si="57" ref="BH514:BH526">IF(N514="sníž. přenesená",J514,0)</f>
        <v>0</v>
      </c>
      <c r="BI514" s="143">
        <f aca="true" t="shared" si="58" ref="BI514:BI526">IF(N514="nulová",J514,0)</f>
        <v>0</v>
      </c>
      <c r="BJ514" s="16" t="s">
        <v>84</v>
      </c>
      <c r="BK514" s="143">
        <f aca="true" t="shared" si="59" ref="BK514:BK526">ROUND(I514*H514,2)</f>
        <v>0</v>
      </c>
      <c r="BL514" s="16" t="s">
        <v>194</v>
      </c>
      <c r="BM514" s="142" t="s">
        <v>874</v>
      </c>
    </row>
    <row r="515" spans="2:65" s="1" customFormat="1" ht="24.2" customHeight="1">
      <c r="B515" s="31"/>
      <c r="C515" s="131" t="s">
        <v>574</v>
      </c>
      <c r="D515" s="131" t="s">
        <v>151</v>
      </c>
      <c r="E515" s="132" t="s">
        <v>875</v>
      </c>
      <c r="F515" s="133" t="s">
        <v>876</v>
      </c>
      <c r="G515" s="134" t="s">
        <v>305</v>
      </c>
      <c r="H515" s="135">
        <v>75</v>
      </c>
      <c r="I515" s="136"/>
      <c r="J515" s="137">
        <f t="shared" si="50"/>
        <v>0</v>
      </c>
      <c r="K515" s="133" t="s">
        <v>155</v>
      </c>
      <c r="L515" s="31"/>
      <c r="M515" s="138" t="s">
        <v>1</v>
      </c>
      <c r="N515" s="139" t="s">
        <v>41</v>
      </c>
      <c r="P515" s="140">
        <f t="shared" si="51"/>
        <v>0</v>
      </c>
      <c r="Q515" s="140">
        <v>0.00161</v>
      </c>
      <c r="R515" s="140">
        <f t="shared" si="52"/>
        <v>0.12075000000000001</v>
      </c>
      <c r="S515" s="140">
        <v>0</v>
      </c>
      <c r="T515" s="141">
        <f t="shared" si="53"/>
        <v>0</v>
      </c>
      <c r="AR515" s="142" t="s">
        <v>194</v>
      </c>
      <c r="AT515" s="142" t="s">
        <v>151</v>
      </c>
      <c r="AU515" s="142" t="s">
        <v>86</v>
      </c>
      <c r="AY515" s="16" t="s">
        <v>149</v>
      </c>
      <c r="BE515" s="143">
        <f t="shared" si="54"/>
        <v>0</v>
      </c>
      <c r="BF515" s="143">
        <f t="shared" si="55"/>
        <v>0</v>
      </c>
      <c r="BG515" s="143">
        <f t="shared" si="56"/>
        <v>0</v>
      </c>
      <c r="BH515" s="143">
        <f t="shared" si="57"/>
        <v>0</v>
      </c>
      <c r="BI515" s="143">
        <f t="shared" si="58"/>
        <v>0</v>
      </c>
      <c r="BJ515" s="16" t="s">
        <v>84</v>
      </c>
      <c r="BK515" s="143">
        <f t="shared" si="59"/>
        <v>0</v>
      </c>
      <c r="BL515" s="16" t="s">
        <v>194</v>
      </c>
      <c r="BM515" s="142" t="s">
        <v>877</v>
      </c>
    </row>
    <row r="516" spans="2:65" s="1" customFormat="1" ht="24.2" customHeight="1">
      <c r="B516" s="31"/>
      <c r="C516" s="131" t="s">
        <v>878</v>
      </c>
      <c r="D516" s="131" t="s">
        <v>151</v>
      </c>
      <c r="E516" s="132" t="s">
        <v>879</v>
      </c>
      <c r="F516" s="133" t="s">
        <v>880</v>
      </c>
      <c r="G516" s="134" t="s">
        <v>305</v>
      </c>
      <c r="H516" s="135">
        <v>13.2</v>
      </c>
      <c r="I516" s="136"/>
      <c r="J516" s="137">
        <f t="shared" si="50"/>
        <v>0</v>
      </c>
      <c r="K516" s="133" t="s">
        <v>193</v>
      </c>
      <c r="L516" s="31"/>
      <c r="M516" s="138" t="s">
        <v>1</v>
      </c>
      <c r="N516" s="139" t="s">
        <v>41</v>
      </c>
      <c r="P516" s="140">
        <f t="shared" si="51"/>
        <v>0</v>
      </c>
      <c r="Q516" s="140">
        <v>0</v>
      </c>
      <c r="R516" s="140">
        <f t="shared" si="52"/>
        <v>0</v>
      </c>
      <c r="S516" s="140">
        <v>0</v>
      </c>
      <c r="T516" s="141">
        <f t="shared" si="53"/>
        <v>0</v>
      </c>
      <c r="AR516" s="142" t="s">
        <v>194</v>
      </c>
      <c r="AT516" s="142" t="s">
        <v>151</v>
      </c>
      <c r="AU516" s="142" t="s">
        <v>86</v>
      </c>
      <c r="AY516" s="16" t="s">
        <v>149</v>
      </c>
      <c r="BE516" s="143">
        <f t="shared" si="54"/>
        <v>0</v>
      </c>
      <c r="BF516" s="143">
        <f t="shared" si="55"/>
        <v>0</v>
      </c>
      <c r="BG516" s="143">
        <f t="shared" si="56"/>
        <v>0</v>
      </c>
      <c r="BH516" s="143">
        <f t="shared" si="57"/>
        <v>0</v>
      </c>
      <c r="BI516" s="143">
        <f t="shared" si="58"/>
        <v>0</v>
      </c>
      <c r="BJ516" s="16" t="s">
        <v>84</v>
      </c>
      <c r="BK516" s="143">
        <f t="shared" si="59"/>
        <v>0</v>
      </c>
      <c r="BL516" s="16" t="s">
        <v>194</v>
      </c>
      <c r="BM516" s="142" t="s">
        <v>881</v>
      </c>
    </row>
    <row r="517" spans="2:65" s="1" customFormat="1" ht="33" customHeight="1">
      <c r="B517" s="31"/>
      <c r="C517" s="131" t="s">
        <v>579</v>
      </c>
      <c r="D517" s="131" t="s">
        <v>151</v>
      </c>
      <c r="E517" s="132" t="s">
        <v>882</v>
      </c>
      <c r="F517" s="133" t="s">
        <v>883</v>
      </c>
      <c r="G517" s="134" t="s">
        <v>410</v>
      </c>
      <c r="H517" s="135">
        <v>2</v>
      </c>
      <c r="I517" s="136"/>
      <c r="J517" s="137">
        <f t="shared" si="50"/>
        <v>0</v>
      </c>
      <c r="K517" s="133" t="s">
        <v>155</v>
      </c>
      <c r="L517" s="31"/>
      <c r="M517" s="138" t="s">
        <v>1</v>
      </c>
      <c r="N517" s="139" t="s">
        <v>41</v>
      </c>
      <c r="P517" s="140">
        <f t="shared" si="51"/>
        <v>0</v>
      </c>
      <c r="Q517" s="140">
        <v>0</v>
      </c>
      <c r="R517" s="140">
        <f t="shared" si="52"/>
        <v>0</v>
      </c>
      <c r="S517" s="140">
        <v>0</v>
      </c>
      <c r="T517" s="141">
        <f t="shared" si="53"/>
        <v>0</v>
      </c>
      <c r="AR517" s="142" t="s">
        <v>194</v>
      </c>
      <c r="AT517" s="142" t="s">
        <v>151</v>
      </c>
      <c r="AU517" s="142" t="s">
        <v>86</v>
      </c>
      <c r="AY517" s="16" t="s">
        <v>149</v>
      </c>
      <c r="BE517" s="143">
        <f t="shared" si="54"/>
        <v>0</v>
      </c>
      <c r="BF517" s="143">
        <f t="shared" si="55"/>
        <v>0</v>
      </c>
      <c r="BG517" s="143">
        <f t="shared" si="56"/>
        <v>0</v>
      </c>
      <c r="BH517" s="143">
        <f t="shared" si="57"/>
        <v>0</v>
      </c>
      <c r="BI517" s="143">
        <f t="shared" si="58"/>
        <v>0</v>
      </c>
      <c r="BJ517" s="16" t="s">
        <v>84</v>
      </c>
      <c r="BK517" s="143">
        <f t="shared" si="59"/>
        <v>0</v>
      </c>
      <c r="BL517" s="16" t="s">
        <v>194</v>
      </c>
      <c r="BM517" s="142" t="s">
        <v>884</v>
      </c>
    </row>
    <row r="518" spans="2:65" s="1" customFormat="1" ht="33" customHeight="1">
      <c r="B518" s="31"/>
      <c r="C518" s="131" t="s">
        <v>885</v>
      </c>
      <c r="D518" s="131" t="s">
        <v>151</v>
      </c>
      <c r="E518" s="132" t="s">
        <v>886</v>
      </c>
      <c r="F518" s="133" t="s">
        <v>887</v>
      </c>
      <c r="G518" s="134" t="s">
        <v>410</v>
      </c>
      <c r="H518" s="135">
        <v>2</v>
      </c>
      <c r="I518" s="136"/>
      <c r="J518" s="137">
        <f t="shared" si="50"/>
        <v>0</v>
      </c>
      <c r="K518" s="133" t="s">
        <v>193</v>
      </c>
      <c r="L518" s="31"/>
      <c r="M518" s="138" t="s">
        <v>1</v>
      </c>
      <c r="N518" s="139" t="s">
        <v>41</v>
      </c>
      <c r="P518" s="140">
        <f t="shared" si="51"/>
        <v>0</v>
      </c>
      <c r="Q518" s="140">
        <v>0</v>
      </c>
      <c r="R518" s="140">
        <f t="shared" si="52"/>
        <v>0</v>
      </c>
      <c r="S518" s="140">
        <v>0</v>
      </c>
      <c r="T518" s="141">
        <f t="shared" si="53"/>
        <v>0</v>
      </c>
      <c r="AR518" s="142" t="s">
        <v>194</v>
      </c>
      <c r="AT518" s="142" t="s">
        <v>151</v>
      </c>
      <c r="AU518" s="142" t="s">
        <v>86</v>
      </c>
      <c r="AY518" s="16" t="s">
        <v>149</v>
      </c>
      <c r="BE518" s="143">
        <f t="shared" si="54"/>
        <v>0</v>
      </c>
      <c r="BF518" s="143">
        <f t="shared" si="55"/>
        <v>0</v>
      </c>
      <c r="BG518" s="143">
        <f t="shared" si="56"/>
        <v>0</v>
      </c>
      <c r="BH518" s="143">
        <f t="shared" si="57"/>
        <v>0</v>
      </c>
      <c r="BI518" s="143">
        <f t="shared" si="58"/>
        <v>0</v>
      </c>
      <c r="BJ518" s="16" t="s">
        <v>84</v>
      </c>
      <c r="BK518" s="143">
        <f t="shared" si="59"/>
        <v>0</v>
      </c>
      <c r="BL518" s="16" t="s">
        <v>194</v>
      </c>
      <c r="BM518" s="142" t="s">
        <v>888</v>
      </c>
    </row>
    <row r="519" spans="2:65" s="1" customFormat="1" ht="21.75" customHeight="1">
      <c r="B519" s="31"/>
      <c r="C519" s="131" t="s">
        <v>582</v>
      </c>
      <c r="D519" s="131" t="s">
        <v>151</v>
      </c>
      <c r="E519" s="132" t="s">
        <v>889</v>
      </c>
      <c r="F519" s="133" t="s">
        <v>890</v>
      </c>
      <c r="G519" s="134" t="s">
        <v>305</v>
      </c>
      <c r="H519" s="135">
        <v>88.2</v>
      </c>
      <c r="I519" s="136"/>
      <c r="J519" s="137">
        <f t="shared" si="50"/>
        <v>0</v>
      </c>
      <c r="K519" s="133" t="s">
        <v>155</v>
      </c>
      <c r="L519" s="31"/>
      <c r="M519" s="138" t="s">
        <v>1</v>
      </c>
      <c r="N519" s="139" t="s">
        <v>41</v>
      </c>
      <c r="P519" s="140">
        <f t="shared" si="51"/>
        <v>0</v>
      </c>
      <c r="Q519" s="140">
        <v>0</v>
      </c>
      <c r="R519" s="140">
        <f t="shared" si="52"/>
        <v>0</v>
      </c>
      <c r="S519" s="140">
        <v>0</v>
      </c>
      <c r="T519" s="141">
        <f t="shared" si="53"/>
        <v>0</v>
      </c>
      <c r="AR519" s="142" t="s">
        <v>194</v>
      </c>
      <c r="AT519" s="142" t="s">
        <v>151</v>
      </c>
      <c r="AU519" s="142" t="s">
        <v>86</v>
      </c>
      <c r="AY519" s="16" t="s">
        <v>149</v>
      </c>
      <c r="BE519" s="143">
        <f t="shared" si="54"/>
        <v>0</v>
      </c>
      <c r="BF519" s="143">
        <f t="shared" si="55"/>
        <v>0</v>
      </c>
      <c r="BG519" s="143">
        <f t="shared" si="56"/>
        <v>0</v>
      </c>
      <c r="BH519" s="143">
        <f t="shared" si="57"/>
        <v>0</v>
      </c>
      <c r="BI519" s="143">
        <f t="shared" si="58"/>
        <v>0</v>
      </c>
      <c r="BJ519" s="16" t="s">
        <v>84</v>
      </c>
      <c r="BK519" s="143">
        <f t="shared" si="59"/>
        <v>0</v>
      </c>
      <c r="BL519" s="16" t="s">
        <v>194</v>
      </c>
      <c r="BM519" s="142" t="s">
        <v>891</v>
      </c>
    </row>
    <row r="520" spans="2:65" s="1" customFormat="1" ht="24.2" customHeight="1">
      <c r="B520" s="31"/>
      <c r="C520" s="131" t="s">
        <v>892</v>
      </c>
      <c r="D520" s="131" t="s">
        <v>151</v>
      </c>
      <c r="E520" s="132" t="s">
        <v>893</v>
      </c>
      <c r="F520" s="133" t="s">
        <v>894</v>
      </c>
      <c r="G520" s="134" t="s">
        <v>410</v>
      </c>
      <c r="H520" s="135">
        <v>2</v>
      </c>
      <c r="I520" s="136"/>
      <c r="J520" s="137">
        <f t="shared" si="50"/>
        <v>0</v>
      </c>
      <c r="K520" s="133" t="s">
        <v>155</v>
      </c>
      <c r="L520" s="31"/>
      <c r="M520" s="138" t="s">
        <v>1</v>
      </c>
      <c r="N520" s="139" t="s">
        <v>41</v>
      </c>
      <c r="P520" s="140">
        <f t="shared" si="51"/>
        <v>0</v>
      </c>
      <c r="Q520" s="140">
        <v>0.00188</v>
      </c>
      <c r="R520" s="140">
        <f t="shared" si="52"/>
        <v>0.00376</v>
      </c>
      <c r="S520" s="140">
        <v>0</v>
      </c>
      <c r="T520" s="141">
        <f t="shared" si="53"/>
        <v>0</v>
      </c>
      <c r="AR520" s="142" t="s">
        <v>194</v>
      </c>
      <c r="AT520" s="142" t="s">
        <v>151</v>
      </c>
      <c r="AU520" s="142" t="s">
        <v>86</v>
      </c>
      <c r="AY520" s="16" t="s">
        <v>149</v>
      </c>
      <c r="BE520" s="143">
        <f t="shared" si="54"/>
        <v>0</v>
      </c>
      <c r="BF520" s="143">
        <f t="shared" si="55"/>
        <v>0</v>
      </c>
      <c r="BG520" s="143">
        <f t="shared" si="56"/>
        <v>0</v>
      </c>
      <c r="BH520" s="143">
        <f t="shared" si="57"/>
        <v>0</v>
      </c>
      <c r="BI520" s="143">
        <f t="shared" si="58"/>
        <v>0</v>
      </c>
      <c r="BJ520" s="16" t="s">
        <v>84</v>
      </c>
      <c r="BK520" s="143">
        <f t="shared" si="59"/>
        <v>0</v>
      </c>
      <c r="BL520" s="16" t="s">
        <v>194</v>
      </c>
      <c r="BM520" s="142" t="s">
        <v>895</v>
      </c>
    </row>
    <row r="521" spans="2:65" s="1" customFormat="1" ht="24.2" customHeight="1">
      <c r="B521" s="31"/>
      <c r="C521" s="131" t="s">
        <v>586</v>
      </c>
      <c r="D521" s="131" t="s">
        <v>151</v>
      </c>
      <c r="E521" s="132" t="s">
        <v>896</v>
      </c>
      <c r="F521" s="133" t="s">
        <v>897</v>
      </c>
      <c r="G521" s="134" t="s">
        <v>410</v>
      </c>
      <c r="H521" s="135">
        <v>6</v>
      </c>
      <c r="I521" s="136"/>
      <c r="J521" s="137">
        <f t="shared" si="50"/>
        <v>0</v>
      </c>
      <c r="K521" s="133" t="s">
        <v>155</v>
      </c>
      <c r="L521" s="31"/>
      <c r="M521" s="138" t="s">
        <v>1</v>
      </c>
      <c r="N521" s="139" t="s">
        <v>41</v>
      </c>
      <c r="P521" s="140">
        <f t="shared" si="51"/>
        <v>0</v>
      </c>
      <c r="Q521" s="140">
        <v>0</v>
      </c>
      <c r="R521" s="140">
        <f t="shared" si="52"/>
        <v>0</v>
      </c>
      <c r="S521" s="140">
        <v>0.00014</v>
      </c>
      <c r="T521" s="141">
        <f t="shared" si="53"/>
        <v>0.0008399999999999999</v>
      </c>
      <c r="AR521" s="142" t="s">
        <v>194</v>
      </c>
      <c r="AT521" s="142" t="s">
        <v>151</v>
      </c>
      <c r="AU521" s="142" t="s">
        <v>86</v>
      </c>
      <c r="AY521" s="16" t="s">
        <v>149</v>
      </c>
      <c r="BE521" s="143">
        <f t="shared" si="54"/>
        <v>0</v>
      </c>
      <c r="BF521" s="143">
        <f t="shared" si="55"/>
        <v>0</v>
      </c>
      <c r="BG521" s="143">
        <f t="shared" si="56"/>
        <v>0</v>
      </c>
      <c r="BH521" s="143">
        <f t="shared" si="57"/>
        <v>0</v>
      </c>
      <c r="BI521" s="143">
        <f t="shared" si="58"/>
        <v>0</v>
      </c>
      <c r="BJ521" s="16" t="s">
        <v>84</v>
      </c>
      <c r="BK521" s="143">
        <f t="shared" si="59"/>
        <v>0</v>
      </c>
      <c r="BL521" s="16" t="s">
        <v>194</v>
      </c>
      <c r="BM521" s="142" t="s">
        <v>898</v>
      </c>
    </row>
    <row r="522" spans="2:65" s="1" customFormat="1" ht="24.2" customHeight="1">
      <c r="B522" s="31"/>
      <c r="C522" s="131" t="s">
        <v>899</v>
      </c>
      <c r="D522" s="131" t="s">
        <v>151</v>
      </c>
      <c r="E522" s="132" t="s">
        <v>900</v>
      </c>
      <c r="F522" s="133" t="s">
        <v>901</v>
      </c>
      <c r="G522" s="134" t="s">
        <v>410</v>
      </c>
      <c r="H522" s="135">
        <v>6</v>
      </c>
      <c r="I522" s="136"/>
      <c r="J522" s="137">
        <f t="shared" si="50"/>
        <v>0</v>
      </c>
      <c r="K522" s="133" t="s">
        <v>155</v>
      </c>
      <c r="L522" s="31"/>
      <c r="M522" s="138" t="s">
        <v>1</v>
      </c>
      <c r="N522" s="139" t="s">
        <v>41</v>
      </c>
      <c r="P522" s="140">
        <f t="shared" si="51"/>
        <v>0</v>
      </c>
      <c r="Q522" s="140">
        <v>2E-05</v>
      </c>
      <c r="R522" s="140">
        <f t="shared" si="52"/>
        <v>0.00012000000000000002</v>
      </c>
      <c r="S522" s="140">
        <v>0.00215</v>
      </c>
      <c r="T522" s="141">
        <f t="shared" si="53"/>
        <v>0.0129</v>
      </c>
      <c r="AR522" s="142" t="s">
        <v>194</v>
      </c>
      <c r="AT522" s="142" t="s">
        <v>151</v>
      </c>
      <c r="AU522" s="142" t="s">
        <v>86</v>
      </c>
      <c r="AY522" s="16" t="s">
        <v>149</v>
      </c>
      <c r="BE522" s="143">
        <f t="shared" si="54"/>
        <v>0</v>
      </c>
      <c r="BF522" s="143">
        <f t="shared" si="55"/>
        <v>0</v>
      </c>
      <c r="BG522" s="143">
        <f t="shared" si="56"/>
        <v>0</v>
      </c>
      <c r="BH522" s="143">
        <f t="shared" si="57"/>
        <v>0</v>
      </c>
      <c r="BI522" s="143">
        <f t="shared" si="58"/>
        <v>0</v>
      </c>
      <c r="BJ522" s="16" t="s">
        <v>84</v>
      </c>
      <c r="BK522" s="143">
        <f t="shared" si="59"/>
        <v>0</v>
      </c>
      <c r="BL522" s="16" t="s">
        <v>194</v>
      </c>
      <c r="BM522" s="142" t="s">
        <v>902</v>
      </c>
    </row>
    <row r="523" spans="2:65" s="1" customFormat="1" ht="37.7" customHeight="1">
      <c r="B523" s="31"/>
      <c r="C523" s="131" t="s">
        <v>589</v>
      </c>
      <c r="D523" s="131" t="s">
        <v>151</v>
      </c>
      <c r="E523" s="132" t="s">
        <v>903</v>
      </c>
      <c r="F523" s="133" t="s">
        <v>904</v>
      </c>
      <c r="G523" s="134" t="s">
        <v>305</v>
      </c>
      <c r="H523" s="135">
        <v>43.5</v>
      </c>
      <c r="I523" s="136"/>
      <c r="J523" s="137">
        <f t="shared" si="50"/>
        <v>0</v>
      </c>
      <c r="K523" s="133" t="s">
        <v>155</v>
      </c>
      <c r="L523" s="31"/>
      <c r="M523" s="138" t="s">
        <v>1</v>
      </c>
      <c r="N523" s="139" t="s">
        <v>41</v>
      </c>
      <c r="P523" s="140">
        <f t="shared" si="51"/>
        <v>0</v>
      </c>
      <c r="Q523" s="140">
        <v>0.00012</v>
      </c>
      <c r="R523" s="140">
        <f t="shared" si="52"/>
        <v>0.00522</v>
      </c>
      <c r="S523" s="140">
        <v>0</v>
      </c>
      <c r="T523" s="141">
        <f t="shared" si="53"/>
        <v>0</v>
      </c>
      <c r="AR523" s="142" t="s">
        <v>194</v>
      </c>
      <c r="AT523" s="142" t="s">
        <v>151</v>
      </c>
      <c r="AU523" s="142" t="s">
        <v>86</v>
      </c>
      <c r="AY523" s="16" t="s">
        <v>149</v>
      </c>
      <c r="BE523" s="143">
        <f t="shared" si="54"/>
        <v>0</v>
      </c>
      <c r="BF523" s="143">
        <f t="shared" si="55"/>
        <v>0</v>
      </c>
      <c r="BG523" s="143">
        <f t="shared" si="56"/>
        <v>0</v>
      </c>
      <c r="BH523" s="143">
        <f t="shared" si="57"/>
        <v>0</v>
      </c>
      <c r="BI523" s="143">
        <f t="shared" si="58"/>
        <v>0</v>
      </c>
      <c r="BJ523" s="16" t="s">
        <v>84</v>
      </c>
      <c r="BK523" s="143">
        <f t="shared" si="59"/>
        <v>0</v>
      </c>
      <c r="BL523" s="16" t="s">
        <v>194</v>
      </c>
      <c r="BM523" s="142" t="s">
        <v>905</v>
      </c>
    </row>
    <row r="524" spans="2:65" s="1" customFormat="1" ht="37.7" customHeight="1">
      <c r="B524" s="31"/>
      <c r="C524" s="131" t="s">
        <v>906</v>
      </c>
      <c r="D524" s="131" t="s">
        <v>151</v>
      </c>
      <c r="E524" s="132" t="s">
        <v>907</v>
      </c>
      <c r="F524" s="133" t="s">
        <v>908</v>
      </c>
      <c r="G524" s="134" t="s">
        <v>305</v>
      </c>
      <c r="H524" s="135">
        <v>13.2</v>
      </c>
      <c r="I524" s="136"/>
      <c r="J524" s="137">
        <f t="shared" si="50"/>
        <v>0</v>
      </c>
      <c r="K524" s="133" t="s">
        <v>155</v>
      </c>
      <c r="L524" s="31"/>
      <c r="M524" s="138" t="s">
        <v>1</v>
      </c>
      <c r="N524" s="139" t="s">
        <v>41</v>
      </c>
      <c r="P524" s="140">
        <f t="shared" si="51"/>
        <v>0</v>
      </c>
      <c r="Q524" s="140">
        <v>0.00016</v>
      </c>
      <c r="R524" s="140">
        <f t="shared" si="52"/>
        <v>0.002112</v>
      </c>
      <c r="S524" s="140">
        <v>0</v>
      </c>
      <c r="T524" s="141">
        <f t="shared" si="53"/>
        <v>0</v>
      </c>
      <c r="AR524" s="142" t="s">
        <v>194</v>
      </c>
      <c r="AT524" s="142" t="s">
        <v>151</v>
      </c>
      <c r="AU524" s="142" t="s">
        <v>86</v>
      </c>
      <c r="AY524" s="16" t="s">
        <v>149</v>
      </c>
      <c r="BE524" s="143">
        <f t="shared" si="54"/>
        <v>0</v>
      </c>
      <c r="BF524" s="143">
        <f t="shared" si="55"/>
        <v>0</v>
      </c>
      <c r="BG524" s="143">
        <f t="shared" si="56"/>
        <v>0</v>
      </c>
      <c r="BH524" s="143">
        <f t="shared" si="57"/>
        <v>0</v>
      </c>
      <c r="BI524" s="143">
        <f t="shared" si="58"/>
        <v>0</v>
      </c>
      <c r="BJ524" s="16" t="s">
        <v>84</v>
      </c>
      <c r="BK524" s="143">
        <f t="shared" si="59"/>
        <v>0</v>
      </c>
      <c r="BL524" s="16" t="s">
        <v>194</v>
      </c>
      <c r="BM524" s="142" t="s">
        <v>909</v>
      </c>
    </row>
    <row r="525" spans="2:65" s="1" customFormat="1" ht="24.2" customHeight="1">
      <c r="B525" s="31"/>
      <c r="C525" s="131" t="s">
        <v>593</v>
      </c>
      <c r="D525" s="131" t="s">
        <v>151</v>
      </c>
      <c r="E525" s="132" t="s">
        <v>910</v>
      </c>
      <c r="F525" s="133" t="s">
        <v>911</v>
      </c>
      <c r="G525" s="134" t="s">
        <v>172</v>
      </c>
      <c r="H525" s="135">
        <v>0.16</v>
      </c>
      <c r="I525" s="136"/>
      <c r="J525" s="137">
        <f t="shared" si="50"/>
        <v>0</v>
      </c>
      <c r="K525" s="133" t="s">
        <v>155</v>
      </c>
      <c r="L525" s="31"/>
      <c r="M525" s="138" t="s">
        <v>1</v>
      </c>
      <c r="N525" s="139" t="s">
        <v>41</v>
      </c>
      <c r="P525" s="140">
        <f t="shared" si="51"/>
        <v>0</v>
      </c>
      <c r="Q525" s="140">
        <v>0</v>
      </c>
      <c r="R525" s="140">
        <f t="shared" si="52"/>
        <v>0</v>
      </c>
      <c r="S525" s="140">
        <v>0</v>
      </c>
      <c r="T525" s="141">
        <f t="shared" si="53"/>
        <v>0</v>
      </c>
      <c r="AR525" s="142" t="s">
        <v>194</v>
      </c>
      <c r="AT525" s="142" t="s">
        <v>151</v>
      </c>
      <c r="AU525" s="142" t="s">
        <v>86</v>
      </c>
      <c r="AY525" s="16" t="s">
        <v>149</v>
      </c>
      <c r="BE525" s="143">
        <f t="shared" si="54"/>
        <v>0</v>
      </c>
      <c r="BF525" s="143">
        <f t="shared" si="55"/>
        <v>0</v>
      </c>
      <c r="BG525" s="143">
        <f t="shared" si="56"/>
        <v>0</v>
      </c>
      <c r="BH525" s="143">
        <f t="shared" si="57"/>
        <v>0</v>
      </c>
      <c r="BI525" s="143">
        <f t="shared" si="58"/>
        <v>0</v>
      </c>
      <c r="BJ525" s="16" t="s">
        <v>84</v>
      </c>
      <c r="BK525" s="143">
        <f t="shared" si="59"/>
        <v>0</v>
      </c>
      <c r="BL525" s="16" t="s">
        <v>194</v>
      </c>
      <c r="BM525" s="142" t="s">
        <v>912</v>
      </c>
    </row>
    <row r="526" spans="2:65" s="1" customFormat="1" ht="24.2" customHeight="1">
      <c r="B526" s="31"/>
      <c r="C526" s="131" t="s">
        <v>913</v>
      </c>
      <c r="D526" s="131" t="s">
        <v>151</v>
      </c>
      <c r="E526" s="132" t="s">
        <v>914</v>
      </c>
      <c r="F526" s="133" t="s">
        <v>915</v>
      </c>
      <c r="G526" s="134" t="s">
        <v>172</v>
      </c>
      <c r="H526" s="135">
        <v>0.16</v>
      </c>
      <c r="I526" s="136"/>
      <c r="J526" s="137">
        <f t="shared" si="50"/>
        <v>0</v>
      </c>
      <c r="K526" s="133" t="s">
        <v>155</v>
      </c>
      <c r="L526" s="31"/>
      <c r="M526" s="138" t="s">
        <v>1</v>
      </c>
      <c r="N526" s="139" t="s">
        <v>41</v>
      </c>
      <c r="P526" s="140">
        <f t="shared" si="51"/>
        <v>0</v>
      </c>
      <c r="Q526" s="140">
        <v>0</v>
      </c>
      <c r="R526" s="140">
        <f t="shared" si="52"/>
        <v>0</v>
      </c>
      <c r="S526" s="140">
        <v>0</v>
      </c>
      <c r="T526" s="141">
        <f t="shared" si="53"/>
        <v>0</v>
      </c>
      <c r="AR526" s="142" t="s">
        <v>194</v>
      </c>
      <c r="AT526" s="142" t="s">
        <v>151</v>
      </c>
      <c r="AU526" s="142" t="s">
        <v>86</v>
      </c>
      <c r="AY526" s="16" t="s">
        <v>149</v>
      </c>
      <c r="BE526" s="143">
        <f t="shared" si="54"/>
        <v>0</v>
      </c>
      <c r="BF526" s="143">
        <f t="shared" si="55"/>
        <v>0</v>
      </c>
      <c r="BG526" s="143">
        <f t="shared" si="56"/>
        <v>0</v>
      </c>
      <c r="BH526" s="143">
        <f t="shared" si="57"/>
        <v>0</v>
      </c>
      <c r="BI526" s="143">
        <f t="shared" si="58"/>
        <v>0</v>
      </c>
      <c r="BJ526" s="16" t="s">
        <v>84</v>
      </c>
      <c r="BK526" s="143">
        <f t="shared" si="59"/>
        <v>0</v>
      </c>
      <c r="BL526" s="16" t="s">
        <v>194</v>
      </c>
      <c r="BM526" s="142" t="s">
        <v>916</v>
      </c>
    </row>
    <row r="527" spans="2:63" s="11" customFormat="1" ht="22.7" customHeight="1">
      <c r="B527" s="119"/>
      <c r="D527" s="120" t="s">
        <v>75</v>
      </c>
      <c r="E527" s="129" t="s">
        <v>917</v>
      </c>
      <c r="F527" s="129" t="s">
        <v>918</v>
      </c>
      <c r="I527" s="122"/>
      <c r="J527" s="130">
        <f>BK527</f>
        <v>0</v>
      </c>
      <c r="L527" s="119"/>
      <c r="M527" s="124"/>
      <c r="P527" s="125">
        <f>SUM(P528:P532)</f>
        <v>0</v>
      </c>
      <c r="R527" s="125">
        <f>SUM(R528:R532)</f>
        <v>0.003</v>
      </c>
      <c r="T527" s="126">
        <f>SUM(T528:T532)</f>
        <v>0</v>
      </c>
      <c r="AR527" s="120" t="s">
        <v>86</v>
      </c>
      <c r="AT527" s="127" t="s">
        <v>75</v>
      </c>
      <c r="AU527" s="127" t="s">
        <v>84</v>
      </c>
      <c r="AY527" s="120" t="s">
        <v>149</v>
      </c>
      <c r="BK527" s="128">
        <f>SUM(BK528:BK532)</f>
        <v>0</v>
      </c>
    </row>
    <row r="528" spans="2:65" s="1" customFormat="1" ht="24.2" customHeight="1">
      <c r="B528" s="31"/>
      <c r="C528" s="131" t="s">
        <v>596</v>
      </c>
      <c r="D528" s="131" t="s">
        <v>151</v>
      </c>
      <c r="E528" s="132" t="s">
        <v>919</v>
      </c>
      <c r="F528" s="133" t="s">
        <v>920</v>
      </c>
      <c r="G528" s="134" t="s">
        <v>410</v>
      </c>
      <c r="H528" s="135">
        <v>2</v>
      </c>
      <c r="I528" s="136"/>
      <c r="J528" s="137">
        <f>ROUND(I528*H528,2)</f>
        <v>0</v>
      </c>
      <c r="K528" s="133" t="s">
        <v>155</v>
      </c>
      <c r="L528" s="31"/>
      <c r="M528" s="138" t="s">
        <v>1</v>
      </c>
      <c r="N528" s="139" t="s">
        <v>41</v>
      </c>
      <c r="P528" s="140">
        <f>O528*H528</f>
        <v>0</v>
      </c>
      <c r="Q528" s="140">
        <v>0.00024</v>
      </c>
      <c r="R528" s="140">
        <f>Q528*H528</f>
        <v>0.00048</v>
      </c>
      <c r="S528" s="140">
        <v>0</v>
      </c>
      <c r="T528" s="141">
        <f>S528*H528</f>
        <v>0</v>
      </c>
      <c r="AR528" s="142" t="s">
        <v>194</v>
      </c>
      <c r="AT528" s="142" t="s">
        <v>151</v>
      </c>
      <c r="AU528" s="142" t="s">
        <v>86</v>
      </c>
      <c r="AY528" s="16" t="s">
        <v>149</v>
      </c>
      <c r="BE528" s="143">
        <f>IF(N528="základní",J528,0)</f>
        <v>0</v>
      </c>
      <c r="BF528" s="143">
        <f>IF(N528="snížená",J528,0)</f>
        <v>0</v>
      </c>
      <c r="BG528" s="143">
        <f>IF(N528="zákl. přenesená",J528,0)</f>
        <v>0</v>
      </c>
      <c r="BH528" s="143">
        <f>IF(N528="sníž. přenesená",J528,0)</f>
        <v>0</v>
      </c>
      <c r="BI528" s="143">
        <f>IF(N528="nulová",J528,0)</f>
        <v>0</v>
      </c>
      <c r="BJ528" s="16" t="s">
        <v>84</v>
      </c>
      <c r="BK528" s="143">
        <f>ROUND(I528*H528,2)</f>
        <v>0</v>
      </c>
      <c r="BL528" s="16" t="s">
        <v>194</v>
      </c>
      <c r="BM528" s="142" t="s">
        <v>921</v>
      </c>
    </row>
    <row r="529" spans="2:65" s="1" customFormat="1" ht="24.2" customHeight="1">
      <c r="B529" s="31"/>
      <c r="C529" s="131" t="s">
        <v>922</v>
      </c>
      <c r="D529" s="131" t="s">
        <v>151</v>
      </c>
      <c r="E529" s="132" t="s">
        <v>923</v>
      </c>
      <c r="F529" s="133" t="s">
        <v>924</v>
      </c>
      <c r="G529" s="134" t="s">
        <v>410</v>
      </c>
      <c r="H529" s="135">
        <v>6</v>
      </c>
      <c r="I529" s="136"/>
      <c r="J529" s="137">
        <f>ROUND(I529*H529,2)</f>
        <v>0</v>
      </c>
      <c r="K529" s="133" t="s">
        <v>155</v>
      </c>
      <c r="L529" s="31"/>
      <c r="M529" s="138" t="s">
        <v>1</v>
      </c>
      <c r="N529" s="139" t="s">
        <v>41</v>
      </c>
      <c r="P529" s="140">
        <f>O529*H529</f>
        <v>0</v>
      </c>
      <c r="Q529" s="140">
        <v>0.00014</v>
      </c>
      <c r="R529" s="140">
        <f>Q529*H529</f>
        <v>0.0008399999999999999</v>
      </c>
      <c r="S529" s="140">
        <v>0</v>
      </c>
      <c r="T529" s="141">
        <f>S529*H529</f>
        <v>0</v>
      </c>
      <c r="AR529" s="142" t="s">
        <v>194</v>
      </c>
      <c r="AT529" s="142" t="s">
        <v>151</v>
      </c>
      <c r="AU529" s="142" t="s">
        <v>86</v>
      </c>
      <c r="AY529" s="16" t="s">
        <v>149</v>
      </c>
      <c r="BE529" s="143">
        <f>IF(N529="základní",J529,0)</f>
        <v>0</v>
      </c>
      <c r="BF529" s="143">
        <f>IF(N529="snížená",J529,0)</f>
        <v>0</v>
      </c>
      <c r="BG529" s="143">
        <f>IF(N529="zákl. přenesená",J529,0)</f>
        <v>0</v>
      </c>
      <c r="BH529" s="143">
        <f>IF(N529="sníž. přenesená",J529,0)</f>
        <v>0</v>
      </c>
      <c r="BI529" s="143">
        <f>IF(N529="nulová",J529,0)</f>
        <v>0</v>
      </c>
      <c r="BJ529" s="16" t="s">
        <v>84</v>
      </c>
      <c r="BK529" s="143">
        <f>ROUND(I529*H529,2)</f>
        <v>0</v>
      </c>
      <c r="BL529" s="16" t="s">
        <v>194</v>
      </c>
      <c r="BM529" s="142" t="s">
        <v>925</v>
      </c>
    </row>
    <row r="530" spans="2:65" s="1" customFormat="1" ht="24.2" customHeight="1">
      <c r="B530" s="31"/>
      <c r="C530" s="131" t="s">
        <v>600</v>
      </c>
      <c r="D530" s="131" t="s">
        <v>151</v>
      </c>
      <c r="E530" s="132" t="s">
        <v>926</v>
      </c>
      <c r="F530" s="133" t="s">
        <v>927</v>
      </c>
      <c r="G530" s="134" t="s">
        <v>410</v>
      </c>
      <c r="H530" s="135">
        <v>6</v>
      </c>
      <c r="I530" s="136"/>
      <c r="J530" s="137">
        <f>ROUND(I530*H530,2)</f>
        <v>0</v>
      </c>
      <c r="K530" s="133" t="s">
        <v>155</v>
      </c>
      <c r="L530" s="31"/>
      <c r="M530" s="138" t="s">
        <v>1</v>
      </c>
      <c r="N530" s="139" t="s">
        <v>41</v>
      </c>
      <c r="P530" s="140">
        <f>O530*H530</f>
        <v>0</v>
      </c>
      <c r="Q530" s="140">
        <v>0.00028</v>
      </c>
      <c r="R530" s="140">
        <f>Q530*H530</f>
        <v>0.0016799999999999999</v>
      </c>
      <c r="S530" s="140">
        <v>0</v>
      </c>
      <c r="T530" s="141">
        <f>S530*H530</f>
        <v>0</v>
      </c>
      <c r="AR530" s="142" t="s">
        <v>194</v>
      </c>
      <c r="AT530" s="142" t="s">
        <v>151</v>
      </c>
      <c r="AU530" s="142" t="s">
        <v>86</v>
      </c>
      <c r="AY530" s="16" t="s">
        <v>149</v>
      </c>
      <c r="BE530" s="143">
        <f>IF(N530="základní",J530,0)</f>
        <v>0</v>
      </c>
      <c r="BF530" s="143">
        <f>IF(N530="snížená",J530,0)</f>
        <v>0</v>
      </c>
      <c r="BG530" s="143">
        <f>IF(N530="zákl. přenesená",J530,0)</f>
        <v>0</v>
      </c>
      <c r="BH530" s="143">
        <f>IF(N530="sníž. přenesená",J530,0)</f>
        <v>0</v>
      </c>
      <c r="BI530" s="143">
        <f>IF(N530="nulová",J530,0)</f>
        <v>0</v>
      </c>
      <c r="BJ530" s="16" t="s">
        <v>84</v>
      </c>
      <c r="BK530" s="143">
        <f>ROUND(I530*H530,2)</f>
        <v>0</v>
      </c>
      <c r="BL530" s="16" t="s">
        <v>194</v>
      </c>
      <c r="BM530" s="142" t="s">
        <v>928</v>
      </c>
    </row>
    <row r="531" spans="2:65" s="1" customFormat="1" ht="24.2" customHeight="1">
      <c r="B531" s="31"/>
      <c r="C531" s="131" t="s">
        <v>929</v>
      </c>
      <c r="D531" s="131" t="s">
        <v>151</v>
      </c>
      <c r="E531" s="132" t="s">
        <v>930</v>
      </c>
      <c r="F531" s="133" t="s">
        <v>931</v>
      </c>
      <c r="G531" s="134" t="s">
        <v>172</v>
      </c>
      <c r="H531" s="135">
        <v>0.003</v>
      </c>
      <c r="I531" s="136"/>
      <c r="J531" s="137">
        <f>ROUND(I531*H531,2)</f>
        <v>0</v>
      </c>
      <c r="K531" s="133" t="s">
        <v>155</v>
      </c>
      <c r="L531" s="31"/>
      <c r="M531" s="138" t="s">
        <v>1</v>
      </c>
      <c r="N531" s="139" t="s">
        <v>41</v>
      </c>
      <c r="P531" s="140">
        <f>O531*H531</f>
        <v>0</v>
      </c>
      <c r="Q531" s="140">
        <v>0</v>
      </c>
      <c r="R531" s="140">
        <f>Q531*H531</f>
        <v>0</v>
      </c>
      <c r="S531" s="140">
        <v>0</v>
      </c>
      <c r="T531" s="141">
        <f>S531*H531</f>
        <v>0</v>
      </c>
      <c r="AR531" s="142" t="s">
        <v>194</v>
      </c>
      <c r="AT531" s="142" t="s">
        <v>151</v>
      </c>
      <c r="AU531" s="142" t="s">
        <v>86</v>
      </c>
      <c r="AY531" s="16" t="s">
        <v>149</v>
      </c>
      <c r="BE531" s="143">
        <f>IF(N531="základní",J531,0)</f>
        <v>0</v>
      </c>
      <c r="BF531" s="143">
        <f>IF(N531="snížená",J531,0)</f>
        <v>0</v>
      </c>
      <c r="BG531" s="143">
        <f>IF(N531="zákl. přenesená",J531,0)</f>
        <v>0</v>
      </c>
      <c r="BH531" s="143">
        <f>IF(N531="sníž. přenesená",J531,0)</f>
        <v>0</v>
      </c>
      <c r="BI531" s="143">
        <f>IF(N531="nulová",J531,0)</f>
        <v>0</v>
      </c>
      <c r="BJ531" s="16" t="s">
        <v>84</v>
      </c>
      <c r="BK531" s="143">
        <f>ROUND(I531*H531,2)</f>
        <v>0</v>
      </c>
      <c r="BL531" s="16" t="s">
        <v>194</v>
      </c>
      <c r="BM531" s="142" t="s">
        <v>932</v>
      </c>
    </row>
    <row r="532" spans="2:65" s="1" customFormat="1" ht="24.2" customHeight="1">
      <c r="B532" s="31"/>
      <c r="C532" s="131" t="s">
        <v>603</v>
      </c>
      <c r="D532" s="131" t="s">
        <v>151</v>
      </c>
      <c r="E532" s="132" t="s">
        <v>933</v>
      </c>
      <c r="F532" s="133" t="s">
        <v>934</v>
      </c>
      <c r="G532" s="134" t="s">
        <v>172</v>
      </c>
      <c r="H532" s="135">
        <v>0.003</v>
      </c>
      <c r="I532" s="136"/>
      <c r="J532" s="137">
        <f>ROUND(I532*H532,2)</f>
        <v>0</v>
      </c>
      <c r="K532" s="133" t="s">
        <v>155</v>
      </c>
      <c r="L532" s="31"/>
      <c r="M532" s="138" t="s">
        <v>1</v>
      </c>
      <c r="N532" s="139" t="s">
        <v>41</v>
      </c>
      <c r="P532" s="140">
        <f>O532*H532</f>
        <v>0</v>
      </c>
      <c r="Q532" s="140">
        <v>0</v>
      </c>
      <c r="R532" s="140">
        <f>Q532*H532</f>
        <v>0</v>
      </c>
      <c r="S532" s="140">
        <v>0</v>
      </c>
      <c r="T532" s="141">
        <f>S532*H532</f>
        <v>0</v>
      </c>
      <c r="AR532" s="142" t="s">
        <v>194</v>
      </c>
      <c r="AT532" s="142" t="s">
        <v>151</v>
      </c>
      <c r="AU532" s="142" t="s">
        <v>86</v>
      </c>
      <c r="AY532" s="16" t="s">
        <v>149</v>
      </c>
      <c r="BE532" s="143">
        <f>IF(N532="základní",J532,0)</f>
        <v>0</v>
      </c>
      <c r="BF532" s="143">
        <f>IF(N532="snížená",J532,0)</f>
        <v>0</v>
      </c>
      <c r="BG532" s="143">
        <f>IF(N532="zákl. přenesená",J532,0)</f>
        <v>0</v>
      </c>
      <c r="BH532" s="143">
        <f>IF(N532="sníž. přenesená",J532,0)</f>
        <v>0</v>
      </c>
      <c r="BI532" s="143">
        <f>IF(N532="nulová",J532,0)</f>
        <v>0</v>
      </c>
      <c r="BJ532" s="16" t="s">
        <v>84</v>
      </c>
      <c r="BK532" s="143">
        <f>ROUND(I532*H532,2)</f>
        <v>0</v>
      </c>
      <c r="BL532" s="16" t="s">
        <v>194</v>
      </c>
      <c r="BM532" s="142" t="s">
        <v>935</v>
      </c>
    </row>
    <row r="533" spans="2:63" s="11" customFormat="1" ht="22.7" customHeight="1">
      <c r="B533" s="119"/>
      <c r="D533" s="120" t="s">
        <v>75</v>
      </c>
      <c r="E533" s="129" t="s">
        <v>936</v>
      </c>
      <c r="F533" s="129" t="s">
        <v>937</v>
      </c>
      <c r="I533" s="122"/>
      <c r="J533" s="130">
        <f>BK533</f>
        <v>0</v>
      </c>
      <c r="L533" s="119"/>
      <c r="M533" s="124"/>
      <c r="P533" s="125">
        <f>SUM(P534:P543)</f>
        <v>0</v>
      </c>
      <c r="R533" s="125">
        <f>SUM(R534:R543)</f>
        <v>0.05919</v>
      </c>
      <c r="T533" s="126">
        <f>SUM(T534:T543)</f>
        <v>0.04528</v>
      </c>
      <c r="AR533" s="120" t="s">
        <v>86</v>
      </c>
      <c r="AT533" s="127" t="s">
        <v>75</v>
      </c>
      <c r="AU533" s="127" t="s">
        <v>84</v>
      </c>
      <c r="AY533" s="120" t="s">
        <v>149</v>
      </c>
      <c r="BK533" s="128">
        <f>SUM(BK534:BK543)</f>
        <v>0</v>
      </c>
    </row>
    <row r="534" spans="2:65" s="1" customFormat="1" ht="16.5" customHeight="1">
      <c r="B534" s="31"/>
      <c r="C534" s="131" t="s">
        <v>938</v>
      </c>
      <c r="D534" s="131" t="s">
        <v>151</v>
      </c>
      <c r="E534" s="132" t="s">
        <v>939</v>
      </c>
      <c r="F534" s="133" t="s">
        <v>940</v>
      </c>
      <c r="G534" s="134" t="s">
        <v>233</v>
      </c>
      <c r="H534" s="135">
        <v>4</v>
      </c>
      <c r="I534" s="136"/>
      <c r="J534" s="137">
        <f aca="true" t="shared" si="60" ref="J534:J543">ROUND(I534*H534,2)</f>
        <v>0</v>
      </c>
      <c r="K534" s="133" t="s">
        <v>155</v>
      </c>
      <c r="L534" s="31"/>
      <c r="M534" s="138" t="s">
        <v>1</v>
      </c>
      <c r="N534" s="139" t="s">
        <v>41</v>
      </c>
      <c r="P534" s="140">
        <f aca="true" t="shared" si="61" ref="P534:P543">O534*H534</f>
        <v>0</v>
      </c>
      <c r="Q534" s="140">
        <v>0</v>
      </c>
      <c r="R534" s="140">
        <f aca="true" t="shared" si="62" ref="R534:R543">Q534*H534</f>
        <v>0</v>
      </c>
      <c r="S534" s="140">
        <v>0.01057</v>
      </c>
      <c r="T534" s="141">
        <f aca="true" t="shared" si="63" ref="T534:T543">S534*H534</f>
        <v>0.04228</v>
      </c>
      <c r="AR534" s="142" t="s">
        <v>194</v>
      </c>
      <c r="AT534" s="142" t="s">
        <v>151</v>
      </c>
      <c r="AU534" s="142" t="s">
        <v>86</v>
      </c>
      <c r="AY534" s="16" t="s">
        <v>149</v>
      </c>
      <c r="BE534" s="143">
        <f aca="true" t="shared" si="64" ref="BE534:BE543">IF(N534="základní",J534,0)</f>
        <v>0</v>
      </c>
      <c r="BF534" s="143">
        <f aca="true" t="shared" si="65" ref="BF534:BF543">IF(N534="snížená",J534,0)</f>
        <v>0</v>
      </c>
      <c r="BG534" s="143">
        <f aca="true" t="shared" si="66" ref="BG534:BG543">IF(N534="zákl. přenesená",J534,0)</f>
        <v>0</v>
      </c>
      <c r="BH534" s="143">
        <f aca="true" t="shared" si="67" ref="BH534:BH543">IF(N534="sníž. přenesená",J534,0)</f>
        <v>0</v>
      </c>
      <c r="BI534" s="143">
        <f aca="true" t="shared" si="68" ref="BI534:BI543">IF(N534="nulová",J534,0)</f>
        <v>0</v>
      </c>
      <c r="BJ534" s="16" t="s">
        <v>84</v>
      </c>
      <c r="BK534" s="143">
        <f aca="true" t="shared" si="69" ref="BK534:BK543">ROUND(I534*H534,2)</f>
        <v>0</v>
      </c>
      <c r="BL534" s="16" t="s">
        <v>194</v>
      </c>
      <c r="BM534" s="142" t="s">
        <v>941</v>
      </c>
    </row>
    <row r="535" spans="2:65" s="1" customFormat="1" ht="33" customHeight="1">
      <c r="B535" s="31"/>
      <c r="C535" s="131" t="s">
        <v>607</v>
      </c>
      <c r="D535" s="131" t="s">
        <v>151</v>
      </c>
      <c r="E535" s="132" t="s">
        <v>942</v>
      </c>
      <c r="F535" s="133" t="s">
        <v>943</v>
      </c>
      <c r="G535" s="134" t="s">
        <v>410</v>
      </c>
      <c r="H535" s="135">
        <v>3</v>
      </c>
      <c r="I535" s="136"/>
      <c r="J535" s="137">
        <f t="shared" si="60"/>
        <v>0</v>
      </c>
      <c r="K535" s="133" t="s">
        <v>155</v>
      </c>
      <c r="L535" s="31"/>
      <c r="M535" s="138" t="s">
        <v>1</v>
      </c>
      <c r="N535" s="139" t="s">
        <v>41</v>
      </c>
      <c r="P535" s="140">
        <f t="shared" si="61"/>
        <v>0</v>
      </c>
      <c r="Q535" s="140">
        <v>0.00969</v>
      </c>
      <c r="R535" s="140">
        <f t="shared" si="62"/>
        <v>0.029070000000000002</v>
      </c>
      <c r="S535" s="140">
        <v>0</v>
      </c>
      <c r="T535" s="141">
        <f t="shared" si="63"/>
        <v>0</v>
      </c>
      <c r="AR535" s="142" t="s">
        <v>194</v>
      </c>
      <c r="AT535" s="142" t="s">
        <v>151</v>
      </c>
      <c r="AU535" s="142" t="s">
        <v>86</v>
      </c>
      <c r="AY535" s="16" t="s">
        <v>149</v>
      </c>
      <c r="BE535" s="143">
        <f t="shared" si="64"/>
        <v>0</v>
      </c>
      <c r="BF535" s="143">
        <f t="shared" si="65"/>
        <v>0</v>
      </c>
      <c r="BG535" s="143">
        <f t="shared" si="66"/>
        <v>0</v>
      </c>
      <c r="BH535" s="143">
        <f t="shared" si="67"/>
        <v>0</v>
      </c>
      <c r="BI535" s="143">
        <f t="shared" si="68"/>
        <v>0</v>
      </c>
      <c r="BJ535" s="16" t="s">
        <v>84</v>
      </c>
      <c r="BK535" s="143">
        <f t="shared" si="69"/>
        <v>0</v>
      </c>
      <c r="BL535" s="16" t="s">
        <v>194</v>
      </c>
      <c r="BM535" s="142" t="s">
        <v>944</v>
      </c>
    </row>
    <row r="536" spans="2:65" s="1" customFormat="1" ht="37.7" customHeight="1">
      <c r="B536" s="31"/>
      <c r="C536" s="131" t="s">
        <v>945</v>
      </c>
      <c r="D536" s="131" t="s">
        <v>151</v>
      </c>
      <c r="E536" s="132" t="s">
        <v>946</v>
      </c>
      <c r="F536" s="133" t="s">
        <v>947</v>
      </c>
      <c r="G536" s="134" t="s">
        <v>410</v>
      </c>
      <c r="H536" s="135">
        <v>2</v>
      </c>
      <c r="I536" s="136"/>
      <c r="J536" s="137">
        <f t="shared" si="60"/>
        <v>0</v>
      </c>
      <c r="K536" s="133" t="s">
        <v>155</v>
      </c>
      <c r="L536" s="31"/>
      <c r="M536" s="138" t="s">
        <v>1</v>
      </c>
      <c r="N536" s="139" t="s">
        <v>41</v>
      </c>
      <c r="P536" s="140">
        <f t="shared" si="61"/>
        <v>0</v>
      </c>
      <c r="Q536" s="140">
        <v>0.01504</v>
      </c>
      <c r="R536" s="140">
        <f t="shared" si="62"/>
        <v>0.03008</v>
      </c>
      <c r="S536" s="140">
        <v>0</v>
      </c>
      <c r="T536" s="141">
        <f t="shared" si="63"/>
        <v>0</v>
      </c>
      <c r="AR536" s="142" t="s">
        <v>194</v>
      </c>
      <c r="AT536" s="142" t="s">
        <v>151</v>
      </c>
      <c r="AU536" s="142" t="s">
        <v>86</v>
      </c>
      <c r="AY536" s="16" t="s">
        <v>149</v>
      </c>
      <c r="BE536" s="143">
        <f t="shared" si="64"/>
        <v>0</v>
      </c>
      <c r="BF536" s="143">
        <f t="shared" si="65"/>
        <v>0</v>
      </c>
      <c r="BG536" s="143">
        <f t="shared" si="66"/>
        <v>0</v>
      </c>
      <c r="BH536" s="143">
        <f t="shared" si="67"/>
        <v>0</v>
      </c>
      <c r="BI536" s="143">
        <f t="shared" si="68"/>
        <v>0</v>
      </c>
      <c r="BJ536" s="16" t="s">
        <v>84</v>
      </c>
      <c r="BK536" s="143">
        <f t="shared" si="69"/>
        <v>0</v>
      </c>
      <c r="BL536" s="16" t="s">
        <v>194</v>
      </c>
      <c r="BM536" s="142" t="s">
        <v>948</v>
      </c>
    </row>
    <row r="537" spans="2:65" s="1" customFormat="1" ht="16.5" customHeight="1">
      <c r="B537" s="31"/>
      <c r="C537" s="131" t="s">
        <v>610</v>
      </c>
      <c r="D537" s="131" t="s">
        <v>151</v>
      </c>
      <c r="E537" s="132" t="s">
        <v>949</v>
      </c>
      <c r="F537" s="133" t="s">
        <v>950</v>
      </c>
      <c r="G537" s="134" t="s">
        <v>233</v>
      </c>
      <c r="H537" s="135">
        <v>10</v>
      </c>
      <c r="I537" s="136"/>
      <c r="J537" s="137">
        <f t="shared" si="60"/>
        <v>0</v>
      </c>
      <c r="K537" s="133" t="s">
        <v>155</v>
      </c>
      <c r="L537" s="31"/>
      <c r="M537" s="138" t="s">
        <v>1</v>
      </c>
      <c r="N537" s="139" t="s">
        <v>41</v>
      </c>
      <c r="P537" s="140">
        <f t="shared" si="61"/>
        <v>0</v>
      </c>
      <c r="Q537" s="140">
        <v>0</v>
      </c>
      <c r="R537" s="140">
        <f t="shared" si="62"/>
        <v>0</v>
      </c>
      <c r="S537" s="140">
        <v>0</v>
      </c>
      <c r="T537" s="141">
        <f t="shared" si="63"/>
        <v>0</v>
      </c>
      <c r="AR537" s="142" t="s">
        <v>194</v>
      </c>
      <c r="AT537" s="142" t="s">
        <v>151</v>
      </c>
      <c r="AU537" s="142" t="s">
        <v>86</v>
      </c>
      <c r="AY537" s="16" t="s">
        <v>149</v>
      </c>
      <c r="BE537" s="143">
        <f t="shared" si="64"/>
        <v>0</v>
      </c>
      <c r="BF537" s="143">
        <f t="shared" si="65"/>
        <v>0</v>
      </c>
      <c r="BG537" s="143">
        <f t="shared" si="66"/>
        <v>0</v>
      </c>
      <c r="BH537" s="143">
        <f t="shared" si="67"/>
        <v>0</v>
      </c>
      <c r="BI537" s="143">
        <f t="shared" si="68"/>
        <v>0</v>
      </c>
      <c r="BJ537" s="16" t="s">
        <v>84</v>
      </c>
      <c r="BK537" s="143">
        <f t="shared" si="69"/>
        <v>0</v>
      </c>
      <c r="BL537" s="16" t="s">
        <v>194</v>
      </c>
      <c r="BM537" s="142" t="s">
        <v>951</v>
      </c>
    </row>
    <row r="538" spans="2:65" s="1" customFormat="1" ht="21.75" customHeight="1">
      <c r="B538" s="31"/>
      <c r="C538" s="131" t="s">
        <v>952</v>
      </c>
      <c r="D538" s="131" t="s">
        <v>151</v>
      </c>
      <c r="E538" s="132" t="s">
        <v>953</v>
      </c>
      <c r="F538" s="133" t="s">
        <v>954</v>
      </c>
      <c r="G538" s="134" t="s">
        <v>233</v>
      </c>
      <c r="H538" s="135">
        <v>2</v>
      </c>
      <c r="I538" s="136"/>
      <c r="J538" s="137">
        <f t="shared" si="60"/>
        <v>0</v>
      </c>
      <c r="K538" s="133" t="s">
        <v>155</v>
      </c>
      <c r="L538" s="31"/>
      <c r="M538" s="138" t="s">
        <v>1</v>
      </c>
      <c r="N538" s="139" t="s">
        <v>41</v>
      </c>
      <c r="P538" s="140">
        <f t="shared" si="61"/>
        <v>0</v>
      </c>
      <c r="Q538" s="140">
        <v>0</v>
      </c>
      <c r="R538" s="140">
        <f t="shared" si="62"/>
        <v>0</v>
      </c>
      <c r="S538" s="140">
        <v>0</v>
      </c>
      <c r="T538" s="141">
        <f t="shared" si="63"/>
        <v>0</v>
      </c>
      <c r="AR538" s="142" t="s">
        <v>194</v>
      </c>
      <c r="AT538" s="142" t="s">
        <v>151</v>
      </c>
      <c r="AU538" s="142" t="s">
        <v>86</v>
      </c>
      <c r="AY538" s="16" t="s">
        <v>149</v>
      </c>
      <c r="BE538" s="143">
        <f t="shared" si="64"/>
        <v>0</v>
      </c>
      <c r="BF538" s="143">
        <f t="shared" si="65"/>
        <v>0</v>
      </c>
      <c r="BG538" s="143">
        <f t="shared" si="66"/>
        <v>0</v>
      </c>
      <c r="BH538" s="143">
        <f t="shared" si="67"/>
        <v>0</v>
      </c>
      <c r="BI538" s="143">
        <f t="shared" si="68"/>
        <v>0</v>
      </c>
      <c r="BJ538" s="16" t="s">
        <v>84</v>
      </c>
      <c r="BK538" s="143">
        <f t="shared" si="69"/>
        <v>0</v>
      </c>
      <c r="BL538" s="16" t="s">
        <v>194</v>
      </c>
      <c r="BM538" s="142" t="s">
        <v>955</v>
      </c>
    </row>
    <row r="539" spans="2:65" s="1" customFormat="1" ht="24.2" customHeight="1">
      <c r="B539" s="31"/>
      <c r="C539" s="131" t="s">
        <v>614</v>
      </c>
      <c r="D539" s="131" t="s">
        <v>151</v>
      </c>
      <c r="E539" s="132" t="s">
        <v>956</v>
      </c>
      <c r="F539" s="133" t="s">
        <v>957</v>
      </c>
      <c r="G539" s="134" t="s">
        <v>410</v>
      </c>
      <c r="H539" s="135">
        <v>4</v>
      </c>
      <c r="I539" s="136"/>
      <c r="J539" s="137">
        <f t="shared" si="60"/>
        <v>0</v>
      </c>
      <c r="K539" s="133" t="s">
        <v>155</v>
      </c>
      <c r="L539" s="31"/>
      <c r="M539" s="138" t="s">
        <v>1</v>
      </c>
      <c r="N539" s="139" t="s">
        <v>41</v>
      </c>
      <c r="P539" s="140">
        <f t="shared" si="61"/>
        <v>0</v>
      </c>
      <c r="Q539" s="140">
        <v>1E-05</v>
      </c>
      <c r="R539" s="140">
        <f t="shared" si="62"/>
        <v>4E-05</v>
      </c>
      <c r="S539" s="140">
        <v>0.00075</v>
      </c>
      <c r="T539" s="141">
        <f t="shared" si="63"/>
        <v>0.003</v>
      </c>
      <c r="AR539" s="142" t="s">
        <v>194</v>
      </c>
      <c r="AT539" s="142" t="s">
        <v>151</v>
      </c>
      <c r="AU539" s="142" t="s">
        <v>86</v>
      </c>
      <c r="AY539" s="16" t="s">
        <v>149</v>
      </c>
      <c r="BE539" s="143">
        <f t="shared" si="64"/>
        <v>0</v>
      </c>
      <c r="BF539" s="143">
        <f t="shared" si="65"/>
        <v>0</v>
      </c>
      <c r="BG539" s="143">
        <f t="shared" si="66"/>
        <v>0</v>
      </c>
      <c r="BH539" s="143">
        <f t="shared" si="67"/>
        <v>0</v>
      </c>
      <c r="BI539" s="143">
        <f t="shared" si="68"/>
        <v>0</v>
      </c>
      <c r="BJ539" s="16" t="s">
        <v>84</v>
      </c>
      <c r="BK539" s="143">
        <f t="shared" si="69"/>
        <v>0</v>
      </c>
      <c r="BL539" s="16" t="s">
        <v>194</v>
      </c>
      <c r="BM539" s="142" t="s">
        <v>958</v>
      </c>
    </row>
    <row r="540" spans="2:65" s="1" customFormat="1" ht="16.5" customHeight="1">
      <c r="B540" s="31"/>
      <c r="C540" s="131" t="s">
        <v>959</v>
      </c>
      <c r="D540" s="131" t="s">
        <v>151</v>
      </c>
      <c r="E540" s="132" t="s">
        <v>960</v>
      </c>
      <c r="F540" s="133" t="s">
        <v>961</v>
      </c>
      <c r="G540" s="134" t="s">
        <v>233</v>
      </c>
      <c r="H540" s="135">
        <v>4</v>
      </c>
      <c r="I540" s="136"/>
      <c r="J540" s="137">
        <f t="shared" si="60"/>
        <v>0</v>
      </c>
      <c r="K540" s="133" t="s">
        <v>155</v>
      </c>
      <c r="L540" s="31"/>
      <c r="M540" s="138" t="s">
        <v>1</v>
      </c>
      <c r="N540" s="139" t="s">
        <v>41</v>
      </c>
      <c r="P540" s="140">
        <f t="shared" si="61"/>
        <v>0</v>
      </c>
      <c r="Q540" s="140">
        <v>0</v>
      </c>
      <c r="R540" s="140">
        <f t="shared" si="62"/>
        <v>0</v>
      </c>
      <c r="S540" s="140">
        <v>0</v>
      </c>
      <c r="T540" s="141">
        <f t="shared" si="63"/>
        <v>0</v>
      </c>
      <c r="AR540" s="142" t="s">
        <v>194</v>
      </c>
      <c r="AT540" s="142" t="s">
        <v>151</v>
      </c>
      <c r="AU540" s="142" t="s">
        <v>86</v>
      </c>
      <c r="AY540" s="16" t="s">
        <v>149</v>
      </c>
      <c r="BE540" s="143">
        <f t="shared" si="64"/>
        <v>0</v>
      </c>
      <c r="BF540" s="143">
        <f t="shared" si="65"/>
        <v>0</v>
      </c>
      <c r="BG540" s="143">
        <f t="shared" si="66"/>
        <v>0</v>
      </c>
      <c r="BH540" s="143">
        <f t="shared" si="67"/>
        <v>0</v>
      </c>
      <c r="BI540" s="143">
        <f t="shared" si="68"/>
        <v>0</v>
      </c>
      <c r="BJ540" s="16" t="s">
        <v>84</v>
      </c>
      <c r="BK540" s="143">
        <f t="shared" si="69"/>
        <v>0</v>
      </c>
      <c r="BL540" s="16" t="s">
        <v>194</v>
      </c>
      <c r="BM540" s="142" t="s">
        <v>962</v>
      </c>
    </row>
    <row r="541" spans="2:65" s="1" customFormat="1" ht="33" customHeight="1">
      <c r="B541" s="31"/>
      <c r="C541" s="131" t="s">
        <v>618</v>
      </c>
      <c r="D541" s="131" t="s">
        <v>151</v>
      </c>
      <c r="E541" s="132" t="s">
        <v>963</v>
      </c>
      <c r="F541" s="133" t="s">
        <v>964</v>
      </c>
      <c r="G541" s="134" t="s">
        <v>172</v>
      </c>
      <c r="H541" s="135">
        <v>0.15</v>
      </c>
      <c r="I541" s="136"/>
      <c r="J541" s="137">
        <f t="shared" si="60"/>
        <v>0</v>
      </c>
      <c r="K541" s="133" t="s">
        <v>155</v>
      </c>
      <c r="L541" s="31"/>
      <c r="M541" s="138" t="s">
        <v>1</v>
      </c>
      <c r="N541" s="139" t="s">
        <v>41</v>
      </c>
      <c r="P541" s="140">
        <f t="shared" si="61"/>
        <v>0</v>
      </c>
      <c r="Q541" s="140">
        <v>0</v>
      </c>
      <c r="R541" s="140">
        <f t="shared" si="62"/>
        <v>0</v>
      </c>
      <c r="S541" s="140">
        <v>0</v>
      </c>
      <c r="T541" s="141">
        <f t="shared" si="63"/>
        <v>0</v>
      </c>
      <c r="AR541" s="142" t="s">
        <v>194</v>
      </c>
      <c r="AT541" s="142" t="s">
        <v>151</v>
      </c>
      <c r="AU541" s="142" t="s">
        <v>86</v>
      </c>
      <c r="AY541" s="16" t="s">
        <v>149</v>
      </c>
      <c r="BE541" s="143">
        <f t="shared" si="64"/>
        <v>0</v>
      </c>
      <c r="BF541" s="143">
        <f t="shared" si="65"/>
        <v>0</v>
      </c>
      <c r="BG541" s="143">
        <f t="shared" si="66"/>
        <v>0</v>
      </c>
      <c r="BH541" s="143">
        <f t="shared" si="67"/>
        <v>0</v>
      </c>
      <c r="BI541" s="143">
        <f t="shared" si="68"/>
        <v>0</v>
      </c>
      <c r="BJ541" s="16" t="s">
        <v>84</v>
      </c>
      <c r="BK541" s="143">
        <f t="shared" si="69"/>
        <v>0</v>
      </c>
      <c r="BL541" s="16" t="s">
        <v>194</v>
      </c>
      <c r="BM541" s="142" t="s">
        <v>965</v>
      </c>
    </row>
    <row r="542" spans="2:65" s="1" customFormat="1" ht="24.2" customHeight="1">
      <c r="B542" s="31"/>
      <c r="C542" s="131" t="s">
        <v>966</v>
      </c>
      <c r="D542" s="131" t="s">
        <v>151</v>
      </c>
      <c r="E542" s="132" t="s">
        <v>967</v>
      </c>
      <c r="F542" s="133" t="s">
        <v>968</v>
      </c>
      <c r="G542" s="134" t="s">
        <v>172</v>
      </c>
      <c r="H542" s="135">
        <v>0.059</v>
      </c>
      <c r="I542" s="136"/>
      <c r="J542" s="137">
        <f t="shared" si="60"/>
        <v>0</v>
      </c>
      <c r="K542" s="133" t="s">
        <v>155</v>
      </c>
      <c r="L542" s="31"/>
      <c r="M542" s="138" t="s">
        <v>1</v>
      </c>
      <c r="N542" s="139" t="s">
        <v>41</v>
      </c>
      <c r="P542" s="140">
        <f t="shared" si="61"/>
        <v>0</v>
      </c>
      <c r="Q542" s="140">
        <v>0</v>
      </c>
      <c r="R542" s="140">
        <f t="shared" si="62"/>
        <v>0</v>
      </c>
      <c r="S542" s="140">
        <v>0</v>
      </c>
      <c r="T542" s="141">
        <f t="shared" si="63"/>
        <v>0</v>
      </c>
      <c r="AR542" s="142" t="s">
        <v>194</v>
      </c>
      <c r="AT542" s="142" t="s">
        <v>151</v>
      </c>
      <c r="AU542" s="142" t="s">
        <v>86</v>
      </c>
      <c r="AY542" s="16" t="s">
        <v>149</v>
      </c>
      <c r="BE542" s="143">
        <f t="shared" si="64"/>
        <v>0</v>
      </c>
      <c r="BF542" s="143">
        <f t="shared" si="65"/>
        <v>0</v>
      </c>
      <c r="BG542" s="143">
        <f t="shared" si="66"/>
        <v>0</v>
      </c>
      <c r="BH542" s="143">
        <f t="shared" si="67"/>
        <v>0</v>
      </c>
      <c r="BI542" s="143">
        <f t="shared" si="68"/>
        <v>0</v>
      </c>
      <c r="BJ542" s="16" t="s">
        <v>84</v>
      </c>
      <c r="BK542" s="143">
        <f t="shared" si="69"/>
        <v>0</v>
      </c>
      <c r="BL542" s="16" t="s">
        <v>194</v>
      </c>
      <c r="BM542" s="142" t="s">
        <v>969</v>
      </c>
    </row>
    <row r="543" spans="2:65" s="1" customFormat="1" ht="24.2" customHeight="1">
      <c r="B543" s="31"/>
      <c r="C543" s="131" t="s">
        <v>622</v>
      </c>
      <c r="D543" s="131" t="s">
        <v>151</v>
      </c>
      <c r="E543" s="132" t="s">
        <v>970</v>
      </c>
      <c r="F543" s="133" t="s">
        <v>971</v>
      </c>
      <c r="G543" s="134" t="s">
        <v>172</v>
      </c>
      <c r="H543" s="135">
        <v>0.059</v>
      </c>
      <c r="I543" s="136"/>
      <c r="J543" s="137">
        <f t="shared" si="60"/>
        <v>0</v>
      </c>
      <c r="K543" s="133" t="s">
        <v>155</v>
      </c>
      <c r="L543" s="31"/>
      <c r="M543" s="138" t="s">
        <v>1</v>
      </c>
      <c r="N543" s="139" t="s">
        <v>41</v>
      </c>
      <c r="P543" s="140">
        <f t="shared" si="61"/>
        <v>0</v>
      </c>
      <c r="Q543" s="140">
        <v>0</v>
      </c>
      <c r="R543" s="140">
        <f t="shared" si="62"/>
        <v>0</v>
      </c>
      <c r="S543" s="140">
        <v>0</v>
      </c>
      <c r="T543" s="141">
        <f t="shared" si="63"/>
        <v>0</v>
      </c>
      <c r="AR543" s="142" t="s">
        <v>194</v>
      </c>
      <c r="AT543" s="142" t="s">
        <v>151</v>
      </c>
      <c r="AU543" s="142" t="s">
        <v>86</v>
      </c>
      <c r="AY543" s="16" t="s">
        <v>149</v>
      </c>
      <c r="BE543" s="143">
        <f t="shared" si="64"/>
        <v>0</v>
      </c>
      <c r="BF543" s="143">
        <f t="shared" si="65"/>
        <v>0</v>
      </c>
      <c r="BG543" s="143">
        <f t="shared" si="66"/>
        <v>0</v>
      </c>
      <c r="BH543" s="143">
        <f t="shared" si="67"/>
        <v>0</v>
      </c>
      <c r="BI543" s="143">
        <f t="shared" si="68"/>
        <v>0</v>
      </c>
      <c r="BJ543" s="16" t="s">
        <v>84</v>
      </c>
      <c r="BK543" s="143">
        <f t="shared" si="69"/>
        <v>0</v>
      </c>
      <c r="BL543" s="16" t="s">
        <v>194</v>
      </c>
      <c r="BM543" s="142" t="s">
        <v>972</v>
      </c>
    </row>
    <row r="544" spans="2:63" s="11" customFormat="1" ht="22.7" customHeight="1">
      <c r="B544" s="119"/>
      <c r="D544" s="120" t="s">
        <v>75</v>
      </c>
      <c r="E544" s="129" t="s">
        <v>973</v>
      </c>
      <c r="F544" s="129" t="s">
        <v>974</v>
      </c>
      <c r="I544" s="122"/>
      <c r="J544" s="130">
        <f>BK544</f>
        <v>0</v>
      </c>
      <c r="L544" s="119"/>
      <c r="M544" s="124"/>
      <c r="P544" s="125">
        <f>SUM(P545:P613)</f>
        <v>0</v>
      </c>
      <c r="R544" s="125">
        <f>SUM(R545:R613)</f>
        <v>0.4260300000000001</v>
      </c>
      <c r="T544" s="126">
        <f>SUM(T545:T613)</f>
        <v>0</v>
      </c>
      <c r="AR544" s="120" t="s">
        <v>86</v>
      </c>
      <c r="AT544" s="127" t="s">
        <v>75</v>
      </c>
      <c r="AU544" s="127" t="s">
        <v>84</v>
      </c>
      <c r="AY544" s="120" t="s">
        <v>149</v>
      </c>
      <c r="BK544" s="128">
        <f>SUM(BK545:BK613)</f>
        <v>0</v>
      </c>
    </row>
    <row r="545" spans="2:65" s="1" customFormat="1" ht="24.2" customHeight="1">
      <c r="B545" s="31"/>
      <c r="C545" s="131" t="s">
        <v>975</v>
      </c>
      <c r="D545" s="131" t="s">
        <v>151</v>
      </c>
      <c r="E545" s="132" t="s">
        <v>976</v>
      </c>
      <c r="F545" s="133" t="s">
        <v>977</v>
      </c>
      <c r="G545" s="134" t="s">
        <v>305</v>
      </c>
      <c r="H545" s="135">
        <v>2652</v>
      </c>
      <c r="I545" s="136"/>
      <c r="J545" s="137">
        <f>ROUND(I545*H545,2)</f>
        <v>0</v>
      </c>
      <c r="K545" s="133" t="s">
        <v>155</v>
      </c>
      <c r="L545" s="31"/>
      <c r="M545" s="138" t="s">
        <v>1</v>
      </c>
      <c r="N545" s="139" t="s">
        <v>41</v>
      </c>
      <c r="P545" s="140">
        <f>O545*H545</f>
        <v>0</v>
      </c>
      <c r="Q545" s="140">
        <v>0</v>
      </c>
      <c r="R545" s="140">
        <f>Q545*H545</f>
        <v>0</v>
      </c>
      <c r="S545" s="140">
        <v>0</v>
      </c>
      <c r="T545" s="141">
        <f>S545*H545</f>
        <v>0</v>
      </c>
      <c r="AR545" s="142" t="s">
        <v>194</v>
      </c>
      <c r="AT545" s="142" t="s">
        <v>151</v>
      </c>
      <c r="AU545" s="142" t="s">
        <v>86</v>
      </c>
      <c r="AY545" s="16" t="s">
        <v>149</v>
      </c>
      <c r="BE545" s="143">
        <f>IF(N545="základní",J545,0)</f>
        <v>0</v>
      </c>
      <c r="BF545" s="143">
        <f>IF(N545="snížená",J545,0)</f>
        <v>0</v>
      </c>
      <c r="BG545" s="143">
        <f>IF(N545="zákl. přenesená",J545,0)</f>
        <v>0</v>
      </c>
      <c r="BH545" s="143">
        <f>IF(N545="sníž. přenesená",J545,0)</f>
        <v>0</v>
      </c>
      <c r="BI545" s="143">
        <f>IF(N545="nulová",J545,0)</f>
        <v>0</v>
      </c>
      <c r="BJ545" s="16" t="s">
        <v>84</v>
      </c>
      <c r="BK545" s="143">
        <f>ROUND(I545*H545,2)</f>
        <v>0</v>
      </c>
      <c r="BL545" s="16" t="s">
        <v>194</v>
      </c>
      <c r="BM545" s="142" t="s">
        <v>978</v>
      </c>
    </row>
    <row r="546" spans="2:51" s="12" customFormat="1" ht="12">
      <c r="B546" s="144"/>
      <c r="D546" s="145" t="s">
        <v>157</v>
      </c>
      <c r="E546" s="146" t="s">
        <v>1</v>
      </c>
      <c r="F546" s="147" t="s">
        <v>979</v>
      </c>
      <c r="H546" s="148">
        <v>2652</v>
      </c>
      <c r="I546" s="149"/>
      <c r="L546" s="144"/>
      <c r="M546" s="150"/>
      <c r="T546" s="151"/>
      <c r="AT546" s="146" t="s">
        <v>157</v>
      </c>
      <c r="AU546" s="146" t="s">
        <v>86</v>
      </c>
      <c r="AV546" s="12" t="s">
        <v>86</v>
      </c>
      <c r="AW546" s="12" t="s">
        <v>32</v>
      </c>
      <c r="AX546" s="12" t="s">
        <v>76</v>
      </c>
      <c r="AY546" s="146" t="s">
        <v>149</v>
      </c>
    </row>
    <row r="547" spans="2:51" s="13" customFormat="1" ht="12">
      <c r="B547" s="152"/>
      <c r="D547" s="145" t="s">
        <v>157</v>
      </c>
      <c r="E547" s="153" t="s">
        <v>1</v>
      </c>
      <c r="F547" s="154" t="s">
        <v>160</v>
      </c>
      <c r="H547" s="155">
        <v>2652</v>
      </c>
      <c r="I547" s="156"/>
      <c r="L547" s="152"/>
      <c r="M547" s="157"/>
      <c r="T547" s="158"/>
      <c r="AT547" s="153" t="s">
        <v>157</v>
      </c>
      <c r="AU547" s="153" t="s">
        <v>86</v>
      </c>
      <c r="AV547" s="13" t="s">
        <v>156</v>
      </c>
      <c r="AW547" s="13" t="s">
        <v>32</v>
      </c>
      <c r="AX547" s="13" t="s">
        <v>84</v>
      </c>
      <c r="AY547" s="153" t="s">
        <v>149</v>
      </c>
    </row>
    <row r="548" spans="2:65" s="1" customFormat="1" ht="24.2" customHeight="1">
      <c r="B548" s="31"/>
      <c r="C548" s="159" t="s">
        <v>625</v>
      </c>
      <c r="D548" s="159" t="s">
        <v>184</v>
      </c>
      <c r="E548" s="160" t="s">
        <v>980</v>
      </c>
      <c r="F548" s="161" t="s">
        <v>981</v>
      </c>
      <c r="G548" s="162" t="s">
        <v>305</v>
      </c>
      <c r="H548" s="163">
        <v>140</v>
      </c>
      <c r="I548" s="164"/>
      <c r="J548" s="165">
        <f>ROUND(I548*H548,2)</f>
        <v>0</v>
      </c>
      <c r="K548" s="161" t="s">
        <v>155</v>
      </c>
      <c r="L548" s="166"/>
      <c r="M548" s="167" t="s">
        <v>1</v>
      </c>
      <c r="N548" s="168" t="s">
        <v>41</v>
      </c>
      <c r="P548" s="140">
        <f>O548*H548</f>
        <v>0</v>
      </c>
      <c r="Q548" s="140">
        <v>0.0001</v>
      </c>
      <c r="R548" s="140">
        <f>Q548*H548</f>
        <v>0.014</v>
      </c>
      <c r="S548" s="140">
        <v>0</v>
      </c>
      <c r="T548" s="141">
        <f>S548*H548</f>
        <v>0</v>
      </c>
      <c r="AR548" s="142" t="s">
        <v>229</v>
      </c>
      <c r="AT548" s="142" t="s">
        <v>184</v>
      </c>
      <c r="AU548" s="142" t="s">
        <v>86</v>
      </c>
      <c r="AY548" s="16" t="s">
        <v>149</v>
      </c>
      <c r="BE548" s="143">
        <f>IF(N548="základní",J548,0)</f>
        <v>0</v>
      </c>
      <c r="BF548" s="143">
        <f>IF(N548="snížená",J548,0)</f>
        <v>0</v>
      </c>
      <c r="BG548" s="143">
        <f>IF(N548="zákl. přenesená",J548,0)</f>
        <v>0</v>
      </c>
      <c r="BH548" s="143">
        <f>IF(N548="sníž. přenesená",J548,0)</f>
        <v>0</v>
      </c>
      <c r="BI548" s="143">
        <f>IF(N548="nulová",J548,0)</f>
        <v>0</v>
      </c>
      <c r="BJ548" s="16" t="s">
        <v>84</v>
      </c>
      <c r="BK548" s="143">
        <f>ROUND(I548*H548,2)</f>
        <v>0</v>
      </c>
      <c r="BL548" s="16" t="s">
        <v>194</v>
      </c>
      <c r="BM548" s="142" t="s">
        <v>982</v>
      </c>
    </row>
    <row r="549" spans="2:65" s="1" customFormat="1" ht="24.2" customHeight="1">
      <c r="B549" s="31"/>
      <c r="C549" s="159" t="s">
        <v>983</v>
      </c>
      <c r="D549" s="159" t="s">
        <v>184</v>
      </c>
      <c r="E549" s="160" t="s">
        <v>984</v>
      </c>
      <c r="F549" s="161" t="s">
        <v>985</v>
      </c>
      <c r="G549" s="162" t="s">
        <v>305</v>
      </c>
      <c r="H549" s="163">
        <v>1090</v>
      </c>
      <c r="I549" s="164"/>
      <c r="J549" s="165">
        <f>ROUND(I549*H549,2)</f>
        <v>0</v>
      </c>
      <c r="K549" s="161" t="s">
        <v>155</v>
      </c>
      <c r="L549" s="166"/>
      <c r="M549" s="167" t="s">
        <v>1</v>
      </c>
      <c r="N549" s="168" t="s">
        <v>41</v>
      </c>
      <c r="P549" s="140">
        <f>O549*H549</f>
        <v>0</v>
      </c>
      <c r="Q549" s="140">
        <v>0.00012</v>
      </c>
      <c r="R549" s="140">
        <f>Q549*H549</f>
        <v>0.1308</v>
      </c>
      <c r="S549" s="140">
        <v>0</v>
      </c>
      <c r="T549" s="141">
        <f>S549*H549</f>
        <v>0</v>
      </c>
      <c r="AR549" s="142" t="s">
        <v>229</v>
      </c>
      <c r="AT549" s="142" t="s">
        <v>184</v>
      </c>
      <c r="AU549" s="142" t="s">
        <v>86</v>
      </c>
      <c r="AY549" s="16" t="s">
        <v>149</v>
      </c>
      <c r="BE549" s="143">
        <f>IF(N549="základní",J549,0)</f>
        <v>0</v>
      </c>
      <c r="BF549" s="143">
        <f>IF(N549="snížená",J549,0)</f>
        <v>0</v>
      </c>
      <c r="BG549" s="143">
        <f>IF(N549="zákl. přenesená",J549,0)</f>
        <v>0</v>
      </c>
      <c r="BH549" s="143">
        <f>IF(N549="sníž. přenesená",J549,0)</f>
        <v>0</v>
      </c>
      <c r="BI549" s="143">
        <f>IF(N549="nulová",J549,0)</f>
        <v>0</v>
      </c>
      <c r="BJ549" s="16" t="s">
        <v>84</v>
      </c>
      <c r="BK549" s="143">
        <f>ROUND(I549*H549,2)</f>
        <v>0</v>
      </c>
      <c r="BL549" s="16" t="s">
        <v>194</v>
      </c>
      <c r="BM549" s="142" t="s">
        <v>986</v>
      </c>
    </row>
    <row r="550" spans="2:65" s="1" customFormat="1" ht="24.2" customHeight="1">
      <c r="B550" s="31"/>
      <c r="C550" s="159" t="s">
        <v>630</v>
      </c>
      <c r="D550" s="159" t="s">
        <v>184</v>
      </c>
      <c r="E550" s="160" t="s">
        <v>987</v>
      </c>
      <c r="F550" s="161" t="s">
        <v>988</v>
      </c>
      <c r="G550" s="162" t="s">
        <v>305</v>
      </c>
      <c r="H550" s="163">
        <v>1175</v>
      </c>
      <c r="I550" s="164"/>
      <c r="J550" s="165">
        <f>ROUND(I550*H550,2)</f>
        <v>0</v>
      </c>
      <c r="K550" s="161" t="s">
        <v>155</v>
      </c>
      <c r="L550" s="166"/>
      <c r="M550" s="167" t="s">
        <v>1</v>
      </c>
      <c r="N550" s="168" t="s">
        <v>41</v>
      </c>
      <c r="P550" s="140">
        <f>O550*H550</f>
        <v>0</v>
      </c>
      <c r="Q550" s="140">
        <v>0.00017</v>
      </c>
      <c r="R550" s="140">
        <f>Q550*H550</f>
        <v>0.19975</v>
      </c>
      <c r="S550" s="140">
        <v>0</v>
      </c>
      <c r="T550" s="141">
        <f>S550*H550</f>
        <v>0</v>
      </c>
      <c r="AR550" s="142" t="s">
        <v>229</v>
      </c>
      <c r="AT550" s="142" t="s">
        <v>184</v>
      </c>
      <c r="AU550" s="142" t="s">
        <v>86</v>
      </c>
      <c r="AY550" s="16" t="s">
        <v>149</v>
      </c>
      <c r="BE550" s="143">
        <f>IF(N550="základní",J550,0)</f>
        <v>0</v>
      </c>
      <c r="BF550" s="143">
        <f>IF(N550="snížená",J550,0)</f>
        <v>0</v>
      </c>
      <c r="BG550" s="143">
        <f>IF(N550="zákl. přenesená",J550,0)</f>
        <v>0</v>
      </c>
      <c r="BH550" s="143">
        <f>IF(N550="sníž. přenesená",J550,0)</f>
        <v>0</v>
      </c>
      <c r="BI550" s="143">
        <f>IF(N550="nulová",J550,0)</f>
        <v>0</v>
      </c>
      <c r="BJ550" s="16" t="s">
        <v>84</v>
      </c>
      <c r="BK550" s="143">
        <f>ROUND(I550*H550,2)</f>
        <v>0</v>
      </c>
      <c r="BL550" s="16" t="s">
        <v>194</v>
      </c>
      <c r="BM550" s="142" t="s">
        <v>989</v>
      </c>
    </row>
    <row r="551" spans="2:65" s="1" customFormat="1" ht="24.2" customHeight="1">
      <c r="B551" s="31"/>
      <c r="C551" s="159" t="s">
        <v>990</v>
      </c>
      <c r="D551" s="159" t="s">
        <v>184</v>
      </c>
      <c r="E551" s="160" t="s">
        <v>991</v>
      </c>
      <c r="F551" s="161" t="s">
        <v>992</v>
      </c>
      <c r="G551" s="162" t="s">
        <v>305</v>
      </c>
      <c r="H551" s="163">
        <v>62</v>
      </c>
      <c r="I551" s="164"/>
      <c r="J551" s="165">
        <f>ROUND(I551*H551,2)</f>
        <v>0</v>
      </c>
      <c r="K551" s="161" t="s">
        <v>155</v>
      </c>
      <c r="L551" s="166"/>
      <c r="M551" s="167" t="s">
        <v>1</v>
      </c>
      <c r="N551" s="168" t="s">
        <v>41</v>
      </c>
      <c r="P551" s="140">
        <f>O551*H551</f>
        <v>0</v>
      </c>
      <c r="Q551" s="140">
        <v>0.00014</v>
      </c>
      <c r="R551" s="140">
        <f>Q551*H551</f>
        <v>0.008679999999999998</v>
      </c>
      <c r="S551" s="140">
        <v>0</v>
      </c>
      <c r="T551" s="141">
        <f>S551*H551</f>
        <v>0</v>
      </c>
      <c r="AR551" s="142" t="s">
        <v>229</v>
      </c>
      <c r="AT551" s="142" t="s">
        <v>184</v>
      </c>
      <c r="AU551" s="142" t="s">
        <v>86</v>
      </c>
      <c r="AY551" s="16" t="s">
        <v>149</v>
      </c>
      <c r="BE551" s="143">
        <f>IF(N551="základní",J551,0)</f>
        <v>0</v>
      </c>
      <c r="BF551" s="143">
        <f>IF(N551="snížená",J551,0)</f>
        <v>0</v>
      </c>
      <c r="BG551" s="143">
        <f>IF(N551="zákl. přenesená",J551,0)</f>
        <v>0</v>
      </c>
      <c r="BH551" s="143">
        <f>IF(N551="sníž. přenesená",J551,0)</f>
        <v>0</v>
      </c>
      <c r="BI551" s="143">
        <f>IF(N551="nulová",J551,0)</f>
        <v>0</v>
      </c>
      <c r="BJ551" s="16" t="s">
        <v>84</v>
      </c>
      <c r="BK551" s="143">
        <f>ROUND(I551*H551,2)</f>
        <v>0</v>
      </c>
      <c r="BL551" s="16" t="s">
        <v>194</v>
      </c>
      <c r="BM551" s="142" t="s">
        <v>993</v>
      </c>
    </row>
    <row r="552" spans="2:65" s="1" customFormat="1" ht="24.2" customHeight="1">
      <c r="B552" s="31"/>
      <c r="C552" s="159" t="s">
        <v>635</v>
      </c>
      <c r="D552" s="159" t="s">
        <v>184</v>
      </c>
      <c r="E552" s="160" t="s">
        <v>994</v>
      </c>
      <c r="F552" s="161" t="s">
        <v>995</v>
      </c>
      <c r="G552" s="162" t="s">
        <v>305</v>
      </c>
      <c r="H552" s="163">
        <v>80</v>
      </c>
      <c r="I552" s="164"/>
      <c r="J552" s="165">
        <f>ROUND(I552*H552,2)</f>
        <v>0</v>
      </c>
      <c r="K552" s="161" t="s">
        <v>155</v>
      </c>
      <c r="L552" s="166"/>
      <c r="M552" s="167" t="s">
        <v>1</v>
      </c>
      <c r="N552" s="168" t="s">
        <v>41</v>
      </c>
      <c r="P552" s="140">
        <f>O552*H552</f>
        <v>0</v>
      </c>
      <c r="Q552" s="140">
        <v>0.00025</v>
      </c>
      <c r="R552" s="140">
        <f>Q552*H552</f>
        <v>0.02</v>
      </c>
      <c r="S552" s="140">
        <v>0</v>
      </c>
      <c r="T552" s="141">
        <f>S552*H552</f>
        <v>0</v>
      </c>
      <c r="AR552" s="142" t="s">
        <v>229</v>
      </c>
      <c r="AT552" s="142" t="s">
        <v>184</v>
      </c>
      <c r="AU552" s="142" t="s">
        <v>86</v>
      </c>
      <c r="AY552" s="16" t="s">
        <v>149</v>
      </c>
      <c r="BE552" s="143">
        <f>IF(N552="základní",J552,0)</f>
        <v>0</v>
      </c>
      <c r="BF552" s="143">
        <f>IF(N552="snížená",J552,0)</f>
        <v>0</v>
      </c>
      <c r="BG552" s="143">
        <f>IF(N552="zákl. přenesená",J552,0)</f>
        <v>0</v>
      </c>
      <c r="BH552" s="143">
        <f>IF(N552="sníž. přenesená",J552,0)</f>
        <v>0</v>
      </c>
      <c r="BI552" s="143">
        <f>IF(N552="nulová",J552,0)</f>
        <v>0</v>
      </c>
      <c r="BJ552" s="16" t="s">
        <v>84</v>
      </c>
      <c r="BK552" s="143">
        <f>ROUND(I552*H552,2)</f>
        <v>0</v>
      </c>
      <c r="BL552" s="16" t="s">
        <v>194</v>
      </c>
      <c r="BM552" s="142" t="s">
        <v>996</v>
      </c>
    </row>
    <row r="553" spans="2:51" s="12" customFormat="1" ht="12">
      <c r="B553" s="144"/>
      <c r="D553" s="145" t="s">
        <v>157</v>
      </c>
      <c r="E553" s="146" t="s">
        <v>1</v>
      </c>
      <c r="F553" s="147" t="s">
        <v>353</v>
      </c>
      <c r="H553" s="148">
        <v>80</v>
      </c>
      <c r="I553" s="149"/>
      <c r="L553" s="144"/>
      <c r="M553" s="150"/>
      <c r="T553" s="151"/>
      <c r="AT553" s="146" t="s">
        <v>157</v>
      </c>
      <c r="AU553" s="146" t="s">
        <v>86</v>
      </c>
      <c r="AV553" s="12" t="s">
        <v>86</v>
      </c>
      <c r="AW553" s="12" t="s">
        <v>32</v>
      </c>
      <c r="AX553" s="12" t="s">
        <v>76</v>
      </c>
      <c r="AY553" s="146" t="s">
        <v>149</v>
      </c>
    </row>
    <row r="554" spans="2:51" s="13" customFormat="1" ht="12">
      <c r="B554" s="152"/>
      <c r="D554" s="145" t="s">
        <v>157</v>
      </c>
      <c r="E554" s="153" t="s">
        <v>1</v>
      </c>
      <c r="F554" s="154" t="s">
        <v>160</v>
      </c>
      <c r="H554" s="155">
        <v>80</v>
      </c>
      <c r="I554" s="156"/>
      <c r="L554" s="152"/>
      <c r="M554" s="157"/>
      <c r="T554" s="158"/>
      <c r="AT554" s="153" t="s">
        <v>157</v>
      </c>
      <c r="AU554" s="153" t="s">
        <v>86</v>
      </c>
      <c r="AV554" s="13" t="s">
        <v>156</v>
      </c>
      <c r="AW554" s="13" t="s">
        <v>32</v>
      </c>
      <c r="AX554" s="13" t="s">
        <v>84</v>
      </c>
      <c r="AY554" s="153" t="s">
        <v>149</v>
      </c>
    </row>
    <row r="555" spans="2:65" s="1" customFormat="1" ht="24.2" customHeight="1">
      <c r="B555" s="31"/>
      <c r="C555" s="159" t="s">
        <v>997</v>
      </c>
      <c r="D555" s="159" t="s">
        <v>184</v>
      </c>
      <c r="E555" s="160" t="s">
        <v>998</v>
      </c>
      <c r="F555" s="161" t="s">
        <v>999</v>
      </c>
      <c r="G555" s="162" t="s">
        <v>305</v>
      </c>
      <c r="H555" s="163">
        <v>25</v>
      </c>
      <c r="I555" s="164"/>
      <c r="J555" s="165">
        <f aca="true" t="shared" si="70" ref="J555:J591">ROUND(I555*H555,2)</f>
        <v>0</v>
      </c>
      <c r="K555" s="161" t="s">
        <v>155</v>
      </c>
      <c r="L555" s="166"/>
      <c r="M555" s="167" t="s">
        <v>1</v>
      </c>
      <c r="N555" s="168" t="s">
        <v>41</v>
      </c>
      <c r="P555" s="140">
        <f aca="true" t="shared" si="71" ref="P555:P591">O555*H555</f>
        <v>0</v>
      </c>
      <c r="Q555" s="140">
        <v>0.00053</v>
      </c>
      <c r="R555" s="140">
        <f aca="true" t="shared" si="72" ref="R555:R591">Q555*H555</f>
        <v>0.01325</v>
      </c>
      <c r="S555" s="140">
        <v>0</v>
      </c>
      <c r="T555" s="141">
        <f aca="true" t="shared" si="73" ref="T555:T591">S555*H555</f>
        <v>0</v>
      </c>
      <c r="AR555" s="142" t="s">
        <v>229</v>
      </c>
      <c r="AT555" s="142" t="s">
        <v>184</v>
      </c>
      <c r="AU555" s="142" t="s">
        <v>86</v>
      </c>
      <c r="AY555" s="16" t="s">
        <v>149</v>
      </c>
      <c r="BE555" s="143">
        <f aca="true" t="shared" si="74" ref="BE555:BE591">IF(N555="základní",J555,0)</f>
        <v>0</v>
      </c>
      <c r="BF555" s="143">
        <f aca="true" t="shared" si="75" ref="BF555:BF591">IF(N555="snížená",J555,0)</f>
        <v>0</v>
      </c>
      <c r="BG555" s="143">
        <f aca="true" t="shared" si="76" ref="BG555:BG591">IF(N555="zákl. přenesená",J555,0)</f>
        <v>0</v>
      </c>
      <c r="BH555" s="143">
        <f aca="true" t="shared" si="77" ref="BH555:BH591">IF(N555="sníž. přenesená",J555,0)</f>
        <v>0</v>
      </c>
      <c r="BI555" s="143">
        <f aca="true" t="shared" si="78" ref="BI555:BI591">IF(N555="nulová",J555,0)</f>
        <v>0</v>
      </c>
      <c r="BJ555" s="16" t="s">
        <v>84</v>
      </c>
      <c r="BK555" s="143">
        <f aca="true" t="shared" si="79" ref="BK555:BK591">ROUND(I555*H555,2)</f>
        <v>0</v>
      </c>
      <c r="BL555" s="16" t="s">
        <v>194</v>
      </c>
      <c r="BM555" s="142" t="s">
        <v>1000</v>
      </c>
    </row>
    <row r="556" spans="2:65" s="1" customFormat="1" ht="24.2" customHeight="1">
      <c r="B556" s="31"/>
      <c r="C556" s="159" t="s">
        <v>639</v>
      </c>
      <c r="D556" s="159" t="s">
        <v>184</v>
      </c>
      <c r="E556" s="160" t="s">
        <v>1001</v>
      </c>
      <c r="F556" s="161" t="s">
        <v>1002</v>
      </c>
      <c r="G556" s="162" t="s">
        <v>305</v>
      </c>
      <c r="H556" s="163">
        <v>40</v>
      </c>
      <c r="I556" s="164"/>
      <c r="J556" s="165">
        <f t="shared" si="70"/>
        <v>0</v>
      </c>
      <c r="K556" s="161" t="s">
        <v>155</v>
      </c>
      <c r="L556" s="166"/>
      <c r="M556" s="167" t="s">
        <v>1</v>
      </c>
      <c r="N556" s="168" t="s">
        <v>41</v>
      </c>
      <c r="P556" s="140">
        <f t="shared" si="71"/>
        <v>0</v>
      </c>
      <c r="Q556" s="140">
        <v>7E-05</v>
      </c>
      <c r="R556" s="140">
        <f t="shared" si="72"/>
        <v>0.0027999999999999995</v>
      </c>
      <c r="S556" s="140">
        <v>0</v>
      </c>
      <c r="T556" s="141">
        <f t="shared" si="73"/>
        <v>0</v>
      </c>
      <c r="AR556" s="142" t="s">
        <v>229</v>
      </c>
      <c r="AT556" s="142" t="s">
        <v>184</v>
      </c>
      <c r="AU556" s="142" t="s">
        <v>86</v>
      </c>
      <c r="AY556" s="16" t="s">
        <v>149</v>
      </c>
      <c r="BE556" s="143">
        <f t="shared" si="74"/>
        <v>0</v>
      </c>
      <c r="BF556" s="143">
        <f t="shared" si="75"/>
        <v>0</v>
      </c>
      <c r="BG556" s="143">
        <f t="shared" si="76"/>
        <v>0</v>
      </c>
      <c r="BH556" s="143">
        <f t="shared" si="77"/>
        <v>0</v>
      </c>
      <c r="BI556" s="143">
        <f t="shared" si="78"/>
        <v>0</v>
      </c>
      <c r="BJ556" s="16" t="s">
        <v>84</v>
      </c>
      <c r="BK556" s="143">
        <f t="shared" si="79"/>
        <v>0</v>
      </c>
      <c r="BL556" s="16" t="s">
        <v>194</v>
      </c>
      <c r="BM556" s="142" t="s">
        <v>1003</v>
      </c>
    </row>
    <row r="557" spans="2:65" s="1" customFormat="1" ht="21.75" customHeight="1">
      <c r="B557" s="31"/>
      <c r="C557" s="159" t="s">
        <v>1004</v>
      </c>
      <c r="D557" s="159" t="s">
        <v>184</v>
      </c>
      <c r="E557" s="160" t="s">
        <v>1005</v>
      </c>
      <c r="F557" s="161" t="s">
        <v>1006</v>
      </c>
      <c r="G557" s="162" t="s">
        <v>305</v>
      </c>
      <c r="H557" s="163">
        <v>40</v>
      </c>
      <c r="I557" s="164"/>
      <c r="J557" s="165">
        <f t="shared" si="70"/>
        <v>0</v>
      </c>
      <c r="K557" s="161" t="s">
        <v>193</v>
      </c>
      <c r="L557" s="166"/>
      <c r="M557" s="167" t="s">
        <v>1</v>
      </c>
      <c r="N557" s="168" t="s">
        <v>41</v>
      </c>
      <c r="P557" s="140">
        <f t="shared" si="71"/>
        <v>0</v>
      </c>
      <c r="Q557" s="140">
        <v>0</v>
      </c>
      <c r="R557" s="140">
        <f t="shared" si="72"/>
        <v>0</v>
      </c>
      <c r="S557" s="140">
        <v>0</v>
      </c>
      <c r="T557" s="141">
        <f t="shared" si="73"/>
        <v>0</v>
      </c>
      <c r="AR557" s="142" t="s">
        <v>229</v>
      </c>
      <c r="AT557" s="142" t="s">
        <v>184</v>
      </c>
      <c r="AU557" s="142" t="s">
        <v>86</v>
      </c>
      <c r="AY557" s="16" t="s">
        <v>149</v>
      </c>
      <c r="BE557" s="143">
        <f t="shared" si="74"/>
        <v>0</v>
      </c>
      <c r="BF557" s="143">
        <f t="shared" si="75"/>
        <v>0</v>
      </c>
      <c r="BG557" s="143">
        <f t="shared" si="76"/>
        <v>0</v>
      </c>
      <c r="BH557" s="143">
        <f t="shared" si="77"/>
        <v>0</v>
      </c>
      <c r="BI557" s="143">
        <f t="shared" si="78"/>
        <v>0</v>
      </c>
      <c r="BJ557" s="16" t="s">
        <v>84</v>
      </c>
      <c r="BK557" s="143">
        <f t="shared" si="79"/>
        <v>0</v>
      </c>
      <c r="BL557" s="16" t="s">
        <v>194</v>
      </c>
      <c r="BM557" s="142" t="s">
        <v>1007</v>
      </c>
    </row>
    <row r="558" spans="2:65" s="1" customFormat="1" ht="24.2" customHeight="1">
      <c r="B558" s="31"/>
      <c r="C558" s="131" t="s">
        <v>642</v>
      </c>
      <c r="D558" s="131" t="s">
        <v>151</v>
      </c>
      <c r="E558" s="132" t="s">
        <v>1008</v>
      </c>
      <c r="F558" s="133" t="s">
        <v>1009</v>
      </c>
      <c r="G558" s="134" t="s">
        <v>305</v>
      </c>
      <c r="H558" s="135">
        <v>25</v>
      </c>
      <c r="I558" s="136"/>
      <c r="J558" s="137">
        <f t="shared" si="70"/>
        <v>0</v>
      </c>
      <c r="K558" s="133" t="s">
        <v>155</v>
      </c>
      <c r="L558" s="31"/>
      <c r="M558" s="138" t="s">
        <v>1</v>
      </c>
      <c r="N558" s="139" t="s">
        <v>41</v>
      </c>
      <c r="P558" s="140">
        <f t="shared" si="71"/>
        <v>0</v>
      </c>
      <c r="Q558" s="140">
        <v>0</v>
      </c>
      <c r="R558" s="140">
        <f t="shared" si="72"/>
        <v>0</v>
      </c>
      <c r="S558" s="140">
        <v>0</v>
      </c>
      <c r="T558" s="141">
        <f t="shared" si="73"/>
        <v>0</v>
      </c>
      <c r="AR558" s="142" t="s">
        <v>194</v>
      </c>
      <c r="AT558" s="142" t="s">
        <v>151</v>
      </c>
      <c r="AU558" s="142" t="s">
        <v>86</v>
      </c>
      <c r="AY558" s="16" t="s">
        <v>149</v>
      </c>
      <c r="BE558" s="143">
        <f t="shared" si="74"/>
        <v>0</v>
      </c>
      <c r="BF558" s="143">
        <f t="shared" si="75"/>
        <v>0</v>
      </c>
      <c r="BG558" s="143">
        <f t="shared" si="76"/>
        <v>0</v>
      </c>
      <c r="BH558" s="143">
        <f t="shared" si="77"/>
        <v>0</v>
      </c>
      <c r="BI558" s="143">
        <f t="shared" si="78"/>
        <v>0</v>
      </c>
      <c r="BJ558" s="16" t="s">
        <v>84</v>
      </c>
      <c r="BK558" s="143">
        <f t="shared" si="79"/>
        <v>0</v>
      </c>
      <c r="BL558" s="16" t="s">
        <v>194</v>
      </c>
      <c r="BM558" s="142" t="s">
        <v>1010</v>
      </c>
    </row>
    <row r="559" spans="2:65" s="1" customFormat="1" ht="24.2" customHeight="1">
      <c r="B559" s="31"/>
      <c r="C559" s="159" t="s">
        <v>1011</v>
      </c>
      <c r="D559" s="159" t="s">
        <v>184</v>
      </c>
      <c r="E559" s="160" t="s">
        <v>1012</v>
      </c>
      <c r="F559" s="161" t="s">
        <v>1013</v>
      </c>
      <c r="G559" s="162" t="s">
        <v>305</v>
      </c>
      <c r="H559" s="163">
        <v>25</v>
      </c>
      <c r="I559" s="164"/>
      <c r="J559" s="165">
        <f t="shared" si="70"/>
        <v>0</v>
      </c>
      <c r="K559" s="161" t="s">
        <v>155</v>
      </c>
      <c r="L559" s="166"/>
      <c r="M559" s="167" t="s">
        <v>1</v>
      </c>
      <c r="N559" s="168" t="s">
        <v>41</v>
      </c>
      <c r="P559" s="140">
        <f t="shared" si="71"/>
        <v>0</v>
      </c>
      <c r="Q559" s="140">
        <v>0.00147</v>
      </c>
      <c r="R559" s="140">
        <f t="shared" si="72"/>
        <v>0.03675</v>
      </c>
      <c r="S559" s="140">
        <v>0</v>
      </c>
      <c r="T559" s="141">
        <f t="shared" si="73"/>
        <v>0</v>
      </c>
      <c r="AR559" s="142" t="s">
        <v>229</v>
      </c>
      <c r="AT559" s="142" t="s">
        <v>184</v>
      </c>
      <c r="AU559" s="142" t="s">
        <v>86</v>
      </c>
      <c r="AY559" s="16" t="s">
        <v>149</v>
      </c>
      <c r="BE559" s="143">
        <f t="shared" si="74"/>
        <v>0</v>
      </c>
      <c r="BF559" s="143">
        <f t="shared" si="75"/>
        <v>0</v>
      </c>
      <c r="BG559" s="143">
        <f t="shared" si="76"/>
        <v>0</v>
      </c>
      <c r="BH559" s="143">
        <f t="shared" si="77"/>
        <v>0</v>
      </c>
      <c r="BI559" s="143">
        <f t="shared" si="78"/>
        <v>0</v>
      </c>
      <c r="BJ559" s="16" t="s">
        <v>84</v>
      </c>
      <c r="BK559" s="143">
        <f t="shared" si="79"/>
        <v>0</v>
      </c>
      <c r="BL559" s="16" t="s">
        <v>194</v>
      </c>
      <c r="BM559" s="142" t="s">
        <v>1014</v>
      </c>
    </row>
    <row r="560" spans="2:65" s="1" customFormat="1" ht="24.2" customHeight="1">
      <c r="B560" s="31"/>
      <c r="C560" s="131" t="s">
        <v>646</v>
      </c>
      <c r="D560" s="131" t="s">
        <v>151</v>
      </c>
      <c r="E560" s="132" t="s">
        <v>1015</v>
      </c>
      <c r="F560" s="133" t="s">
        <v>1016</v>
      </c>
      <c r="G560" s="134" t="s">
        <v>410</v>
      </c>
      <c r="H560" s="135">
        <v>4</v>
      </c>
      <c r="I560" s="136"/>
      <c r="J560" s="137">
        <f t="shared" si="70"/>
        <v>0</v>
      </c>
      <c r="K560" s="133" t="s">
        <v>193</v>
      </c>
      <c r="L560" s="31"/>
      <c r="M560" s="138" t="s">
        <v>1</v>
      </c>
      <c r="N560" s="139" t="s">
        <v>41</v>
      </c>
      <c r="P560" s="140">
        <f t="shared" si="71"/>
        <v>0</v>
      </c>
      <c r="Q560" s="140">
        <v>0</v>
      </c>
      <c r="R560" s="140">
        <f t="shared" si="72"/>
        <v>0</v>
      </c>
      <c r="S560" s="140">
        <v>0</v>
      </c>
      <c r="T560" s="141">
        <f t="shared" si="73"/>
        <v>0</v>
      </c>
      <c r="AR560" s="142" t="s">
        <v>194</v>
      </c>
      <c r="AT560" s="142" t="s">
        <v>151</v>
      </c>
      <c r="AU560" s="142" t="s">
        <v>86</v>
      </c>
      <c r="AY560" s="16" t="s">
        <v>149</v>
      </c>
      <c r="BE560" s="143">
        <f t="shared" si="74"/>
        <v>0</v>
      </c>
      <c r="BF560" s="143">
        <f t="shared" si="75"/>
        <v>0</v>
      </c>
      <c r="BG560" s="143">
        <f t="shared" si="76"/>
        <v>0</v>
      </c>
      <c r="BH560" s="143">
        <f t="shared" si="77"/>
        <v>0</v>
      </c>
      <c r="BI560" s="143">
        <f t="shared" si="78"/>
        <v>0</v>
      </c>
      <c r="BJ560" s="16" t="s">
        <v>84</v>
      </c>
      <c r="BK560" s="143">
        <f t="shared" si="79"/>
        <v>0</v>
      </c>
      <c r="BL560" s="16" t="s">
        <v>194</v>
      </c>
      <c r="BM560" s="142" t="s">
        <v>1017</v>
      </c>
    </row>
    <row r="561" spans="2:65" s="1" customFormat="1" ht="33" customHeight="1">
      <c r="B561" s="31"/>
      <c r="C561" s="159" t="s">
        <v>1018</v>
      </c>
      <c r="D561" s="159" t="s">
        <v>184</v>
      </c>
      <c r="E561" s="160" t="s">
        <v>1019</v>
      </c>
      <c r="F561" s="161" t="s">
        <v>1020</v>
      </c>
      <c r="G561" s="162" t="s">
        <v>410</v>
      </c>
      <c r="H561" s="163">
        <v>1</v>
      </c>
      <c r="I561" s="164"/>
      <c r="J561" s="165">
        <f t="shared" si="70"/>
        <v>0</v>
      </c>
      <c r="K561" s="161" t="s">
        <v>193</v>
      </c>
      <c r="L561" s="166"/>
      <c r="M561" s="167" t="s">
        <v>1</v>
      </c>
      <c r="N561" s="168" t="s">
        <v>41</v>
      </c>
      <c r="P561" s="140">
        <f t="shared" si="71"/>
        <v>0</v>
      </c>
      <c r="Q561" s="140">
        <v>0</v>
      </c>
      <c r="R561" s="140">
        <f t="shared" si="72"/>
        <v>0</v>
      </c>
      <c r="S561" s="140">
        <v>0</v>
      </c>
      <c r="T561" s="141">
        <f t="shared" si="73"/>
        <v>0</v>
      </c>
      <c r="AR561" s="142" t="s">
        <v>229</v>
      </c>
      <c r="AT561" s="142" t="s">
        <v>184</v>
      </c>
      <c r="AU561" s="142" t="s">
        <v>86</v>
      </c>
      <c r="AY561" s="16" t="s">
        <v>149</v>
      </c>
      <c r="BE561" s="143">
        <f t="shared" si="74"/>
        <v>0</v>
      </c>
      <c r="BF561" s="143">
        <f t="shared" si="75"/>
        <v>0</v>
      </c>
      <c r="BG561" s="143">
        <f t="shared" si="76"/>
        <v>0</v>
      </c>
      <c r="BH561" s="143">
        <f t="shared" si="77"/>
        <v>0</v>
      </c>
      <c r="BI561" s="143">
        <f t="shared" si="78"/>
        <v>0</v>
      </c>
      <c r="BJ561" s="16" t="s">
        <v>84</v>
      </c>
      <c r="BK561" s="143">
        <f t="shared" si="79"/>
        <v>0</v>
      </c>
      <c r="BL561" s="16" t="s">
        <v>194</v>
      </c>
      <c r="BM561" s="142" t="s">
        <v>1021</v>
      </c>
    </row>
    <row r="562" spans="2:65" s="1" customFormat="1" ht="37.7" customHeight="1">
      <c r="B562" s="31"/>
      <c r="C562" s="159" t="s">
        <v>649</v>
      </c>
      <c r="D562" s="159" t="s">
        <v>184</v>
      </c>
      <c r="E562" s="160" t="s">
        <v>1022</v>
      </c>
      <c r="F562" s="161" t="s">
        <v>1023</v>
      </c>
      <c r="G562" s="162" t="s">
        <v>410</v>
      </c>
      <c r="H562" s="163">
        <v>3</v>
      </c>
      <c r="I562" s="164"/>
      <c r="J562" s="165">
        <f t="shared" si="70"/>
        <v>0</v>
      </c>
      <c r="K562" s="161" t="s">
        <v>193</v>
      </c>
      <c r="L562" s="166"/>
      <c r="M562" s="167" t="s">
        <v>1</v>
      </c>
      <c r="N562" s="168" t="s">
        <v>41</v>
      </c>
      <c r="P562" s="140">
        <f t="shared" si="71"/>
        <v>0</v>
      </c>
      <c r="Q562" s="140">
        <v>0</v>
      </c>
      <c r="R562" s="140">
        <f t="shared" si="72"/>
        <v>0</v>
      </c>
      <c r="S562" s="140">
        <v>0</v>
      </c>
      <c r="T562" s="141">
        <f t="shared" si="73"/>
        <v>0</v>
      </c>
      <c r="AR562" s="142" t="s">
        <v>229</v>
      </c>
      <c r="AT562" s="142" t="s">
        <v>184</v>
      </c>
      <c r="AU562" s="142" t="s">
        <v>86</v>
      </c>
      <c r="AY562" s="16" t="s">
        <v>149</v>
      </c>
      <c r="BE562" s="143">
        <f t="shared" si="74"/>
        <v>0</v>
      </c>
      <c r="BF562" s="143">
        <f t="shared" si="75"/>
        <v>0</v>
      </c>
      <c r="BG562" s="143">
        <f t="shared" si="76"/>
        <v>0</v>
      </c>
      <c r="BH562" s="143">
        <f t="shared" si="77"/>
        <v>0</v>
      </c>
      <c r="BI562" s="143">
        <f t="shared" si="78"/>
        <v>0</v>
      </c>
      <c r="BJ562" s="16" t="s">
        <v>84</v>
      </c>
      <c r="BK562" s="143">
        <f t="shared" si="79"/>
        <v>0</v>
      </c>
      <c r="BL562" s="16" t="s">
        <v>194</v>
      </c>
      <c r="BM562" s="142" t="s">
        <v>1024</v>
      </c>
    </row>
    <row r="563" spans="2:65" s="1" customFormat="1" ht="24.2" customHeight="1">
      <c r="B563" s="31"/>
      <c r="C563" s="131" t="s">
        <v>1025</v>
      </c>
      <c r="D563" s="131" t="s">
        <v>151</v>
      </c>
      <c r="E563" s="132" t="s">
        <v>1026</v>
      </c>
      <c r="F563" s="133" t="s">
        <v>1027</v>
      </c>
      <c r="G563" s="134" t="s">
        <v>410</v>
      </c>
      <c r="H563" s="135">
        <v>145</v>
      </c>
      <c r="I563" s="136"/>
      <c r="J563" s="137">
        <f t="shared" si="70"/>
        <v>0</v>
      </c>
      <c r="K563" s="133" t="s">
        <v>155</v>
      </c>
      <c r="L563" s="31"/>
      <c r="M563" s="138" t="s">
        <v>1</v>
      </c>
      <c r="N563" s="139" t="s">
        <v>41</v>
      </c>
      <c r="P563" s="140">
        <f t="shared" si="71"/>
        <v>0</v>
      </c>
      <c r="Q563" s="140">
        <v>0</v>
      </c>
      <c r="R563" s="140">
        <f t="shared" si="72"/>
        <v>0</v>
      </c>
      <c r="S563" s="140">
        <v>0</v>
      </c>
      <c r="T563" s="141">
        <f t="shared" si="73"/>
        <v>0</v>
      </c>
      <c r="AR563" s="142" t="s">
        <v>194</v>
      </c>
      <c r="AT563" s="142" t="s">
        <v>151</v>
      </c>
      <c r="AU563" s="142" t="s">
        <v>86</v>
      </c>
      <c r="AY563" s="16" t="s">
        <v>149</v>
      </c>
      <c r="BE563" s="143">
        <f t="shared" si="74"/>
        <v>0</v>
      </c>
      <c r="BF563" s="143">
        <f t="shared" si="75"/>
        <v>0</v>
      </c>
      <c r="BG563" s="143">
        <f t="shared" si="76"/>
        <v>0</v>
      </c>
      <c r="BH563" s="143">
        <f t="shared" si="77"/>
        <v>0</v>
      </c>
      <c r="BI563" s="143">
        <f t="shared" si="78"/>
        <v>0</v>
      </c>
      <c r="BJ563" s="16" t="s">
        <v>84</v>
      </c>
      <c r="BK563" s="143">
        <f t="shared" si="79"/>
        <v>0</v>
      </c>
      <c r="BL563" s="16" t="s">
        <v>194</v>
      </c>
      <c r="BM563" s="142" t="s">
        <v>1028</v>
      </c>
    </row>
    <row r="564" spans="2:65" s="1" customFormat="1" ht="37.7" customHeight="1">
      <c r="B564" s="31"/>
      <c r="C564" s="159" t="s">
        <v>653</v>
      </c>
      <c r="D564" s="159" t="s">
        <v>184</v>
      </c>
      <c r="E564" s="160" t="s">
        <v>1029</v>
      </c>
      <c r="F564" s="161" t="s">
        <v>1030</v>
      </c>
      <c r="G564" s="162" t="s">
        <v>410</v>
      </c>
      <c r="H564" s="163">
        <v>51</v>
      </c>
      <c r="I564" s="164"/>
      <c r="J564" s="165">
        <f t="shared" si="70"/>
        <v>0</v>
      </c>
      <c r="K564" s="161" t="s">
        <v>193</v>
      </c>
      <c r="L564" s="166"/>
      <c r="M564" s="167" t="s">
        <v>1</v>
      </c>
      <c r="N564" s="168" t="s">
        <v>41</v>
      </c>
      <c r="P564" s="140">
        <f t="shared" si="71"/>
        <v>0</v>
      </c>
      <c r="Q564" s="140">
        <v>0</v>
      </c>
      <c r="R564" s="140">
        <f t="shared" si="72"/>
        <v>0</v>
      </c>
      <c r="S564" s="140">
        <v>0</v>
      </c>
      <c r="T564" s="141">
        <f t="shared" si="73"/>
        <v>0</v>
      </c>
      <c r="AR564" s="142" t="s">
        <v>229</v>
      </c>
      <c r="AT564" s="142" t="s">
        <v>184</v>
      </c>
      <c r="AU564" s="142" t="s">
        <v>86</v>
      </c>
      <c r="AY564" s="16" t="s">
        <v>149</v>
      </c>
      <c r="BE564" s="143">
        <f t="shared" si="74"/>
        <v>0</v>
      </c>
      <c r="BF564" s="143">
        <f t="shared" si="75"/>
        <v>0</v>
      </c>
      <c r="BG564" s="143">
        <f t="shared" si="76"/>
        <v>0</v>
      </c>
      <c r="BH564" s="143">
        <f t="shared" si="77"/>
        <v>0</v>
      </c>
      <c r="BI564" s="143">
        <f t="shared" si="78"/>
        <v>0</v>
      </c>
      <c r="BJ564" s="16" t="s">
        <v>84</v>
      </c>
      <c r="BK564" s="143">
        <f t="shared" si="79"/>
        <v>0</v>
      </c>
      <c r="BL564" s="16" t="s">
        <v>194</v>
      </c>
      <c r="BM564" s="142" t="s">
        <v>1031</v>
      </c>
    </row>
    <row r="565" spans="2:65" s="1" customFormat="1" ht="24.2" customHeight="1">
      <c r="B565" s="31"/>
      <c r="C565" s="159" t="s">
        <v>1032</v>
      </c>
      <c r="D565" s="159" t="s">
        <v>184</v>
      </c>
      <c r="E565" s="160" t="s">
        <v>1033</v>
      </c>
      <c r="F565" s="161" t="s">
        <v>1034</v>
      </c>
      <c r="G565" s="162" t="s">
        <v>410</v>
      </c>
      <c r="H565" s="163">
        <v>17</v>
      </c>
      <c r="I565" s="164"/>
      <c r="J565" s="165">
        <f t="shared" si="70"/>
        <v>0</v>
      </c>
      <c r="K565" s="161" t="s">
        <v>193</v>
      </c>
      <c r="L565" s="166"/>
      <c r="M565" s="167" t="s">
        <v>1</v>
      </c>
      <c r="N565" s="168" t="s">
        <v>41</v>
      </c>
      <c r="P565" s="140">
        <f t="shared" si="71"/>
        <v>0</v>
      </c>
      <c r="Q565" s="140">
        <v>0</v>
      </c>
      <c r="R565" s="140">
        <f t="shared" si="72"/>
        <v>0</v>
      </c>
      <c r="S565" s="140">
        <v>0</v>
      </c>
      <c r="T565" s="141">
        <f t="shared" si="73"/>
        <v>0</v>
      </c>
      <c r="AR565" s="142" t="s">
        <v>229</v>
      </c>
      <c r="AT565" s="142" t="s">
        <v>184</v>
      </c>
      <c r="AU565" s="142" t="s">
        <v>86</v>
      </c>
      <c r="AY565" s="16" t="s">
        <v>149</v>
      </c>
      <c r="BE565" s="143">
        <f t="shared" si="74"/>
        <v>0</v>
      </c>
      <c r="BF565" s="143">
        <f t="shared" si="75"/>
        <v>0</v>
      </c>
      <c r="BG565" s="143">
        <f t="shared" si="76"/>
        <v>0</v>
      </c>
      <c r="BH565" s="143">
        <f t="shared" si="77"/>
        <v>0</v>
      </c>
      <c r="BI565" s="143">
        <f t="shared" si="78"/>
        <v>0</v>
      </c>
      <c r="BJ565" s="16" t="s">
        <v>84</v>
      </c>
      <c r="BK565" s="143">
        <f t="shared" si="79"/>
        <v>0</v>
      </c>
      <c r="BL565" s="16" t="s">
        <v>194</v>
      </c>
      <c r="BM565" s="142" t="s">
        <v>1035</v>
      </c>
    </row>
    <row r="566" spans="2:65" s="1" customFormat="1" ht="37.7" customHeight="1">
      <c r="B566" s="31"/>
      <c r="C566" s="159" t="s">
        <v>656</v>
      </c>
      <c r="D566" s="159" t="s">
        <v>184</v>
      </c>
      <c r="E566" s="160" t="s">
        <v>1036</v>
      </c>
      <c r="F566" s="161" t="s">
        <v>1037</v>
      </c>
      <c r="G566" s="162" t="s">
        <v>410</v>
      </c>
      <c r="H566" s="163">
        <v>28</v>
      </c>
      <c r="I566" s="164"/>
      <c r="J566" s="165">
        <f t="shared" si="70"/>
        <v>0</v>
      </c>
      <c r="K566" s="161" t="s">
        <v>193</v>
      </c>
      <c r="L566" s="166"/>
      <c r="M566" s="167" t="s">
        <v>1</v>
      </c>
      <c r="N566" s="168" t="s">
        <v>41</v>
      </c>
      <c r="P566" s="140">
        <f t="shared" si="71"/>
        <v>0</v>
      </c>
      <c r="Q566" s="140">
        <v>0</v>
      </c>
      <c r="R566" s="140">
        <f t="shared" si="72"/>
        <v>0</v>
      </c>
      <c r="S566" s="140">
        <v>0</v>
      </c>
      <c r="T566" s="141">
        <f t="shared" si="73"/>
        <v>0</v>
      </c>
      <c r="AR566" s="142" t="s">
        <v>229</v>
      </c>
      <c r="AT566" s="142" t="s">
        <v>184</v>
      </c>
      <c r="AU566" s="142" t="s">
        <v>86</v>
      </c>
      <c r="AY566" s="16" t="s">
        <v>149</v>
      </c>
      <c r="BE566" s="143">
        <f t="shared" si="74"/>
        <v>0</v>
      </c>
      <c r="BF566" s="143">
        <f t="shared" si="75"/>
        <v>0</v>
      </c>
      <c r="BG566" s="143">
        <f t="shared" si="76"/>
        <v>0</v>
      </c>
      <c r="BH566" s="143">
        <f t="shared" si="77"/>
        <v>0</v>
      </c>
      <c r="BI566" s="143">
        <f t="shared" si="78"/>
        <v>0</v>
      </c>
      <c r="BJ566" s="16" t="s">
        <v>84</v>
      </c>
      <c r="BK566" s="143">
        <f t="shared" si="79"/>
        <v>0</v>
      </c>
      <c r="BL566" s="16" t="s">
        <v>194</v>
      </c>
      <c r="BM566" s="142" t="s">
        <v>1038</v>
      </c>
    </row>
    <row r="567" spans="2:65" s="1" customFormat="1" ht="37.7" customHeight="1">
      <c r="B567" s="31"/>
      <c r="C567" s="159" t="s">
        <v>1039</v>
      </c>
      <c r="D567" s="159" t="s">
        <v>184</v>
      </c>
      <c r="E567" s="160" t="s">
        <v>1040</v>
      </c>
      <c r="F567" s="161" t="s">
        <v>1041</v>
      </c>
      <c r="G567" s="162" t="s">
        <v>410</v>
      </c>
      <c r="H567" s="163">
        <v>19</v>
      </c>
      <c r="I567" s="164"/>
      <c r="J567" s="165">
        <f t="shared" si="70"/>
        <v>0</v>
      </c>
      <c r="K567" s="161" t="s">
        <v>193</v>
      </c>
      <c r="L567" s="166"/>
      <c r="M567" s="167" t="s">
        <v>1</v>
      </c>
      <c r="N567" s="168" t="s">
        <v>41</v>
      </c>
      <c r="P567" s="140">
        <f t="shared" si="71"/>
        <v>0</v>
      </c>
      <c r="Q567" s="140">
        <v>0</v>
      </c>
      <c r="R567" s="140">
        <f t="shared" si="72"/>
        <v>0</v>
      </c>
      <c r="S567" s="140">
        <v>0</v>
      </c>
      <c r="T567" s="141">
        <f t="shared" si="73"/>
        <v>0</v>
      </c>
      <c r="AR567" s="142" t="s">
        <v>229</v>
      </c>
      <c r="AT567" s="142" t="s">
        <v>184</v>
      </c>
      <c r="AU567" s="142" t="s">
        <v>86</v>
      </c>
      <c r="AY567" s="16" t="s">
        <v>149</v>
      </c>
      <c r="BE567" s="143">
        <f t="shared" si="74"/>
        <v>0</v>
      </c>
      <c r="BF567" s="143">
        <f t="shared" si="75"/>
        <v>0</v>
      </c>
      <c r="BG567" s="143">
        <f t="shared" si="76"/>
        <v>0</v>
      </c>
      <c r="BH567" s="143">
        <f t="shared" si="77"/>
        <v>0</v>
      </c>
      <c r="BI567" s="143">
        <f t="shared" si="78"/>
        <v>0</v>
      </c>
      <c r="BJ567" s="16" t="s">
        <v>84</v>
      </c>
      <c r="BK567" s="143">
        <f t="shared" si="79"/>
        <v>0</v>
      </c>
      <c r="BL567" s="16" t="s">
        <v>194</v>
      </c>
      <c r="BM567" s="142" t="s">
        <v>1042</v>
      </c>
    </row>
    <row r="568" spans="2:65" s="1" customFormat="1" ht="24.2" customHeight="1">
      <c r="B568" s="31"/>
      <c r="C568" s="159" t="s">
        <v>660</v>
      </c>
      <c r="D568" s="159" t="s">
        <v>184</v>
      </c>
      <c r="E568" s="160" t="s">
        <v>1043</v>
      </c>
      <c r="F568" s="161" t="s">
        <v>1044</v>
      </c>
      <c r="G568" s="162" t="s">
        <v>410</v>
      </c>
      <c r="H568" s="163">
        <v>30</v>
      </c>
      <c r="I568" s="164"/>
      <c r="J568" s="165">
        <f t="shared" si="70"/>
        <v>0</v>
      </c>
      <c r="K568" s="161" t="s">
        <v>193</v>
      </c>
      <c r="L568" s="166"/>
      <c r="M568" s="167" t="s">
        <v>1</v>
      </c>
      <c r="N568" s="168" t="s">
        <v>41</v>
      </c>
      <c r="P568" s="140">
        <f t="shared" si="71"/>
        <v>0</v>
      </c>
      <c r="Q568" s="140">
        <v>0</v>
      </c>
      <c r="R568" s="140">
        <f t="shared" si="72"/>
        <v>0</v>
      </c>
      <c r="S568" s="140">
        <v>0</v>
      </c>
      <c r="T568" s="141">
        <f t="shared" si="73"/>
        <v>0</v>
      </c>
      <c r="AR568" s="142" t="s">
        <v>229</v>
      </c>
      <c r="AT568" s="142" t="s">
        <v>184</v>
      </c>
      <c r="AU568" s="142" t="s">
        <v>86</v>
      </c>
      <c r="AY568" s="16" t="s">
        <v>149</v>
      </c>
      <c r="BE568" s="143">
        <f t="shared" si="74"/>
        <v>0</v>
      </c>
      <c r="BF568" s="143">
        <f t="shared" si="75"/>
        <v>0</v>
      </c>
      <c r="BG568" s="143">
        <f t="shared" si="76"/>
        <v>0</v>
      </c>
      <c r="BH568" s="143">
        <f t="shared" si="77"/>
        <v>0</v>
      </c>
      <c r="BI568" s="143">
        <f t="shared" si="78"/>
        <v>0</v>
      </c>
      <c r="BJ568" s="16" t="s">
        <v>84</v>
      </c>
      <c r="BK568" s="143">
        <f t="shared" si="79"/>
        <v>0</v>
      </c>
      <c r="BL568" s="16" t="s">
        <v>194</v>
      </c>
      <c r="BM568" s="142" t="s">
        <v>1045</v>
      </c>
    </row>
    <row r="569" spans="2:65" s="1" customFormat="1" ht="21.75" customHeight="1">
      <c r="B569" s="31"/>
      <c r="C569" s="131" t="s">
        <v>1046</v>
      </c>
      <c r="D569" s="131" t="s">
        <v>151</v>
      </c>
      <c r="E569" s="132" t="s">
        <v>1047</v>
      </c>
      <c r="F569" s="133" t="s">
        <v>1048</v>
      </c>
      <c r="G569" s="134" t="s">
        <v>410</v>
      </c>
      <c r="H569" s="135">
        <v>45</v>
      </c>
      <c r="I569" s="136"/>
      <c r="J569" s="137">
        <f t="shared" si="70"/>
        <v>0</v>
      </c>
      <c r="K569" s="133" t="s">
        <v>193</v>
      </c>
      <c r="L569" s="31"/>
      <c r="M569" s="138" t="s">
        <v>1</v>
      </c>
      <c r="N569" s="139" t="s">
        <v>41</v>
      </c>
      <c r="P569" s="140">
        <f t="shared" si="71"/>
        <v>0</v>
      </c>
      <c r="Q569" s="140">
        <v>0</v>
      </c>
      <c r="R569" s="140">
        <f t="shared" si="72"/>
        <v>0</v>
      </c>
      <c r="S569" s="140">
        <v>0</v>
      </c>
      <c r="T569" s="141">
        <f t="shared" si="73"/>
        <v>0</v>
      </c>
      <c r="AR569" s="142" t="s">
        <v>194</v>
      </c>
      <c r="AT569" s="142" t="s">
        <v>151</v>
      </c>
      <c r="AU569" s="142" t="s">
        <v>86</v>
      </c>
      <c r="AY569" s="16" t="s">
        <v>149</v>
      </c>
      <c r="BE569" s="143">
        <f t="shared" si="74"/>
        <v>0</v>
      </c>
      <c r="BF569" s="143">
        <f t="shared" si="75"/>
        <v>0</v>
      </c>
      <c r="BG569" s="143">
        <f t="shared" si="76"/>
        <v>0</v>
      </c>
      <c r="BH569" s="143">
        <f t="shared" si="77"/>
        <v>0</v>
      </c>
      <c r="BI569" s="143">
        <f t="shared" si="78"/>
        <v>0</v>
      </c>
      <c r="BJ569" s="16" t="s">
        <v>84</v>
      </c>
      <c r="BK569" s="143">
        <f t="shared" si="79"/>
        <v>0</v>
      </c>
      <c r="BL569" s="16" t="s">
        <v>194</v>
      </c>
      <c r="BM569" s="142" t="s">
        <v>1049</v>
      </c>
    </row>
    <row r="570" spans="2:65" s="1" customFormat="1" ht="16.5" customHeight="1">
      <c r="B570" s="31"/>
      <c r="C570" s="131" t="s">
        <v>663</v>
      </c>
      <c r="D570" s="131" t="s">
        <v>151</v>
      </c>
      <c r="E570" s="132" t="s">
        <v>1050</v>
      </c>
      <c r="F570" s="133" t="s">
        <v>1051</v>
      </c>
      <c r="G570" s="134" t="s">
        <v>410</v>
      </c>
      <c r="H570" s="135">
        <v>15</v>
      </c>
      <c r="I570" s="136"/>
      <c r="J570" s="137">
        <f t="shared" si="70"/>
        <v>0</v>
      </c>
      <c r="K570" s="133" t="s">
        <v>193</v>
      </c>
      <c r="L570" s="31"/>
      <c r="M570" s="138" t="s">
        <v>1</v>
      </c>
      <c r="N570" s="139" t="s">
        <v>41</v>
      </c>
      <c r="P570" s="140">
        <f t="shared" si="71"/>
        <v>0</v>
      </c>
      <c r="Q570" s="140">
        <v>0</v>
      </c>
      <c r="R570" s="140">
        <f t="shared" si="72"/>
        <v>0</v>
      </c>
      <c r="S570" s="140">
        <v>0</v>
      </c>
      <c r="T570" s="141">
        <f t="shared" si="73"/>
        <v>0</v>
      </c>
      <c r="AR570" s="142" t="s">
        <v>194</v>
      </c>
      <c r="AT570" s="142" t="s">
        <v>151</v>
      </c>
      <c r="AU570" s="142" t="s">
        <v>86</v>
      </c>
      <c r="AY570" s="16" t="s">
        <v>149</v>
      </c>
      <c r="BE570" s="143">
        <f t="shared" si="74"/>
        <v>0</v>
      </c>
      <c r="BF570" s="143">
        <f t="shared" si="75"/>
        <v>0</v>
      </c>
      <c r="BG570" s="143">
        <f t="shared" si="76"/>
        <v>0</v>
      </c>
      <c r="BH570" s="143">
        <f t="shared" si="77"/>
        <v>0</v>
      </c>
      <c r="BI570" s="143">
        <f t="shared" si="78"/>
        <v>0</v>
      </c>
      <c r="BJ570" s="16" t="s">
        <v>84</v>
      </c>
      <c r="BK570" s="143">
        <f t="shared" si="79"/>
        <v>0</v>
      </c>
      <c r="BL570" s="16" t="s">
        <v>194</v>
      </c>
      <c r="BM570" s="142" t="s">
        <v>1052</v>
      </c>
    </row>
    <row r="571" spans="2:65" s="1" customFormat="1" ht="16.5" customHeight="1">
      <c r="B571" s="31"/>
      <c r="C571" s="131" t="s">
        <v>1053</v>
      </c>
      <c r="D571" s="131" t="s">
        <v>151</v>
      </c>
      <c r="E571" s="132" t="s">
        <v>1054</v>
      </c>
      <c r="F571" s="133" t="s">
        <v>1055</v>
      </c>
      <c r="G571" s="134" t="s">
        <v>410</v>
      </c>
      <c r="H571" s="135">
        <v>4</v>
      </c>
      <c r="I571" s="136"/>
      <c r="J571" s="137">
        <f t="shared" si="70"/>
        <v>0</v>
      </c>
      <c r="K571" s="133" t="s">
        <v>193</v>
      </c>
      <c r="L571" s="31"/>
      <c r="M571" s="138" t="s">
        <v>1</v>
      </c>
      <c r="N571" s="139" t="s">
        <v>41</v>
      </c>
      <c r="P571" s="140">
        <f t="shared" si="71"/>
        <v>0</v>
      </c>
      <c r="Q571" s="140">
        <v>0</v>
      </c>
      <c r="R571" s="140">
        <f t="shared" si="72"/>
        <v>0</v>
      </c>
      <c r="S571" s="140">
        <v>0</v>
      </c>
      <c r="T571" s="141">
        <f t="shared" si="73"/>
        <v>0</v>
      </c>
      <c r="AR571" s="142" t="s">
        <v>194</v>
      </c>
      <c r="AT571" s="142" t="s">
        <v>151</v>
      </c>
      <c r="AU571" s="142" t="s">
        <v>86</v>
      </c>
      <c r="AY571" s="16" t="s">
        <v>149</v>
      </c>
      <c r="BE571" s="143">
        <f t="shared" si="74"/>
        <v>0</v>
      </c>
      <c r="BF571" s="143">
        <f t="shared" si="75"/>
        <v>0</v>
      </c>
      <c r="BG571" s="143">
        <f t="shared" si="76"/>
        <v>0</v>
      </c>
      <c r="BH571" s="143">
        <f t="shared" si="77"/>
        <v>0</v>
      </c>
      <c r="BI571" s="143">
        <f t="shared" si="78"/>
        <v>0</v>
      </c>
      <c r="BJ571" s="16" t="s">
        <v>84</v>
      </c>
      <c r="BK571" s="143">
        <f t="shared" si="79"/>
        <v>0</v>
      </c>
      <c r="BL571" s="16" t="s">
        <v>194</v>
      </c>
      <c r="BM571" s="142" t="s">
        <v>1056</v>
      </c>
    </row>
    <row r="572" spans="2:65" s="1" customFormat="1" ht="16.5" customHeight="1">
      <c r="B572" s="31"/>
      <c r="C572" s="131" t="s">
        <v>667</v>
      </c>
      <c r="D572" s="131" t="s">
        <v>151</v>
      </c>
      <c r="E572" s="132" t="s">
        <v>1057</v>
      </c>
      <c r="F572" s="133" t="s">
        <v>1058</v>
      </c>
      <c r="G572" s="134" t="s">
        <v>410</v>
      </c>
      <c r="H572" s="135">
        <v>1</v>
      </c>
      <c r="I572" s="136"/>
      <c r="J572" s="137">
        <f t="shared" si="70"/>
        <v>0</v>
      </c>
      <c r="K572" s="133" t="s">
        <v>193</v>
      </c>
      <c r="L572" s="31"/>
      <c r="M572" s="138" t="s">
        <v>1</v>
      </c>
      <c r="N572" s="139" t="s">
        <v>41</v>
      </c>
      <c r="P572" s="140">
        <f t="shared" si="71"/>
        <v>0</v>
      </c>
      <c r="Q572" s="140">
        <v>0</v>
      </c>
      <c r="R572" s="140">
        <f t="shared" si="72"/>
        <v>0</v>
      </c>
      <c r="S572" s="140">
        <v>0</v>
      </c>
      <c r="T572" s="141">
        <f t="shared" si="73"/>
        <v>0</v>
      </c>
      <c r="AR572" s="142" t="s">
        <v>194</v>
      </c>
      <c r="AT572" s="142" t="s">
        <v>151</v>
      </c>
      <c r="AU572" s="142" t="s">
        <v>86</v>
      </c>
      <c r="AY572" s="16" t="s">
        <v>149</v>
      </c>
      <c r="BE572" s="143">
        <f t="shared" si="74"/>
        <v>0</v>
      </c>
      <c r="BF572" s="143">
        <f t="shared" si="75"/>
        <v>0</v>
      </c>
      <c r="BG572" s="143">
        <f t="shared" si="76"/>
        <v>0</v>
      </c>
      <c r="BH572" s="143">
        <f t="shared" si="77"/>
        <v>0</v>
      </c>
      <c r="BI572" s="143">
        <f t="shared" si="78"/>
        <v>0</v>
      </c>
      <c r="BJ572" s="16" t="s">
        <v>84</v>
      </c>
      <c r="BK572" s="143">
        <f t="shared" si="79"/>
        <v>0</v>
      </c>
      <c r="BL572" s="16" t="s">
        <v>194</v>
      </c>
      <c r="BM572" s="142" t="s">
        <v>1059</v>
      </c>
    </row>
    <row r="573" spans="2:65" s="1" customFormat="1" ht="16.5" customHeight="1">
      <c r="B573" s="31"/>
      <c r="C573" s="131" t="s">
        <v>1060</v>
      </c>
      <c r="D573" s="131" t="s">
        <v>151</v>
      </c>
      <c r="E573" s="132" t="s">
        <v>1061</v>
      </c>
      <c r="F573" s="133" t="s">
        <v>1062</v>
      </c>
      <c r="G573" s="134" t="s">
        <v>410</v>
      </c>
      <c r="H573" s="135">
        <v>64</v>
      </c>
      <c r="I573" s="136"/>
      <c r="J573" s="137">
        <f t="shared" si="70"/>
        <v>0</v>
      </c>
      <c r="K573" s="133" t="s">
        <v>193</v>
      </c>
      <c r="L573" s="31"/>
      <c r="M573" s="138" t="s">
        <v>1</v>
      </c>
      <c r="N573" s="139" t="s">
        <v>41</v>
      </c>
      <c r="P573" s="140">
        <f t="shared" si="71"/>
        <v>0</v>
      </c>
      <c r="Q573" s="140">
        <v>0</v>
      </c>
      <c r="R573" s="140">
        <f t="shared" si="72"/>
        <v>0</v>
      </c>
      <c r="S573" s="140">
        <v>0</v>
      </c>
      <c r="T573" s="141">
        <f t="shared" si="73"/>
        <v>0</v>
      </c>
      <c r="AR573" s="142" t="s">
        <v>194</v>
      </c>
      <c r="AT573" s="142" t="s">
        <v>151</v>
      </c>
      <c r="AU573" s="142" t="s">
        <v>86</v>
      </c>
      <c r="AY573" s="16" t="s">
        <v>149</v>
      </c>
      <c r="BE573" s="143">
        <f t="shared" si="74"/>
        <v>0</v>
      </c>
      <c r="BF573" s="143">
        <f t="shared" si="75"/>
        <v>0</v>
      </c>
      <c r="BG573" s="143">
        <f t="shared" si="76"/>
        <v>0</v>
      </c>
      <c r="BH573" s="143">
        <f t="shared" si="77"/>
        <v>0</v>
      </c>
      <c r="BI573" s="143">
        <f t="shared" si="78"/>
        <v>0</v>
      </c>
      <c r="BJ573" s="16" t="s">
        <v>84</v>
      </c>
      <c r="BK573" s="143">
        <f t="shared" si="79"/>
        <v>0</v>
      </c>
      <c r="BL573" s="16" t="s">
        <v>194</v>
      </c>
      <c r="BM573" s="142" t="s">
        <v>1063</v>
      </c>
    </row>
    <row r="574" spans="2:65" s="1" customFormat="1" ht="24.2" customHeight="1">
      <c r="B574" s="31"/>
      <c r="C574" s="131" t="s">
        <v>670</v>
      </c>
      <c r="D574" s="131" t="s">
        <v>151</v>
      </c>
      <c r="E574" s="132" t="s">
        <v>1064</v>
      </c>
      <c r="F574" s="133" t="s">
        <v>1065</v>
      </c>
      <c r="G574" s="134" t="s">
        <v>305</v>
      </c>
      <c r="H574" s="135">
        <v>30</v>
      </c>
      <c r="I574" s="136"/>
      <c r="J574" s="137">
        <f t="shared" si="70"/>
        <v>0</v>
      </c>
      <c r="K574" s="133" t="s">
        <v>193</v>
      </c>
      <c r="L574" s="31"/>
      <c r="M574" s="138" t="s">
        <v>1</v>
      </c>
      <c r="N574" s="139" t="s">
        <v>41</v>
      </c>
      <c r="P574" s="140">
        <f t="shared" si="71"/>
        <v>0</v>
      </c>
      <c r="Q574" s="140">
        <v>0</v>
      </c>
      <c r="R574" s="140">
        <f t="shared" si="72"/>
        <v>0</v>
      </c>
      <c r="S574" s="140">
        <v>0</v>
      </c>
      <c r="T574" s="141">
        <f t="shared" si="73"/>
        <v>0</v>
      </c>
      <c r="AR574" s="142" t="s">
        <v>194</v>
      </c>
      <c r="AT574" s="142" t="s">
        <v>151</v>
      </c>
      <c r="AU574" s="142" t="s">
        <v>86</v>
      </c>
      <c r="AY574" s="16" t="s">
        <v>149</v>
      </c>
      <c r="BE574" s="143">
        <f t="shared" si="74"/>
        <v>0</v>
      </c>
      <c r="BF574" s="143">
        <f t="shared" si="75"/>
        <v>0</v>
      </c>
      <c r="BG574" s="143">
        <f t="shared" si="76"/>
        <v>0</v>
      </c>
      <c r="BH574" s="143">
        <f t="shared" si="77"/>
        <v>0</v>
      </c>
      <c r="BI574" s="143">
        <f t="shared" si="78"/>
        <v>0</v>
      </c>
      <c r="BJ574" s="16" t="s">
        <v>84</v>
      </c>
      <c r="BK574" s="143">
        <f t="shared" si="79"/>
        <v>0</v>
      </c>
      <c r="BL574" s="16" t="s">
        <v>194</v>
      </c>
      <c r="BM574" s="142" t="s">
        <v>1066</v>
      </c>
    </row>
    <row r="575" spans="2:65" s="1" customFormat="1" ht="24.2" customHeight="1">
      <c r="B575" s="31"/>
      <c r="C575" s="131" t="s">
        <v>1067</v>
      </c>
      <c r="D575" s="131" t="s">
        <v>151</v>
      </c>
      <c r="E575" s="132" t="s">
        <v>1068</v>
      </c>
      <c r="F575" s="133" t="s">
        <v>1069</v>
      </c>
      <c r="G575" s="134" t="s">
        <v>410</v>
      </c>
      <c r="H575" s="135">
        <v>17</v>
      </c>
      <c r="I575" s="136"/>
      <c r="J575" s="137">
        <f t="shared" si="70"/>
        <v>0</v>
      </c>
      <c r="K575" s="133" t="s">
        <v>193</v>
      </c>
      <c r="L575" s="31"/>
      <c r="M575" s="138" t="s">
        <v>1</v>
      </c>
      <c r="N575" s="139" t="s">
        <v>41</v>
      </c>
      <c r="P575" s="140">
        <f t="shared" si="71"/>
        <v>0</v>
      </c>
      <c r="Q575" s="140">
        <v>0</v>
      </c>
      <c r="R575" s="140">
        <f t="shared" si="72"/>
        <v>0</v>
      </c>
      <c r="S575" s="140">
        <v>0</v>
      </c>
      <c r="T575" s="141">
        <f t="shared" si="73"/>
        <v>0</v>
      </c>
      <c r="AR575" s="142" t="s">
        <v>194</v>
      </c>
      <c r="AT575" s="142" t="s">
        <v>151</v>
      </c>
      <c r="AU575" s="142" t="s">
        <v>86</v>
      </c>
      <c r="AY575" s="16" t="s">
        <v>149</v>
      </c>
      <c r="BE575" s="143">
        <f t="shared" si="74"/>
        <v>0</v>
      </c>
      <c r="BF575" s="143">
        <f t="shared" si="75"/>
        <v>0</v>
      </c>
      <c r="BG575" s="143">
        <f t="shared" si="76"/>
        <v>0</v>
      </c>
      <c r="BH575" s="143">
        <f t="shared" si="77"/>
        <v>0</v>
      </c>
      <c r="BI575" s="143">
        <f t="shared" si="78"/>
        <v>0</v>
      </c>
      <c r="BJ575" s="16" t="s">
        <v>84</v>
      </c>
      <c r="BK575" s="143">
        <f t="shared" si="79"/>
        <v>0</v>
      </c>
      <c r="BL575" s="16" t="s">
        <v>194</v>
      </c>
      <c r="BM575" s="142" t="s">
        <v>1070</v>
      </c>
    </row>
    <row r="576" spans="2:65" s="1" customFormat="1" ht="33" customHeight="1">
      <c r="B576" s="31"/>
      <c r="C576" s="131" t="s">
        <v>674</v>
      </c>
      <c r="D576" s="131" t="s">
        <v>151</v>
      </c>
      <c r="E576" s="132" t="s">
        <v>1071</v>
      </c>
      <c r="F576" s="133" t="s">
        <v>1072</v>
      </c>
      <c r="G576" s="134" t="s">
        <v>410</v>
      </c>
      <c r="H576" s="135">
        <v>39</v>
      </c>
      <c r="I576" s="136"/>
      <c r="J576" s="137">
        <f t="shared" si="70"/>
        <v>0</v>
      </c>
      <c r="K576" s="133" t="s">
        <v>193</v>
      </c>
      <c r="L576" s="31"/>
      <c r="M576" s="138" t="s">
        <v>1</v>
      </c>
      <c r="N576" s="139" t="s">
        <v>41</v>
      </c>
      <c r="P576" s="140">
        <f t="shared" si="71"/>
        <v>0</v>
      </c>
      <c r="Q576" s="140">
        <v>0</v>
      </c>
      <c r="R576" s="140">
        <f t="shared" si="72"/>
        <v>0</v>
      </c>
      <c r="S576" s="140">
        <v>0</v>
      </c>
      <c r="T576" s="141">
        <f t="shared" si="73"/>
        <v>0</v>
      </c>
      <c r="AR576" s="142" t="s">
        <v>194</v>
      </c>
      <c r="AT576" s="142" t="s">
        <v>151</v>
      </c>
      <c r="AU576" s="142" t="s">
        <v>86</v>
      </c>
      <c r="AY576" s="16" t="s">
        <v>149</v>
      </c>
      <c r="BE576" s="143">
        <f t="shared" si="74"/>
        <v>0</v>
      </c>
      <c r="BF576" s="143">
        <f t="shared" si="75"/>
        <v>0</v>
      </c>
      <c r="BG576" s="143">
        <f t="shared" si="76"/>
        <v>0</v>
      </c>
      <c r="BH576" s="143">
        <f t="shared" si="77"/>
        <v>0</v>
      </c>
      <c r="BI576" s="143">
        <f t="shared" si="78"/>
        <v>0</v>
      </c>
      <c r="BJ576" s="16" t="s">
        <v>84</v>
      </c>
      <c r="BK576" s="143">
        <f t="shared" si="79"/>
        <v>0</v>
      </c>
      <c r="BL576" s="16" t="s">
        <v>194</v>
      </c>
      <c r="BM576" s="142" t="s">
        <v>1073</v>
      </c>
    </row>
    <row r="577" spans="2:65" s="1" customFormat="1" ht="33" customHeight="1">
      <c r="B577" s="31"/>
      <c r="C577" s="131" t="s">
        <v>1074</v>
      </c>
      <c r="D577" s="131" t="s">
        <v>151</v>
      </c>
      <c r="E577" s="132" t="s">
        <v>1075</v>
      </c>
      <c r="F577" s="133" t="s">
        <v>1076</v>
      </c>
      <c r="G577" s="134" t="s">
        <v>410</v>
      </c>
      <c r="H577" s="135">
        <v>1</v>
      </c>
      <c r="I577" s="136"/>
      <c r="J577" s="137">
        <f t="shared" si="70"/>
        <v>0</v>
      </c>
      <c r="K577" s="133" t="s">
        <v>193</v>
      </c>
      <c r="L577" s="31"/>
      <c r="M577" s="138" t="s">
        <v>1</v>
      </c>
      <c r="N577" s="139" t="s">
        <v>41</v>
      </c>
      <c r="P577" s="140">
        <f t="shared" si="71"/>
        <v>0</v>
      </c>
      <c r="Q577" s="140">
        <v>0</v>
      </c>
      <c r="R577" s="140">
        <f t="shared" si="72"/>
        <v>0</v>
      </c>
      <c r="S577" s="140">
        <v>0</v>
      </c>
      <c r="T577" s="141">
        <f t="shared" si="73"/>
        <v>0</v>
      </c>
      <c r="AR577" s="142" t="s">
        <v>194</v>
      </c>
      <c r="AT577" s="142" t="s">
        <v>151</v>
      </c>
      <c r="AU577" s="142" t="s">
        <v>86</v>
      </c>
      <c r="AY577" s="16" t="s">
        <v>149</v>
      </c>
      <c r="BE577" s="143">
        <f t="shared" si="74"/>
        <v>0</v>
      </c>
      <c r="BF577" s="143">
        <f t="shared" si="75"/>
        <v>0</v>
      </c>
      <c r="BG577" s="143">
        <f t="shared" si="76"/>
        <v>0</v>
      </c>
      <c r="BH577" s="143">
        <f t="shared" si="77"/>
        <v>0</v>
      </c>
      <c r="BI577" s="143">
        <f t="shared" si="78"/>
        <v>0</v>
      </c>
      <c r="BJ577" s="16" t="s">
        <v>84</v>
      </c>
      <c r="BK577" s="143">
        <f t="shared" si="79"/>
        <v>0</v>
      </c>
      <c r="BL577" s="16" t="s">
        <v>194</v>
      </c>
      <c r="BM577" s="142" t="s">
        <v>1077</v>
      </c>
    </row>
    <row r="578" spans="2:65" s="1" customFormat="1" ht="24.2" customHeight="1">
      <c r="B578" s="31"/>
      <c r="C578" s="131" t="s">
        <v>677</v>
      </c>
      <c r="D578" s="131" t="s">
        <v>151</v>
      </c>
      <c r="E578" s="132" t="s">
        <v>1078</v>
      </c>
      <c r="F578" s="133" t="s">
        <v>1079</v>
      </c>
      <c r="G578" s="134" t="s">
        <v>410</v>
      </c>
      <c r="H578" s="135">
        <v>1</v>
      </c>
      <c r="I578" s="136"/>
      <c r="J578" s="137">
        <f t="shared" si="70"/>
        <v>0</v>
      </c>
      <c r="K578" s="133" t="s">
        <v>193</v>
      </c>
      <c r="L578" s="31"/>
      <c r="M578" s="138" t="s">
        <v>1</v>
      </c>
      <c r="N578" s="139" t="s">
        <v>41</v>
      </c>
      <c r="P578" s="140">
        <f t="shared" si="71"/>
        <v>0</v>
      </c>
      <c r="Q578" s="140">
        <v>0</v>
      </c>
      <c r="R578" s="140">
        <f t="shared" si="72"/>
        <v>0</v>
      </c>
      <c r="S578" s="140">
        <v>0</v>
      </c>
      <c r="T578" s="141">
        <f t="shared" si="73"/>
        <v>0</v>
      </c>
      <c r="AR578" s="142" t="s">
        <v>194</v>
      </c>
      <c r="AT578" s="142" t="s">
        <v>151</v>
      </c>
      <c r="AU578" s="142" t="s">
        <v>86</v>
      </c>
      <c r="AY578" s="16" t="s">
        <v>149</v>
      </c>
      <c r="BE578" s="143">
        <f t="shared" si="74"/>
        <v>0</v>
      </c>
      <c r="BF578" s="143">
        <f t="shared" si="75"/>
        <v>0</v>
      </c>
      <c r="BG578" s="143">
        <f t="shared" si="76"/>
        <v>0</v>
      </c>
      <c r="BH578" s="143">
        <f t="shared" si="77"/>
        <v>0</v>
      </c>
      <c r="BI578" s="143">
        <f t="shared" si="78"/>
        <v>0</v>
      </c>
      <c r="BJ578" s="16" t="s">
        <v>84</v>
      </c>
      <c r="BK578" s="143">
        <f t="shared" si="79"/>
        <v>0</v>
      </c>
      <c r="BL578" s="16" t="s">
        <v>194</v>
      </c>
      <c r="BM578" s="142" t="s">
        <v>1080</v>
      </c>
    </row>
    <row r="579" spans="2:65" s="1" customFormat="1" ht="24.2" customHeight="1">
      <c r="B579" s="31"/>
      <c r="C579" s="131" t="s">
        <v>1081</v>
      </c>
      <c r="D579" s="131" t="s">
        <v>151</v>
      </c>
      <c r="E579" s="132" t="s">
        <v>1082</v>
      </c>
      <c r="F579" s="133" t="s">
        <v>1083</v>
      </c>
      <c r="G579" s="134" t="s">
        <v>410</v>
      </c>
      <c r="H579" s="135">
        <v>2</v>
      </c>
      <c r="I579" s="136"/>
      <c r="J579" s="137">
        <f t="shared" si="70"/>
        <v>0</v>
      </c>
      <c r="K579" s="133" t="s">
        <v>193</v>
      </c>
      <c r="L579" s="31"/>
      <c r="M579" s="138" t="s">
        <v>1</v>
      </c>
      <c r="N579" s="139" t="s">
        <v>41</v>
      </c>
      <c r="P579" s="140">
        <f t="shared" si="71"/>
        <v>0</v>
      </c>
      <c r="Q579" s="140">
        <v>0</v>
      </c>
      <c r="R579" s="140">
        <f t="shared" si="72"/>
        <v>0</v>
      </c>
      <c r="S579" s="140">
        <v>0</v>
      </c>
      <c r="T579" s="141">
        <f t="shared" si="73"/>
        <v>0</v>
      </c>
      <c r="AR579" s="142" t="s">
        <v>194</v>
      </c>
      <c r="AT579" s="142" t="s">
        <v>151</v>
      </c>
      <c r="AU579" s="142" t="s">
        <v>86</v>
      </c>
      <c r="AY579" s="16" t="s">
        <v>149</v>
      </c>
      <c r="BE579" s="143">
        <f t="shared" si="74"/>
        <v>0</v>
      </c>
      <c r="BF579" s="143">
        <f t="shared" si="75"/>
        <v>0</v>
      </c>
      <c r="BG579" s="143">
        <f t="shared" si="76"/>
        <v>0</v>
      </c>
      <c r="BH579" s="143">
        <f t="shared" si="77"/>
        <v>0</v>
      </c>
      <c r="BI579" s="143">
        <f t="shared" si="78"/>
        <v>0</v>
      </c>
      <c r="BJ579" s="16" t="s">
        <v>84</v>
      </c>
      <c r="BK579" s="143">
        <f t="shared" si="79"/>
        <v>0</v>
      </c>
      <c r="BL579" s="16" t="s">
        <v>194</v>
      </c>
      <c r="BM579" s="142" t="s">
        <v>1084</v>
      </c>
    </row>
    <row r="580" spans="2:65" s="1" customFormat="1" ht="16.5" customHeight="1">
      <c r="B580" s="31"/>
      <c r="C580" s="131" t="s">
        <v>681</v>
      </c>
      <c r="D580" s="131" t="s">
        <v>151</v>
      </c>
      <c r="E580" s="132" t="s">
        <v>1085</v>
      </c>
      <c r="F580" s="133" t="s">
        <v>1086</v>
      </c>
      <c r="G580" s="134" t="s">
        <v>410</v>
      </c>
      <c r="H580" s="135">
        <v>1</v>
      </c>
      <c r="I580" s="136"/>
      <c r="J580" s="137">
        <f t="shared" si="70"/>
        <v>0</v>
      </c>
      <c r="K580" s="133" t="s">
        <v>193</v>
      </c>
      <c r="L580" s="31"/>
      <c r="M580" s="138" t="s">
        <v>1</v>
      </c>
      <c r="N580" s="139" t="s">
        <v>41</v>
      </c>
      <c r="P580" s="140">
        <f t="shared" si="71"/>
        <v>0</v>
      </c>
      <c r="Q580" s="140">
        <v>0</v>
      </c>
      <c r="R580" s="140">
        <f t="shared" si="72"/>
        <v>0</v>
      </c>
      <c r="S580" s="140">
        <v>0</v>
      </c>
      <c r="T580" s="141">
        <f t="shared" si="73"/>
        <v>0</v>
      </c>
      <c r="AR580" s="142" t="s">
        <v>194</v>
      </c>
      <c r="AT580" s="142" t="s">
        <v>151</v>
      </c>
      <c r="AU580" s="142" t="s">
        <v>86</v>
      </c>
      <c r="AY580" s="16" t="s">
        <v>149</v>
      </c>
      <c r="BE580" s="143">
        <f t="shared" si="74"/>
        <v>0</v>
      </c>
      <c r="BF580" s="143">
        <f t="shared" si="75"/>
        <v>0</v>
      </c>
      <c r="BG580" s="143">
        <f t="shared" si="76"/>
        <v>0</v>
      </c>
      <c r="BH580" s="143">
        <f t="shared" si="77"/>
        <v>0</v>
      </c>
      <c r="BI580" s="143">
        <f t="shared" si="78"/>
        <v>0</v>
      </c>
      <c r="BJ580" s="16" t="s">
        <v>84</v>
      </c>
      <c r="BK580" s="143">
        <f t="shared" si="79"/>
        <v>0</v>
      </c>
      <c r="BL580" s="16" t="s">
        <v>194</v>
      </c>
      <c r="BM580" s="142" t="s">
        <v>1087</v>
      </c>
    </row>
    <row r="581" spans="2:65" s="1" customFormat="1" ht="16.5" customHeight="1">
      <c r="B581" s="31"/>
      <c r="C581" s="131" t="s">
        <v>1088</v>
      </c>
      <c r="D581" s="131" t="s">
        <v>151</v>
      </c>
      <c r="E581" s="132" t="s">
        <v>1089</v>
      </c>
      <c r="F581" s="133" t="s">
        <v>1090</v>
      </c>
      <c r="G581" s="134" t="s">
        <v>233</v>
      </c>
      <c r="H581" s="135">
        <v>0.5</v>
      </c>
      <c r="I581" s="136"/>
      <c r="J581" s="137">
        <f t="shared" si="70"/>
        <v>0</v>
      </c>
      <c r="K581" s="133" t="s">
        <v>193</v>
      </c>
      <c r="L581" s="31"/>
      <c r="M581" s="138" t="s">
        <v>1</v>
      </c>
      <c r="N581" s="139" t="s">
        <v>41</v>
      </c>
      <c r="P581" s="140">
        <f t="shared" si="71"/>
        <v>0</v>
      </c>
      <c r="Q581" s="140">
        <v>0</v>
      </c>
      <c r="R581" s="140">
        <f t="shared" si="72"/>
        <v>0</v>
      </c>
      <c r="S581" s="140">
        <v>0</v>
      </c>
      <c r="T581" s="141">
        <f t="shared" si="73"/>
        <v>0</v>
      </c>
      <c r="AR581" s="142" t="s">
        <v>194</v>
      </c>
      <c r="AT581" s="142" t="s">
        <v>151</v>
      </c>
      <c r="AU581" s="142" t="s">
        <v>86</v>
      </c>
      <c r="AY581" s="16" t="s">
        <v>149</v>
      </c>
      <c r="BE581" s="143">
        <f t="shared" si="74"/>
        <v>0</v>
      </c>
      <c r="BF581" s="143">
        <f t="shared" si="75"/>
        <v>0</v>
      </c>
      <c r="BG581" s="143">
        <f t="shared" si="76"/>
        <v>0</v>
      </c>
      <c r="BH581" s="143">
        <f t="shared" si="77"/>
        <v>0</v>
      </c>
      <c r="BI581" s="143">
        <f t="shared" si="78"/>
        <v>0</v>
      </c>
      <c r="BJ581" s="16" t="s">
        <v>84</v>
      </c>
      <c r="BK581" s="143">
        <f t="shared" si="79"/>
        <v>0</v>
      </c>
      <c r="BL581" s="16" t="s">
        <v>194</v>
      </c>
      <c r="BM581" s="142" t="s">
        <v>1091</v>
      </c>
    </row>
    <row r="582" spans="2:65" s="1" customFormat="1" ht="16.5" customHeight="1">
      <c r="B582" s="31"/>
      <c r="C582" s="131" t="s">
        <v>684</v>
      </c>
      <c r="D582" s="131" t="s">
        <v>151</v>
      </c>
      <c r="E582" s="132" t="s">
        <v>1092</v>
      </c>
      <c r="F582" s="133" t="s">
        <v>1093</v>
      </c>
      <c r="G582" s="134" t="s">
        <v>410</v>
      </c>
      <c r="H582" s="135">
        <v>95</v>
      </c>
      <c r="I582" s="136"/>
      <c r="J582" s="137">
        <f t="shared" si="70"/>
        <v>0</v>
      </c>
      <c r="K582" s="133" t="s">
        <v>193</v>
      </c>
      <c r="L582" s="31"/>
      <c r="M582" s="138" t="s">
        <v>1</v>
      </c>
      <c r="N582" s="139" t="s">
        <v>41</v>
      </c>
      <c r="P582" s="140">
        <f t="shared" si="71"/>
        <v>0</v>
      </c>
      <c r="Q582" s="140">
        <v>0</v>
      </c>
      <c r="R582" s="140">
        <f t="shared" si="72"/>
        <v>0</v>
      </c>
      <c r="S582" s="140">
        <v>0</v>
      </c>
      <c r="T582" s="141">
        <f t="shared" si="73"/>
        <v>0</v>
      </c>
      <c r="AR582" s="142" t="s">
        <v>194</v>
      </c>
      <c r="AT582" s="142" t="s">
        <v>151</v>
      </c>
      <c r="AU582" s="142" t="s">
        <v>86</v>
      </c>
      <c r="AY582" s="16" t="s">
        <v>149</v>
      </c>
      <c r="BE582" s="143">
        <f t="shared" si="74"/>
        <v>0</v>
      </c>
      <c r="BF582" s="143">
        <f t="shared" si="75"/>
        <v>0</v>
      </c>
      <c r="BG582" s="143">
        <f t="shared" si="76"/>
        <v>0</v>
      </c>
      <c r="BH582" s="143">
        <f t="shared" si="77"/>
        <v>0</v>
      </c>
      <c r="BI582" s="143">
        <f t="shared" si="78"/>
        <v>0</v>
      </c>
      <c r="BJ582" s="16" t="s">
        <v>84</v>
      </c>
      <c r="BK582" s="143">
        <f t="shared" si="79"/>
        <v>0</v>
      </c>
      <c r="BL582" s="16" t="s">
        <v>194</v>
      </c>
      <c r="BM582" s="142" t="s">
        <v>1094</v>
      </c>
    </row>
    <row r="583" spans="2:65" s="1" customFormat="1" ht="37.7" customHeight="1">
      <c r="B583" s="31"/>
      <c r="C583" s="159" t="s">
        <v>1095</v>
      </c>
      <c r="D583" s="159" t="s">
        <v>184</v>
      </c>
      <c r="E583" s="160" t="s">
        <v>1096</v>
      </c>
      <c r="F583" s="161" t="s">
        <v>1097</v>
      </c>
      <c r="G583" s="162" t="s">
        <v>410</v>
      </c>
      <c r="H583" s="163">
        <v>31</v>
      </c>
      <c r="I583" s="164"/>
      <c r="J583" s="165">
        <f t="shared" si="70"/>
        <v>0</v>
      </c>
      <c r="K583" s="161" t="s">
        <v>193</v>
      </c>
      <c r="L583" s="166"/>
      <c r="M583" s="167" t="s">
        <v>1</v>
      </c>
      <c r="N583" s="168" t="s">
        <v>41</v>
      </c>
      <c r="P583" s="140">
        <f t="shared" si="71"/>
        <v>0</v>
      </c>
      <c r="Q583" s="140">
        <v>0</v>
      </c>
      <c r="R583" s="140">
        <f t="shared" si="72"/>
        <v>0</v>
      </c>
      <c r="S583" s="140">
        <v>0</v>
      </c>
      <c r="T583" s="141">
        <f t="shared" si="73"/>
        <v>0</v>
      </c>
      <c r="AR583" s="142" t="s">
        <v>229</v>
      </c>
      <c r="AT583" s="142" t="s">
        <v>184</v>
      </c>
      <c r="AU583" s="142" t="s">
        <v>86</v>
      </c>
      <c r="AY583" s="16" t="s">
        <v>149</v>
      </c>
      <c r="BE583" s="143">
        <f t="shared" si="74"/>
        <v>0</v>
      </c>
      <c r="BF583" s="143">
        <f t="shared" si="75"/>
        <v>0</v>
      </c>
      <c r="BG583" s="143">
        <f t="shared" si="76"/>
        <v>0</v>
      </c>
      <c r="BH583" s="143">
        <f t="shared" si="77"/>
        <v>0</v>
      </c>
      <c r="BI583" s="143">
        <f t="shared" si="78"/>
        <v>0</v>
      </c>
      <c r="BJ583" s="16" t="s">
        <v>84</v>
      </c>
      <c r="BK583" s="143">
        <f t="shared" si="79"/>
        <v>0</v>
      </c>
      <c r="BL583" s="16" t="s">
        <v>194</v>
      </c>
      <c r="BM583" s="142" t="s">
        <v>1098</v>
      </c>
    </row>
    <row r="584" spans="2:65" s="1" customFormat="1" ht="24.2" customHeight="1">
      <c r="B584" s="31"/>
      <c r="C584" s="159" t="s">
        <v>688</v>
      </c>
      <c r="D584" s="159" t="s">
        <v>184</v>
      </c>
      <c r="E584" s="160" t="s">
        <v>1099</v>
      </c>
      <c r="F584" s="161" t="s">
        <v>1100</v>
      </c>
      <c r="G584" s="162" t="s">
        <v>410</v>
      </c>
      <c r="H584" s="163">
        <v>8</v>
      </c>
      <c r="I584" s="164"/>
      <c r="J584" s="165">
        <f t="shared" si="70"/>
        <v>0</v>
      </c>
      <c r="K584" s="161" t="s">
        <v>193</v>
      </c>
      <c r="L584" s="166"/>
      <c r="M584" s="167" t="s">
        <v>1</v>
      </c>
      <c r="N584" s="168" t="s">
        <v>41</v>
      </c>
      <c r="P584" s="140">
        <f t="shared" si="71"/>
        <v>0</v>
      </c>
      <c r="Q584" s="140">
        <v>0</v>
      </c>
      <c r="R584" s="140">
        <f t="shared" si="72"/>
        <v>0</v>
      </c>
      <c r="S584" s="140">
        <v>0</v>
      </c>
      <c r="T584" s="141">
        <f t="shared" si="73"/>
        <v>0</v>
      </c>
      <c r="AR584" s="142" t="s">
        <v>229</v>
      </c>
      <c r="AT584" s="142" t="s">
        <v>184</v>
      </c>
      <c r="AU584" s="142" t="s">
        <v>86</v>
      </c>
      <c r="AY584" s="16" t="s">
        <v>149</v>
      </c>
      <c r="BE584" s="143">
        <f t="shared" si="74"/>
        <v>0</v>
      </c>
      <c r="BF584" s="143">
        <f t="shared" si="75"/>
        <v>0</v>
      </c>
      <c r="BG584" s="143">
        <f t="shared" si="76"/>
        <v>0</v>
      </c>
      <c r="BH584" s="143">
        <f t="shared" si="77"/>
        <v>0</v>
      </c>
      <c r="BI584" s="143">
        <f t="shared" si="78"/>
        <v>0</v>
      </c>
      <c r="BJ584" s="16" t="s">
        <v>84</v>
      </c>
      <c r="BK584" s="143">
        <f t="shared" si="79"/>
        <v>0</v>
      </c>
      <c r="BL584" s="16" t="s">
        <v>194</v>
      </c>
      <c r="BM584" s="142" t="s">
        <v>1101</v>
      </c>
    </row>
    <row r="585" spans="2:65" s="1" customFormat="1" ht="24.2" customHeight="1">
      <c r="B585" s="31"/>
      <c r="C585" s="159" t="s">
        <v>1102</v>
      </c>
      <c r="D585" s="159" t="s">
        <v>184</v>
      </c>
      <c r="E585" s="160" t="s">
        <v>1103</v>
      </c>
      <c r="F585" s="161" t="s">
        <v>1104</v>
      </c>
      <c r="G585" s="162" t="s">
        <v>410</v>
      </c>
      <c r="H585" s="163">
        <v>1</v>
      </c>
      <c r="I585" s="164"/>
      <c r="J585" s="165">
        <f t="shared" si="70"/>
        <v>0</v>
      </c>
      <c r="K585" s="161" t="s">
        <v>193</v>
      </c>
      <c r="L585" s="166"/>
      <c r="M585" s="167" t="s">
        <v>1</v>
      </c>
      <c r="N585" s="168" t="s">
        <v>41</v>
      </c>
      <c r="P585" s="140">
        <f t="shared" si="71"/>
        <v>0</v>
      </c>
      <c r="Q585" s="140">
        <v>0</v>
      </c>
      <c r="R585" s="140">
        <f t="shared" si="72"/>
        <v>0</v>
      </c>
      <c r="S585" s="140">
        <v>0</v>
      </c>
      <c r="T585" s="141">
        <f t="shared" si="73"/>
        <v>0</v>
      </c>
      <c r="AR585" s="142" t="s">
        <v>229</v>
      </c>
      <c r="AT585" s="142" t="s">
        <v>184</v>
      </c>
      <c r="AU585" s="142" t="s">
        <v>86</v>
      </c>
      <c r="AY585" s="16" t="s">
        <v>149</v>
      </c>
      <c r="BE585" s="143">
        <f t="shared" si="74"/>
        <v>0</v>
      </c>
      <c r="BF585" s="143">
        <f t="shared" si="75"/>
        <v>0</v>
      </c>
      <c r="BG585" s="143">
        <f t="shared" si="76"/>
        <v>0</v>
      </c>
      <c r="BH585" s="143">
        <f t="shared" si="77"/>
        <v>0</v>
      </c>
      <c r="BI585" s="143">
        <f t="shared" si="78"/>
        <v>0</v>
      </c>
      <c r="BJ585" s="16" t="s">
        <v>84</v>
      </c>
      <c r="BK585" s="143">
        <f t="shared" si="79"/>
        <v>0</v>
      </c>
      <c r="BL585" s="16" t="s">
        <v>194</v>
      </c>
      <c r="BM585" s="142" t="s">
        <v>1105</v>
      </c>
    </row>
    <row r="586" spans="2:65" s="1" customFormat="1" ht="24.2" customHeight="1">
      <c r="B586" s="31"/>
      <c r="C586" s="159" t="s">
        <v>691</v>
      </c>
      <c r="D586" s="159" t="s">
        <v>184</v>
      </c>
      <c r="E586" s="160" t="s">
        <v>1106</v>
      </c>
      <c r="F586" s="161" t="s">
        <v>1107</v>
      </c>
      <c r="G586" s="162" t="s">
        <v>410</v>
      </c>
      <c r="H586" s="163">
        <v>6</v>
      </c>
      <c r="I586" s="164"/>
      <c r="J586" s="165">
        <f t="shared" si="70"/>
        <v>0</v>
      </c>
      <c r="K586" s="161" t="s">
        <v>193</v>
      </c>
      <c r="L586" s="166"/>
      <c r="M586" s="167" t="s">
        <v>1</v>
      </c>
      <c r="N586" s="168" t="s">
        <v>41</v>
      </c>
      <c r="P586" s="140">
        <f t="shared" si="71"/>
        <v>0</v>
      </c>
      <c r="Q586" s="140">
        <v>0</v>
      </c>
      <c r="R586" s="140">
        <f t="shared" si="72"/>
        <v>0</v>
      </c>
      <c r="S586" s="140">
        <v>0</v>
      </c>
      <c r="T586" s="141">
        <f t="shared" si="73"/>
        <v>0</v>
      </c>
      <c r="AR586" s="142" t="s">
        <v>229</v>
      </c>
      <c r="AT586" s="142" t="s">
        <v>184</v>
      </c>
      <c r="AU586" s="142" t="s">
        <v>86</v>
      </c>
      <c r="AY586" s="16" t="s">
        <v>149</v>
      </c>
      <c r="BE586" s="143">
        <f t="shared" si="74"/>
        <v>0</v>
      </c>
      <c r="BF586" s="143">
        <f t="shared" si="75"/>
        <v>0</v>
      </c>
      <c r="BG586" s="143">
        <f t="shared" si="76"/>
        <v>0</v>
      </c>
      <c r="BH586" s="143">
        <f t="shared" si="77"/>
        <v>0</v>
      </c>
      <c r="BI586" s="143">
        <f t="shared" si="78"/>
        <v>0</v>
      </c>
      <c r="BJ586" s="16" t="s">
        <v>84</v>
      </c>
      <c r="BK586" s="143">
        <f t="shared" si="79"/>
        <v>0</v>
      </c>
      <c r="BL586" s="16" t="s">
        <v>194</v>
      </c>
      <c r="BM586" s="142" t="s">
        <v>1108</v>
      </c>
    </row>
    <row r="587" spans="2:65" s="1" customFormat="1" ht="24.2" customHeight="1">
      <c r="B587" s="31"/>
      <c r="C587" s="159" t="s">
        <v>1109</v>
      </c>
      <c r="D587" s="159" t="s">
        <v>184</v>
      </c>
      <c r="E587" s="160" t="s">
        <v>1110</v>
      </c>
      <c r="F587" s="161" t="s">
        <v>1111</v>
      </c>
      <c r="G587" s="162" t="s">
        <v>410</v>
      </c>
      <c r="H587" s="163">
        <v>6</v>
      </c>
      <c r="I587" s="164"/>
      <c r="J587" s="165">
        <f t="shared" si="70"/>
        <v>0</v>
      </c>
      <c r="K587" s="161" t="s">
        <v>193</v>
      </c>
      <c r="L587" s="166"/>
      <c r="M587" s="167" t="s">
        <v>1</v>
      </c>
      <c r="N587" s="168" t="s">
        <v>41</v>
      </c>
      <c r="P587" s="140">
        <f t="shared" si="71"/>
        <v>0</v>
      </c>
      <c r="Q587" s="140">
        <v>0</v>
      </c>
      <c r="R587" s="140">
        <f t="shared" si="72"/>
        <v>0</v>
      </c>
      <c r="S587" s="140">
        <v>0</v>
      </c>
      <c r="T587" s="141">
        <f t="shared" si="73"/>
        <v>0</v>
      </c>
      <c r="AR587" s="142" t="s">
        <v>229</v>
      </c>
      <c r="AT587" s="142" t="s">
        <v>184</v>
      </c>
      <c r="AU587" s="142" t="s">
        <v>86</v>
      </c>
      <c r="AY587" s="16" t="s">
        <v>149</v>
      </c>
      <c r="BE587" s="143">
        <f t="shared" si="74"/>
        <v>0</v>
      </c>
      <c r="BF587" s="143">
        <f t="shared" si="75"/>
        <v>0</v>
      </c>
      <c r="BG587" s="143">
        <f t="shared" si="76"/>
        <v>0</v>
      </c>
      <c r="BH587" s="143">
        <f t="shared" si="77"/>
        <v>0</v>
      </c>
      <c r="BI587" s="143">
        <f t="shared" si="78"/>
        <v>0</v>
      </c>
      <c r="BJ587" s="16" t="s">
        <v>84</v>
      </c>
      <c r="BK587" s="143">
        <f t="shared" si="79"/>
        <v>0</v>
      </c>
      <c r="BL587" s="16" t="s">
        <v>194</v>
      </c>
      <c r="BM587" s="142" t="s">
        <v>1112</v>
      </c>
    </row>
    <row r="588" spans="2:65" s="1" customFormat="1" ht="24.2" customHeight="1">
      <c r="B588" s="31"/>
      <c r="C588" s="159" t="s">
        <v>695</v>
      </c>
      <c r="D588" s="159" t="s">
        <v>184</v>
      </c>
      <c r="E588" s="160" t="s">
        <v>1113</v>
      </c>
      <c r="F588" s="161" t="s">
        <v>1114</v>
      </c>
      <c r="G588" s="162" t="s">
        <v>410</v>
      </c>
      <c r="H588" s="163">
        <v>9</v>
      </c>
      <c r="I588" s="164"/>
      <c r="J588" s="165">
        <f t="shared" si="70"/>
        <v>0</v>
      </c>
      <c r="K588" s="161" t="s">
        <v>193</v>
      </c>
      <c r="L588" s="166"/>
      <c r="M588" s="167" t="s">
        <v>1</v>
      </c>
      <c r="N588" s="168" t="s">
        <v>41</v>
      </c>
      <c r="P588" s="140">
        <f t="shared" si="71"/>
        <v>0</v>
      </c>
      <c r="Q588" s="140">
        <v>0</v>
      </c>
      <c r="R588" s="140">
        <f t="shared" si="72"/>
        <v>0</v>
      </c>
      <c r="S588" s="140">
        <v>0</v>
      </c>
      <c r="T588" s="141">
        <f t="shared" si="73"/>
        <v>0</v>
      </c>
      <c r="AR588" s="142" t="s">
        <v>229</v>
      </c>
      <c r="AT588" s="142" t="s">
        <v>184</v>
      </c>
      <c r="AU588" s="142" t="s">
        <v>86</v>
      </c>
      <c r="AY588" s="16" t="s">
        <v>149</v>
      </c>
      <c r="BE588" s="143">
        <f t="shared" si="74"/>
        <v>0</v>
      </c>
      <c r="BF588" s="143">
        <f t="shared" si="75"/>
        <v>0</v>
      </c>
      <c r="BG588" s="143">
        <f t="shared" si="76"/>
        <v>0</v>
      </c>
      <c r="BH588" s="143">
        <f t="shared" si="77"/>
        <v>0</v>
      </c>
      <c r="BI588" s="143">
        <f t="shared" si="78"/>
        <v>0</v>
      </c>
      <c r="BJ588" s="16" t="s">
        <v>84</v>
      </c>
      <c r="BK588" s="143">
        <f t="shared" si="79"/>
        <v>0</v>
      </c>
      <c r="BL588" s="16" t="s">
        <v>194</v>
      </c>
      <c r="BM588" s="142" t="s">
        <v>1115</v>
      </c>
    </row>
    <row r="589" spans="2:65" s="1" customFormat="1" ht="24.2" customHeight="1">
      <c r="B589" s="31"/>
      <c r="C589" s="159" t="s">
        <v>1116</v>
      </c>
      <c r="D589" s="159" t="s">
        <v>184</v>
      </c>
      <c r="E589" s="160" t="s">
        <v>1117</v>
      </c>
      <c r="F589" s="161" t="s">
        <v>1118</v>
      </c>
      <c r="G589" s="162" t="s">
        <v>410</v>
      </c>
      <c r="H589" s="163">
        <v>12</v>
      </c>
      <c r="I589" s="164"/>
      <c r="J589" s="165">
        <f t="shared" si="70"/>
        <v>0</v>
      </c>
      <c r="K589" s="161" t="s">
        <v>193</v>
      </c>
      <c r="L589" s="166"/>
      <c r="M589" s="167" t="s">
        <v>1</v>
      </c>
      <c r="N589" s="168" t="s">
        <v>41</v>
      </c>
      <c r="P589" s="140">
        <f t="shared" si="71"/>
        <v>0</v>
      </c>
      <c r="Q589" s="140">
        <v>0</v>
      </c>
      <c r="R589" s="140">
        <f t="shared" si="72"/>
        <v>0</v>
      </c>
      <c r="S589" s="140">
        <v>0</v>
      </c>
      <c r="T589" s="141">
        <f t="shared" si="73"/>
        <v>0</v>
      </c>
      <c r="AR589" s="142" t="s">
        <v>229</v>
      </c>
      <c r="AT589" s="142" t="s">
        <v>184</v>
      </c>
      <c r="AU589" s="142" t="s">
        <v>86</v>
      </c>
      <c r="AY589" s="16" t="s">
        <v>149</v>
      </c>
      <c r="BE589" s="143">
        <f t="shared" si="74"/>
        <v>0</v>
      </c>
      <c r="BF589" s="143">
        <f t="shared" si="75"/>
        <v>0</v>
      </c>
      <c r="BG589" s="143">
        <f t="shared" si="76"/>
        <v>0</v>
      </c>
      <c r="BH589" s="143">
        <f t="shared" si="77"/>
        <v>0</v>
      </c>
      <c r="BI589" s="143">
        <f t="shared" si="78"/>
        <v>0</v>
      </c>
      <c r="BJ589" s="16" t="s">
        <v>84</v>
      </c>
      <c r="BK589" s="143">
        <f t="shared" si="79"/>
        <v>0</v>
      </c>
      <c r="BL589" s="16" t="s">
        <v>194</v>
      </c>
      <c r="BM589" s="142" t="s">
        <v>1119</v>
      </c>
    </row>
    <row r="590" spans="2:65" s="1" customFormat="1" ht="24.2" customHeight="1">
      <c r="B590" s="31"/>
      <c r="C590" s="159" t="s">
        <v>698</v>
      </c>
      <c r="D590" s="159" t="s">
        <v>184</v>
      </c>
      <c r="E590" s="160" t="s">
        <v>1120</v>
      </c>
      <c r="F590" s="161" t="s">
        <v>1121</v>
      </c>
      <c r="G590" s="162" t="s">
        <v>410</v>
      </c>
      <c r="H590" s="163">
        <v>22</v>
      </c>
      <c r="I590" s="164"/>
      <c r="J590" s="165">
        <f t="shared" si="70"/>
        <v>0</v>
      </c>
      <c r="K590" s="161" t="s">
        <v>193</v>
      </c>
      <c r="L590" s="166"/>
      <c r="M590" s="167" t="s">
        <v>1</v>
      </c>
      <c r="N590" s="168" t="s">
        <v>41</v>
      </c>
      <c r="P590" s="140">
        <f t="shared" si="71"/>
        <v>0</v>
      </c>
      <c r="Q590" s="140">
        <v>0</v>
      </c>
      <c r="R590" s="140">
        <f t="shared" si="72"/>
        <v>0</v>
      </c>
      <c r="S590" s="140">
        <v>0</v>
      </c>
      <c r="T590" s="141">
        <f t="shared" si="73"/>
        <v>0</v>
      </c>
      <c r="AR590" s="142" t="s">
        <v>229</v>
      </c>
      <c r="AT590" s="142" t="s">
        <v>184</v>
      </c>
      <c r="AU590" s="142" t="s">
        <v>86</v>
      </c>
      <c r="AY590" s="16" t="s">
        <v>149</v>
      </c>
      <c r="BE590" s="143">
        <f t="shared" si="74"/>
        <v>0</v>
      </c>
      <c r="BF590" s="143">
        <f t="shared" si="75"/>
        <v>0</v>
      </c>
      <c r="BG590" s="143">
        <f t="shared" si="76"/>
        <v>0</v>
      </c>
      <c r="BH590" s="143">
        <f t="shared" si="77"/>
        <v>0</v>
      </c>
      <c r="BI590" s="143">
        <f t="shared" si="78"/>
        <v>0</v>
      </c>
      <c r="BJ590" s="16" t="s">
        <v>84</v>
      </c>
      <c r="BK590" s="143">
        <f t="shared" si="79"/>
        <v>0</v>
      </c>
      <c r="BL590" s="16" t="s">
        <v>194</v>
      </c>
      <c r="BM590" s="142" t="s">
        <v>1122</v>
      </c>
    </row>
    <row r="591" spans="2:65" s="1" customFormat="1" ht="16.5" customHeight="1">
      <c r="B591" s="31"/>
      <c r="C591" s="131" t="s">
        <v>1123</v>
      </c>
      <c r="D591" s="131" t="s">
        <v>151</v>
      </c>
      <c r="E591" s="132" t="s">
        <v>1124</v>
      </c>
      <c r="F591" s="133" t="s">
        <v>1125</v>
      </c>
      <c r="G591" s="134" t="s">
        <v>410</v>
      </c>
      <c r="H591" s="135">
        <v>118</v>
      </c>
      <c r="I591" s="136"/>
      <c r="J591" s="137">
        <f t="shared" si="70"/>
        <v>0</v>
      </c>
      <c r="K591" s="133" t="s">
        <v>155</v>
      </c>
      <c r="L591" s="31"/>
      <c r="M591" s="138" t="s">
        <v>1</v>
      </c>
      <c r="N591" s="139" t="s">
        <v>41</v>
      </c>
      <c r="P591" s="140">
        <f t="shared" si="71"/>
        <v>0</v>
      </c>
      <c r="Q591" s="140">
        <v>0</v>
      </c>
      <c r="R591" s="140">
        <f t="shared" si="72"/>
        <v>0</v>
      </c>
      <c r="S591" s="140">
        <v>0</v>
      </c>
      <c r="T591" s="141">
        <f t="shared" si="73"/>
        <v>0</v>
      </c>
      <c r="AR591" s="142" t="s">
        <v>194</v>
      </c>
      <c r="AT591" s="142" t="s">
        <v>151</v>
      </c>
      <c r="AU591" s="142" t="s">
        <v>86</v>
      </c>
      <c r="AY591" s="16" t="s">
        <v>149</v>
      </c>
      <c r="BE591" s="143">
        <f t="shared" si="74"/>
        <v>0</v>
      </c>
      <c r="BF591" s="143">
        <f t="shared" si="75"/>
        <v>0</v>
      </c>
      <c r="BG591" s="143">
        <f t="shared" si="76"/>
        <v>0</v>
      </c>
      <c r="BH591" s="143">
        <f t="shared" si="77"/>
        <v>0</v>
      </c>
      <c r="BI591" s="143">
        <f t="shared" si="78"/>
        <v>0</v>
      </c>
      <c r="BJ591" s="16" t="s">
        <v>84</v>
      </c>
      <c r="BK591" s="143">
        <f t="shared" si="79"/>
        <v>0</v>
      </c>
      <c r="BL591" s="16" t="s">
        <v>194</v>
      </c>
      <c r="BM591" s="142" t="s">
        <v>297</v>
      </c>
    </row>
    <row r="592" spans="2:51" s="12" customFormat="1" ht="12">
      <c r="B592" s="144"/>
      <c r="D592" s="145" t="s">
        <v>157</v>
      </c>
      <c r="E592" s="146" t="s">
        <v>1</v>
      </c>
      <c r="F592" s="147" t="s">
        <v>1126</v>
      </c>
      <c r="H592" s="148">
        <v>118</v>
      </c>
      <c r="I592" s="149"/>
      <c r="L592" s="144"/>
      <c r="M592" s="150"/>
      <c r="T592" s="151"/>
      <c r="AT592" s="146" t="s">
        <v>157</v>
      </c>
      <c r="AU592" s="146" t="s">
        <v>86</v>
      </c>
      <c r="AV592" s="12" t="s">
        <v>86</v>
      </c>
      <c r="AW592" s="12" t="s">
        <v>32</v>
      </c>
      <c r="AX592" s="12" t="s">
        <v>76</v>
      </c>
      <c r="AY592" s="146" t="s">
        <v>149</v>
      </c>
    </row>
    <row r="593" spans="2:51" s="13" customFormat="1" ht="12">
      <c r="B593" s="152"/>
      <c r="D593" s="145" t="s">
        <v>157</v>
      </c>
      <c r="E593" s="153" t="s">
        <v>1</v>
      </c>
      <c r="F593" s="154" t="s">
        <v>160</v>
      </c>
      <c r="H593" s="155">
        <v>118</v>
      </c>
      <c r="I593" s="156"/>
      <c r="L593" s="152"/>
      <c r="M593" s="157"/>
      <c r="T593" s="158"/>
      <c r="AT593" s="153" t="s">
        <v>157</v>
      </c>
      <c r="AU593" s="153" t="s">
        <v>86</v>
      </c>
      <c r="AV593" s="13" t="s">
        <v>156</v>
      </c>
      <c r="AW593" s="13" t="s">
        <v>32</v>
      </c>
      <c r="AX593" s="13" t="s">
        <v>84</v>
      </c>
      <c r="AY593" s="153" t="s">
        <v>149</v>
      </c>
    </row>
    <row r="594" spans="2:65" s="1" customFormat="1" ht="24.2" customHeight="1">
      <c r="B594" s="31"/>
      <c r="C594" s="131" t="s">
        <v>702</v>
      </c>
      <c r="D594" s="131" t="s">
        <v>151</v>
      </c>
      <c r="E594" s="132" t="s">
        <v>1127</v>
      </c>
      <c r="F594" s="133" t="s">
        <v>1128</v>
      </c>
      <c r="G594" s="134" t="s">
        <v>410</v>
      </c>
      <c r="H594" s="135">
        <v>43</v>
      </c>
      <c r="I594" s="136"/>
      <c r="J594" s="137">
        <f>ROUND(I594*H594,2)</f>
        <v>0</v>
      </c>
      <c r="K594" s="133" t="s">
        <v>193</v>
      </c>
      <c r="L594" s="31"/>
      <c r="M594" s="138" t="s">
        <v>1</v>
      </c>
      <c r="N594" s="139" t="s">
        <v>41</v>
      </c>
      <c r="P594" s="140">
        <f>O594*H594</f>
        <v>0</v>
      </c>
      <c r="Q594" s="140">
        <v>0</v>
      </c>
      <c r="R594" s="140">
        <f>Q594*H594</f>
        <v>0</v>
      </c>
      <c r="S594" s="140">
        <v>0</v>
      </c>
      <c r="T594" s="141">
        <f>S594*H594</f>
        <v>0</v>
      </c>
      <c r="AR594" s="142" t="s">
        <v>194</v>
      </c>
      <c r="AT594" s="142" t="s">
        <v>151</v>
      </c>
      <c r="AU594" s="142" t="s">
        <v>86</v>
      </c>
      <c r="AY594" s="16" t="s">
        <v>149</v>
      </c>
      <c r="BE594" s="143">
        <f>IF(N594="základní",J594,0)</f>
        <v>0</v>
      </c>
      <c r="BF594" s="143">
        <f>IF(N594="snížená",J594,0)</f>
        <v>0</v>
      </c>
      <c r="BG594" s="143">
        <f>IF(N594="zákl. přenesená",J594,0)</f>
        <v>0</v>
      </c>
      <c r="BH594" s="143">
        <f>IF(N594="sníž. přenesená",J594,0)</f>
        <v>0</v>
      </c>
      <c r="BI594" s="143">
        <f>IF(N594="nulová",J594,0)</f>
        <v>0</v>
      </c>
      <c r="BJ594" s="16" t="s">
        <v>84</v>
      </c>
      <c r="BK594" s="143">
        <f>ROUND(I594*H594,2)</f>
        <v>0</v>
      </c>
      <c r="BL594" s="16" t="s">
        <v>194</v>
      </c>
      <c r="BM594" s="142" t="s">
        <v>455</v>
      </c>
    </row>
    <row r="595" spans="2:51" s="12" customFormat="1" ht="12">
      <c r="B595" s="144"/>
      <c r="D595" s="145" t="s">
        <v>157</v>
      </c>
      <c r="E595" s="146" t="s">
        <v>1</v>
      </c>
      <c r="F595" s="147" t="s">
        <v>1129</v>
      </c>
      <c r="H595" s="148">
        <v>43</v>
      </c>
      <c r="I595" s="149"/>
      <c r="L595" s="144"/>
      <c r="M595" s="150"/>
      <c r="T595" s="151"/>
      <c r="AT595" s="146" t="s">
        <v>157</v>
      </c>
      <c r="AU595" s="146" t="s">
        <v>86</v>
      </c>
      <c r="AV595" s="12" t="s">
        <v>86</v>
      </c>
      <c r="AW595" s="12" t="s">
        <v>32</v>
      </c>
      <c r="AX595" s="12" t="s">
        <v>76</v>
      </c>
      <c r="AY595" s="146" t="s">
        <v>149</v>
      </c>
    </row>
    <row r="596" spans="2:51" s="13" customFormat="1" ht="12">
      <c r="B596" s="152"/>
      <c r="D596" s="145" t="s">
        <v>157</v>
      </c>
      <c r="E596" s="153" t="s">
        <v>1</v>
      </c>
      <c r="F596" s="154" t="s">
        <v>160</v>
      </c>
      <c r="H596" s="155">
        <v>43</v>
      </c>
      <c r="I596" s="156"/>
      <c r="L596" s="152"/>
      <c r="M596" s="157"/>
      <c r="T596" s="158"/>
      <c r="AT596" s="153" t="s">
        <v>157</v>
      </c>
      <c r="AU596" s="153" t="s">
        <v>86</v>
      </c>
      <c r="AV596" s="13" t="s">
        <v>156</v>
      </c>
      <c r="AW596" s="13" t="s">
        <v>32</v>
      </c>
      <c r="AX596" s="13" t="s">
        <v>84</v>
      </c>
      <c r="AY596" s="153" t="s">
        <v>149</v>
      </c>
    </row>
    <row r="597" spans="2:65" s="1" customFormat="1" ht="24.2" customHeight="1">
      <c r="B597" s="31"/>
      <c r="C597" s="131" t="s">
        <v>1130</v>
      </c>
      <c r="D597" s="131" t="s">
        <v>151</v>
      </c>
      <c r="E597" s="132" t="s">
        <v>1131</v>
      </c>
      <c r="F597" s="133" t="s">
        <v>1132</v>
      </c>
      <c r="G597" s="134" t="s">
        <v>410</v>
      </c>
      <c r="H597" s="135">
        <v>75</v>
      </c>
      <c r="I597" s="136"/>
      <c r="J597" s="137">
        <f aca="true" t="shared" si="80" ref="J597:J613">ROUND(I597*H597,2)</f>
        <v>0</v>
      </c>
      <c r="K597" s="133" t="s">
        <v>193</v>
      </c>
      <c r="L597" s="31"/>
      <c r="M597" s="138" t="s">
        <v>1</v>
      </c>
      <c r="N597" s="139" t="s">
        <v>41</v>
      </c>
      <c r="P597" s="140">
        <f aca="true" t="shared" si="81" ref="P597:P613">O597*H597</f>
        <v>0</v>
      </c>
      <c r="Q597" s="140">
        <v>0</v>
      </c>
      <c r="R597" s="140">
        <f aca="true" t="shared" si="82" ref="R597:R613">Q597*H597</f>
        <v>0</v>
      </c>
      <c r="S597" s="140">
        <v>0</v>
      </c>
      <c r="T597" s="141">
        <f aca="true" t="shared" si="83" ref="T597:T613">S597*H597</f>
        <v>0</v>
      </c>
      <c r="AR597" s="142" t="s">
        <v>194</v>
      </c>
      <c r="AT597" s="142" t="s">
        <v>151</v>
      </c>
      <c r="AU597" s="142" t="s">
        <v>86</v>
      </c>
      <c r="AY597" s="16" t="s">
        <v>149</v>
      </c>
      <c r="BE597" s="143">
        <f aca="true" t="shared" si="84" ref="BE597:BE613">IF(N597="základní",J597,0)</f>
        <v>0</v>
      </c>
      <c r="BF597" s="143">
        <f aca="true" t="shared" si="85" ref="BF597:BF613">IF(N597="snížená",J597,0)</f>
        <v>0</v>
      </c>
      <c r="BG597" s="143">
        <f aca="true" t="shared" si="86" ref="BG597:BG613">IF(N597="zákl. přenesená",J597,0)</f>
        <v>0</v>
      </c>
      <c r="BH597" s="143">
        <f aca="true" t="shared" si="87" ref="BH597:BH613">IF(N597="sníž. přenesená",J597,0)</f>
        <v>0</v>
      </c>
      <c r="BI597" s="143">
        <f aca="true" t="shared" si="88" ref="BI597:BI613">IF(N597="nulová",J597,0)</f>
        <v>0</v>
      </c>
      <c r="BJ597" s="16" t="s">
        <v>84</v>
      </c>
      <c r="BK597" s="143">
        <f aca="true" t="shared" si="89" ref="BK597:BK613">ROUND(I597*H597,2)</f>
        <v>0</v>
      </c>
      <c r="BL597" s="16" t="s">
        <v>194</v>
      </c>
      <c r="BM597" s="142" t="s">
        <v>467</v>
      </c>
    </row>
    <row r="598" spans="2:65" s="1" customFormat="1" ht="16.5" customHeight="1">
      <c r="B598" s="31"/>
      <c r="C598" s="159" t="s">
        <v>705</v>
      </c>
      <c r="D598" s="159" t="s">
        <v>184</v>
      </c>
      <c r="E598" s="160" t="s">
        <v>1133</v>
      </c>
      <c r="F598" s="161" t="s">
        <v>1134</v>
      </c>
      <c r="G598" s="162" t="s">
        <v>410</v>
      </c>
      <c r="H598" s="163">
        <v>1</v>
      </c>
      <c r="I598" s="164"/>
      <c r="J598" s="165">
        <f t="shared" si="80"/>
        <v>0</v>
      </c>
      <c r="K598" s="161" t="s">
        <v>193</v>
      </c>
      <c r="L598" s="166"/>
      <c r="M598" s="167" t="s">
        <v>1</v>
      </c>
      <c r="N598" s="168" t="s">
        <v>41</v>
      </c>
      <c r="P598" s="140">
        <f t="shared" si="81"/>
        <v>0</v>
      </c>
      <c r="Q598" s="140">
        <v>0</v>
      </c>
      <c r="R598" s="140">
        <f t="shared" si="82"/>
        <v>0</v>
      </c>
      <c r="S598" s="140">
        <v>0</v>
      </c>
      <c r="T598" s="141">
        <f t="shared" si="83"/>
        <v>0</v>
      </c>
      <c r="AR598" s="142" t="s">
        <v>229</v>
      </c>
      <c r="AT598" s="142" t="s">
        <v>184</v>
      </c>
      <c r="AU598" s="142" t="s">
        <v>86</v>
      </c>
      <c r="AY598" s="16" t="s">
        <v>149</v>
      </c>
      <c r="BE598" s="143">
        <f t="shared" si="84"/>
        <v>0</v>
      </c>
      <c r="BF598" s="143">
        <f t="shared" si="85"/>
        <v>0</v>
      </c>
      <c r="BG598" s="143">
        <f t="shared" si="86"/>
        <v>0</v>
      </c>
      <c r="BH598" s="143">
        <f t="shared" si="87"/>
        <v>0</v>
      </c>
      <c r="BI598" s="143">
        <f t="shared" si="88"/>
        <v>0</v>
      </c>
      <c r="BJ598" s="16" t="s">
        <v>84</v>
      </c>
      <c r="BK598" s="143">
        <f t="shared" si="89"/>
        <v>0</v>
      </c>
      <c r="BL598" s="16" t="s">
        <v>194</v>
      </c>
      <c r="BM598" s="142" t="s">
        <v>475</v>
      </c>
    </row>
    <row r="599" spans="2:65" s="1" customFormat="1" ht="16.5" customHeight="1">
      <c r="B599" s="31"/>
      <c r="C599" s="131" t="s">
        <v>1135</v>
      </c>
      <c r="D599" s="131" t="s">
        <v>151</v>
      </c>
      <c r="E599" s="132" t="s">
        <v>1136</v>
      </c>
      <c r="F599" s="133" t="s">
        <v>1137</v>
      </c>
      <c r="G599" s="134" t="s">
        <v>410</v>
      </c>
      <c r="H599" s="135">
        <v>24</v>
      </c>
      <c r="I599" s="136"/>
      <c r="J599" s="137">
        <f t="shared" si="80"/>
        <v>0</v>
      </c>
      <c r="K599" s="133" t="s">
        <v>193</v>
      </c>
      <c r="L599" s="31"/>
      <c r="M599" s="138" t="s">
        <v>1</v>
      </c>
      <c r="N599" s="139" t="s">
        <v>41</v>
      </c>
      <c r="P599" s="140">
        <f t="shared" si="81"/>
        <v>0</v>
      </c>
      <c r="Q599" s="140">
        <v>0</v>
      </c>
      <c r="R599" s="140">
        <f t="shared" si="82"/>
        <v>0</v>
      </c>
      <c r="S599" s="140">
        <v>0</v>
      </c>
      <c r="T599" s="141">
        <f t="shared" si="83"/>
        <v>0</v>
      </c>
      <c r="AR599" s="142" t="s">
        <v>194</v>
      </c>
      <c r="AT599" s="142" t="s">
        <v>151</v>
      </c>
      <c r="AU599" s="142" t="s">
        <v>86</v>
      </c>
      <c r="AY599" s="16" t="s">
        <v>149</v>
      </c>
      <c r="BE599" s="143">
        <f t="shared" si="84"/>
        <v>0</v>
      </c>
      <c r="BF599" s="143">
        <f t="shared" si="85"/>
        <v>0</v>
      </c>
      <c r="BG599" s="143">
        <f t="shared" si="86"/>
        <v>0</v>
      </c>
      <c r="BH599" s="143">
        <f t="shared" si="87"/>
        <v>0</v>
      </c>
      <c r="BI599" s="143">
        <f t="shared" si="88"/>
        <v>0</v>
      </c>
      <c r="BJ599" s="16" t="s">
        <v>84</v>
      </c>
      <c r="BK599" s="143">
        <f t="shared" si="89"/>
        <v>0</v>
      </c>
      <c r="BL599" s="16" t="s">
        <v>194</v>
      </c>
      <c r="BM599" s="142" t="s">
        <v>1138</v>
      </c>
    </row>
    <row r="600" spans="2:65" s="1" customFormat="1" ht="24.2" customHeight="1">
      <c r="B600" s="31"/>
      <c r="C600" s="159" t="s">
        <v>709</v>
      </c>
      <c r="D600" s="159" t="s">
        <v>184</v>
      </c>
      <c r="E600" s="160" t="s">
        <v>1139</v>
      </c>
      <c r="F600" s="161" t="s">
        <v>1140</v>
      </c>
      <c r="G600" s="162" t="s">
        <v>410</v>
      </c>
      <c r="H600" s="163">
        <v>10</v>
      </c>
      <c r="I600" s="164"/>
      <c r="J600" s="165">
        <f t="shared" si="80"/>
        <v>0</v>
      </c>
      <c r="K600" s="161" t="s">
        <v>193</v>
      </c>
      <c r="L600" s="166"/>
      <c r="M600" s="167" t="s">
        <v>1</v>
      </c>
      <c r="N600" s="168" t="s">
        <v>41</v>
      </c>
      <c r="P600" s="140">
        <f t="shared" si="81"/>
        <v>0</v>
      </c>
      <c r="Q600" s="140">
        <v>0</v>
      </c>
      <c r="R600" s="140">
        <f t="shared" si="82"/>
        <v>0</v>
      </c>
      <c r="S600" s="140">
        <v>0</v>
      </c>
      <c r="T600" s="141">
        <f t="shared" si="83"/>
        <v>0</v>
      </c>
      <c r="AR600" s="142" t="s">
        <v>229</v>
      </c>
      <c r="AT600" s="142" t="s">
        <v>184</v>
      </c>
      <c r="AU600" s="142" t="s">
        <v>86</v>
      </c>
      <c r="AY600" s="16" t="s">
        <v>149</v>
      </c>
      <c r="BE600" s="143">
        <f t="shared" si="84"/>
        <v>0</v>
      </c>
      <c r="BF600" s="143">
        <f t="shared" si="85"/>
        <v>0</v>
      </c>
      <c r="BG600" s="143">
        <f t="shared" si="86"/>
        <v>0</v>
      </c>
      <c r="BH600" s="143">
        <f t="shared" si="87"/>
        <v>0</v>
      </c>
      <c r="BI600" s="143">
        <f t="shared" si="88"/>
        <v>0</v>
      </c>
      <c r="BJ600" s="16" t="s">
        <v>84</v>
      </c>
      <c r="BK600" s="143">
        <f t="shared" si="89"/>
        <v>0</v>
      </c>
      <c r="BL600" s="16" t="s">
        <v>194</v>
      </c>
      <c r="BM600" s="142" t="s">
        <v>1141</v>
      </c>
    </row>
    <row r="601" spans="2:65" s="1" customFormat="1" ht="33" customHeight="1">
      <c r="B601" s="31"/>
      <c r="C601" s="159" t="s">
        <v>1142</v>
      </c>
      <c r="D601" s="159" t="s">
        <v>184</v>
      </c>
      <c r="E601" s="160" t="s">
        <v>1143</v>
      </c>
      <c r="F601" s="161" t="s">
        <v>1144</v>
      </c>
      <c r="G601" s="162" t="s">
        <v>410</v>
      </c>
      <c r="H601" s="163">
        <v>14</v>
      </c>
      <c r="I601" s="164"/>
      <c r="J601" s="165">
        <f t="shared" si="80"/>
        <v>0</v>
      </c>
      <c r="K601" s="161" t="s">
        <v>193</v>
      </c>
      <c r="L601" s="166"/>
      <c r="M601" s="167" t="s">
        <v>1</v>
      </c>
      <c r="N601" s="168" t="s">
        <v>41</v>
      </c>
      <c r="P601" s="140">
        <f t="shared" si="81"/>
        <v>0</v>
      </c>
      <c r="Q601" s="140">
        <v>0</v>
      </c>
      <c r="R601" s="140">
        <f t="shared" si="82"/>
        <v>0</v>
      </c>
      <c r="S601" s="140">
        <v>0</v>
      </c>
      <c r="T601" s="141">
        <f t="shared" si="83"/>
        <v>0</v>
      </c>
      <c r="AR601" s="142" t="s">
        <v>229</v>
      </c>
      <c r="AT601" s="142" t="s">
        <v>184</v>
      </c>
      <c r="AU601" s="142" t="s">
        <v>86</v>
      </c>
      <c r="AY601" s="16" t="s">
        <v>149</v>
      </c>
      <c r="BE601" s="143">
        <f t="shared" si="84"/>
        <v>0</v>
      </c>
      <c r="BF601" s="143">
        <f t="shared" si="85"/>
        <v>0</v>
      </c>
      <c r="BG601" s="143">
        <f t="shared" si="86"/>
        <v>0</v>
      </c>
      <c r="BH601" s="143">
        <f t="shared" si="87"/>
        <v>0</v>
      </c>
      <c r="BI601" s="143">
        <f t="shared" si="88"/>
        <v>0</v>
      </c>
      <c r="BJ601" s="16" t="s">
        <v>84</v>
      </c>
      <c r="BK601" s="143">
        <f t="shared" si="89"/>
        <v>0</v>
      </c>
      <c r="BL601" s="16" t="s">
        <v>194</v>
      </c>
      <c r="BM601" s="142" t="s">
        <v>1145</v>
      </c>
    </row>
    <row r="602" spans="2:65" s="1" customFormat="1" ht="24.2" customHeight="1">
      <c r="B602" s="31"/>
      <c r="C602" s="131" t="s">
        <v>712</v>
      </c>
      <c r="D602" s="131" t="s">
        <v>151</v>
      </c>
      <c r="E602" s="132" t="s">
        <v>1146</v>
      </c>
      <c r="F602" s="133" t="s">
        <v>1147</v>
      </c>
      <c r="G602" s="134" t="s">
        <v>410</v>
      </c>
      <c r="H602" s="135">
        <v>1</v>
      </c>
      <c r="I602" s="136"/>
      <c r="J602" s="137">
        <f t="shared" si="80"/>
        <v>0</v>
      </c>
      <c r="K602" s="133" t="s">
        <v>155</v>
      </c>
      <c r="L602" s="31"/>
      <c r="M602" s="138" t="s">
        <v>1</v>
      </c>
      <c r="N602" s="139" t="s">
        <v>41</v>
      </c>
      <c r="P602" s="140">
        <f t="shared" si="81"/>
        <v>0</v>
      </c>
      <c r="Q602" s="140">
        <v>0</v>
      </c>
      <c r="R602" s="140">
        <f t="shared" si="82"/>
        <v>0</v>
      </c>
      <c r="S602" s="140">
        <v>0</v>
      </c>
      <c r="T602" s="141">
        <f t="shared" si="83"/>
        <v>0</v>
      </c>
      <c r="AR602" s="142" t="s">
        <v>194</v>
      </c>
      <c r="AT602" s="142" t="s">
        <v>151</v>
      </c>
      <c r="AU602" s="142" t="s">
        <v>86</v>
      </c>
      <c r="AY602" s="16" t="s">
        <v>149</v>
      </c>
      <c r="BE602" s="143">
        <f t="shared" si="84"/>
        <v>0</v>
      </c>
      <c r="BF602" s="143">
        <f t="shared" si="85"/>
        <v>0</v>
      </c>
      <c r="BG602" s="143">
        <f t="shared" si="86"/>
        <v>0</v>
      </c>
      <c r="BH602" s="143">
        <f t="shared" si="87"/>
        <v>0</v>
      </c>
      <c r="BI602" s="143">
        <f t="shared" si="88"/>
        <v>0</v>
      </c>
      <c r="BJ602" s="16" t="s">
        <v>84</v>
      </c>
      <c r="BK602" s="143">
        <f t="shared" si="89"/>
        <v>0</v>
      </c>
      <c r="BL602" s="16" t="s">
        <v>194</v>
      </c>
      <c r="BM602" s="142" t="s">
        <v>1148</v>
      </c>
    </row>
    <row r="603" spans="2:65" s="1" customFormat="1" ht="21.75" customHeight="1">
      <c r="B603" s="31"/>
      <c r="C603" s="131" t="s">
        <v>1149</v>
      </c>
      <c r="D603" s="131" t="s">
        <v>151</v>
      </c>
      <c r="E603" s="132" t="s">
        <v>1150</v>
      </c>
      <c r="F603" s="133" t="s">
        <v>1151</v>
      </c>
      <c r="G603" s="134" t="s">
        <v>410</v>
      </c>
      <c r="H603" s="135">
        <v>4</v>
      </c>
      <c r="I603" s="136"/>
      <c r="J603" s="137">
        <f t="shared" si="80"/>
        <v>0</v>
      </c>
      <c r="K603" s="133" t="s">
        <v>155</v>
      </c>
      <c r="L603" s="31"/>
      <c r="M603" s="138" t="s">
        <v>1</v>
      </c>
      <c r="N603" s="139" t="s">
        <v>41</v>
      </c>
      <c r="P603" s="140">
        <f t="shared" si="81"/>
        <v>0</v>
      </c>
      <c r="Q603" s="140">
        <v>0</v>
      </c>
      <c r="R603" s="140">
        <f t="shared" si="82"/>
        <v>0</v>
      </c>
      <c r="S603" s="140">
        <v>0</v>
      </c>
      <c r="T603" s="141">
        <f t="shared" si="83"/>
        <v>0</v>
      </c>
      <c r="AR603" s="142" t="s">
        <v>194</v>
      </c>
      <c r="AT603" s="142" t="s">
        <v>151</v>
      </c>
      <c r="AU603" s="142" t="s">
        <v>86</v>
      </c>
      <c r="AY603" s="16" t="s">
        <v>149</v>
      </c>
      <c r="BE603" s="143">
        <f t="shared" si="84"/>
        <v>0</v>
      </c>
      <c r="BF603" s="143">
        <f t="shared" si="85"/>
        <v>0</v>
      </c>
      <c r="BG603" s="143">
        <f t="shared" si="86"/>
        <v>0</v>
      </c>
      <c r="BH603" s="143">
        <f t="shared" si="87"/>
        <v>0</v>
      </c>
      <c r="BI603" s="143">
        <f t="shared" si="88"/>
        <v>0</v>
      </c>
      <c r="BJ603" s="16" t="s">
        <v>84</v>
      </c>
      <c r="BK603" s="143">
        <f t="shared" si="89"/>
        <v>0</v>
      </c>
      <c r="BL603" s="16" t="s">
        <v>194</v>
      </c>
      <c r="BM603" s="142" t="s">
        <v>1152</v>
      </c>
    </row>
    <row r="604" spans="2:65" s="1" customFormat="1" ht="24.2" customHeight="1">
      <c r="B604" s="31"/>
      <c r="C604" s="131" t="s">
        <v>717</v>
      </c>
      <c r="D604" s="131" t="s">
        <v>151</v>
      </c>
      <c r="E604" s="132" t="s">
        <v>1153</v>
      </c>
      <c r="F604" s="133" t="s">
        <v>1154</v>
      </c>
      <c r="G604" s="134" t="s">
        <v>410</v>
      </c>
      <c r="H604" s="135">
        <v>1</v>
      </c>
      <c r="I604" s="136"/>
      <c r="J604" s="137">
        <f t="shared" si="80"/>
        <v>0</v>
      </c>
      <c r="K604" s="133" t="s">
        <v>155</v>
      </c>
      <c r="L604" s="31"/>
      <c r="M604" s="138" t="s">
        <v>1</v>
      </c>
      <c r="N604" s="139" t="s">
        <v>41</v>
      </c>
      <c r="P604" s="140">
        <f t="shared" si="81"/>
        <v>0</v>
      </c>
      <c r="Q604" s="140">
        <v>0</v>
      </c>
      <c r="R604" s="140">
        <f t="shared" si="82"/>
        <v>0</v>
      </c>
      <c r="S604" s="140">
        <v>0</v>
      </c>
      <c r="T604" s="141">
        <f t="shared" si="83"/>
        <v>0</v>
      </c>
      <c r="AR604" s="142" t="s">
        <v>194</v>
      </c>
      <c r="AT604" s="142" t="s">
        <v>151</v>
      </c>
      <c r="AU604" s="142" t="s">
        <v>86</v>
      </c>
      <c r="AY604" s="16" t="s">
        <v>149</v>
      </c>
      <c r="BE604" s="143">
        <f t="shared" si="84"/>
        <v>0</v>
      </c>
      <c r="BF604" s="143">
        <f t="shared" si="85"/>
        <v>0</v>
      </c>
      <c r="BG604" s="143">
        <f t="shared" si="86"/>
        <v>0</v>
      </c>
      <c r="BH604" s="143">
        <f t="shared" si="87"/>
        <v>0</v>
      </c>
      <c r="BI604" s="143">
        <f t="shared" si="88"/>
        <v>0</v>
      </c>
      <c r="BJ604" s="16" t="s">
        <v>84</v>
      </c>
      <c r="BK604" s="143">
        <f t="shared" si="89"/>
        <v>0</v>
      </c>
      <c r="BL604" s="16" t="s">
        <v>194</v>
      </c>
      <c r="BM604" s="142" t="s">
        <v>1155</v>
      </c>
    </row>
    <row r="605" spans="2:65" s="1" customFormat="1" ht="16.5" customHeight="1">
      <c r="B605" s="31"/>
      <c r="C605" s="131" t="s">
        <v>1156</v>
      </c>
      <c r="D605" s="131" t="s">
        <v>151</v>
      </c>
      <c r="E605" s="132" t="s">
        <v>1157</v>
      </c>
      <c r="F605" s="133" t="s">
        <v>1158</v>
      </c>
      <c r="G605" s="134" t="s">
        <v>410</v>
      </c>
      <c r="H605" s="135">
        <v>2</v>
      </c>
      <c r="I605" s="136"/>
      <c r="J605" s="137">
        <f t="shared" si="80"/>
        <v>0</v>
      </c>
      <c r="K605" s="133" t="s">
        <v>155</v>
      </c>
      <c r="L605" s="31"/>
      <c r="M605" s="138" t="s">
        <v>1</v>
      </c>
      <c r="N605" s="139" t="s">
        <v>41</v>
      </c>
      <c r="P605" s="140">
        <f t="shared" si="81"/>
        <v>0</v>
      </c>
      <c r="Q605" s="140">
        <v>0</v>
      </c>
      <c r="R605" s="140">
        <f t="shared" si="82"/>
        <v>0</v>
      </c>
      <c r="S605" s="140">
        <v>0</v>
      </c>
      <c r="T605" s="141">
        <f t="shared" si="83"/>
        <v>0</v>
      </c>
      <c r="AR605" s="142" t="s">
        <v>194</v>
      </c>
      <c r="AT605" s="142" t="s">
        <v>151</v>
      </c>
      <c r="AU605" s="142" t="s">
        <v>86</v>
      </c>
      <c r="AY605" s="16" t="s">
        <v>149</v>
      </c>
      <c r="BE605" s="143">
        <f t="shared" si="84"/>
        <v>0</v>
      </c>
      <c r="BF605" s="143">
        <f t="shared" si="85"/>
        <v>0</v>
      </c>
      <c r="BG605" s="143">
        <f t="shared" si="86"/>
        <v>0</v>
      </c>
      <c r="BH605" s="143">
        <f t="shared" si="87"/>
        <v>0</v>
      </c>
      <c r="BI605" s="143">
        <f t="shared" si="88"/>
        <v>0</v>
      </c>
      <c r="BJ605" s="16" t="s">
        <v>84</v>
      </c>
      <c r="BK605" s="143">
        <f t="shared" si="89"/>
        <v>0</v>
      </c>
      <c r="BL605" s="16" t="s">
        <v>194</v>
      </c>
      <c r="BM605" s="142" t="s">
        <v>1159</v>
      </c>
    </row>
    <row r="606" spans="2:65" s="1" customFormat="1" ht="16.5" customHeight="1">
      <c r="B606" s="31"/>
      <c r="C606" s="131" t="s">
        <v>720</v>
      </c>
      <c r="D606" s="131" t="s">
        <v>151</v>
      </c>
      <c r="E606" s="132" t="s">
        <v>1160</v>
      </c>
      <c r="F606" s="133" t="s">
        <v>1161</v>
      </c>
      <c r="G606" s="134" t="s">
        <v>1162</v>
      </c>
      <c r="H606" s="135">
        <v>16</v>
      </c>
      <c r="I606" s="136"/>
      <c r="J606" s="137">
        <f t="shared" si="80"/>
        <v>0</v>
      </c>
      <c r="K606" s="133" t="s">
        <v>193</v>
      </c>
      <c r="L606" s="31"/>
      <c r="M606" s="138" t="s">
        <v>1</v>
      </c>
      <c r="N606" s="139" t="s">
        <v>41</v>
      </c>
      <c r="P606" s="140">
        <f t="shared" si="81"/>
        <v>0</v>
      </c>
      <c r="Q606" s="140">
        <v>0</v>
      </c>
      <c r="R606" s="140">
        <f t="shared" si="82"/>
        <v>0</v>
      </c>
      <c r="S606" s="140">
        <v>0</v>
      </c>
      <c r="T606" s="141">
        <f t="shared" si="83"/>
        <v>0</v>
      </c>
      <c r="AR606" s="142" t="s">
        <v>194</v>
      </c>
      <c r="AT606" s="142" t="s">
        <v>151</v>
      </c>
      <c r="AU606" s="142" t="s">
        <v>86</v>
      </c>
      <c r="AY606" s="16" t="s">
        <v>149</v>
      </c>
      <c r="BE606" s="143">
        <f t="shared" si="84"/>
        <v>0</v>
      </c>
      <c r="BF606" s="143">
        <f t="shared" si="85"/>
        <v>0</v>
      </c>
      <c r="BG606" s="143">
        <f t="shared" si="86"/>
        <v>0</v>
      </c>
      <c r="BH606" s="143">
        <f t="shared" si="87"/>
        <v>0</v>
      </c>
      <c r="BI606" s="143">
        <f t="shared" si="88"/>
        <v>0</v>
      </c>
      <c r="BJ606" s="16" t="s">
        <v>84</v>
      </c>
      <c r="BK606" s="143">
        <f t="shared" si="89"/>
        <v>0</v>
      </c>
      <c r="BL606" s="16" t="s">
        <v>194</v>
      </c>
      <c r="BM606" s="142" t="s">
        <v>1163</v>
      </c>
    </row>
    <row r="607" spans="2:65" s="1" customFormat="1" ht="21.75" customHeight="1">
      <c r="B607" s="31"/>
      <c r="C607" s="131" t="s">
        <v>1164</v>
      </c>
      <c r="D607" s="131" t="s">
        <v>151</v>
      </c>
      <c r="E607" s="132" t="s">
        <v>1165</v>
      </c>
      <c r="F607" s="133" t="s">
        <v>1166</v>
      </c>
      <c r="G607" s="134" t="s">
        <v>410</v>
      </c>
      <c r="H607" s="135">
        <v>5</v>
      </c>
      <c r="I607" s="136"/>
      <c r="J607" s="137">
        <f t="shared" si="80"/>
        <v>0</v>
      </c>
      <c r="K607" s="133" t="s">
        <v>193</v>
      </c>
      <c r="L607" s="31"/>
      <c r="M607" s="138" t="s">
        <v>1</v>
      </c>
      <c r="N607" s="139" t="s">
        <v>41</v>
      </c>
      <c r="P607" s="140">
        <f t="shared" si="81"/>
        <v>0</v>
      </c>
      <c r="Q607" s="140">
        <v>0</v>
      </c>
      <c r="R607" s="140">
        <f t="shared" si="82"/>
        <v>0</v>
      </c>
      <c r="S607" s="140">
        <v>0</v>
      </c>
      <c r="T607" s="141">
        <f t="shared" si="83"/>
        <v>0</v>
      </c>
      <c r="AR607" s="142" t="s">
        <v>194</v>
      </c>
      <c r="AT607" s="142" t="s">
        <v>151</v>
      </c>
      <c r="AU607" s="142" t="s">
        <v>86</v>
      </c>
      <c r="AY607" s="16" t="s">
        <v>149</v>
      </c>
      <c r="BE607" s="143">
        <f t="shared" si="84"/>
        <v>0</v>
      </c>
      <c r="BF607" s="143">
        <f t="shared" si="85"/>
        <v>0</v>
      </c>
      <c r="BG607" s="143">
        <f t="shared" si="86"/>
        <v>0</v>
      </c>
      <c r="BH607" s="143">
        <f t="shared" si="87"/>
        <v>0</v>
      </c>
      <c r="BI607" s="143">
        <f t="shared" si="88"/>
        <v>0</v>
      </c>
      <c r="BJ607" s="16" t="s">
        <v>84</v>
      </c>
      <c r="BK607" s="143">
        <f t="shared" si="89"/>
        <v>0</v>
      </c>
      <c r="BL607" s="16" t="s">
        <v>194</v>
      </c>
      <c r="BM607" s="142" t="s">
        <v>1167</v>
      </c>
    </row>
    <row r="608" spans="2:65" s="1" customFormat="1" ht="16.5" customHeight="1">
      <c r="B608" s="31"/>
      <c r="C608" s="131" t="s">
        <v>724</v>
      </c>
      <c r="D608" s="131" t="s">
        <v>151</v>
      </c>
      <c r="E608" s="132" t="s">
        <v>1168</v>
      </c>
      <c r="F608" s="133" t="s">
        <v>1169</v>
      </c>
      <c r="G608" s="134" t="s">
        <v>410</v>
      </c>
      <c r="H608" s="135">
        <v>3</v>
      </c>
      <c r="I608" s="136"/>
      <c r="J608" s="137">
        <f t="shared" si="80"/>
        <v>0</v>
      </c>
      <c r="K608" s="133" t="s">
        <v>193</v>
      </c>
      <c r="L608" s="31"/>
      <c r="M608" s="138" t="s">
        <v>1</v>
      </c>
      <c r="N608" s="139" t="s">
        <v>41</v>
      </c>
      <c r="P608" s="140">
        <f t="shared" si="81"/>
        <v>0</v>
      </c>
      <c r="Q608" s="140">
        <v>0</v>
      </c>
      <c r="R608" s="140">
        <f t="shared" si="82"/>
        <v>0</v>
      </c>
      <c r="S608" s="140">
        <v>0</v>
      </c>
      <c r="T608" s="141">
        <f t="shared" si="83"/>
        <v>0</v>
      </c>
      <c r="AR608" s="142" t="s">
        <v>194</v>
      </c>
      <c r="AT608" s="142" t="s">
        <v>151</v>
      </c>
      <c r="AU608" s="142" t="s">
        <v>86</v>
      </c>
      <c r="AY608" s="16" t="s">
        <v>149</v>
      </c>
      <c r="BE608" s="143">
        <f t="shared" si="84"/>
        <v>0</v>
      </c>
      <c r="BF608" s="143">
        <f t="shared" si="85"/>
        <v>0</v>
      </c>
      <c r="BG608" s="143">
        <f t="shared" si="86"/>
        <v>0</v>
      </c>
      <c r="BH608" s="143">
        <f t="shared" si="87"/>
        <v>0</v>
      </c>
      <c r="BI608" s="143">
        <f t="shared" si="88"/>
        <v>0</v>
      </c>
      <c r="BJ608" s="16" t="s">
        <v>84</v>
      </c>
      <c r="BK608" s="143">
        <f t="shared" si="89"/>
        <v>0</v>
      </c>
      <c r="BL608" s="16" t="s">
        <v>194</v>
      </c>
      <c r="BM608" s="142" t="s">
        <v>1170</v>
      </c>
    </row>
    <row r="609" spans="2:65" s="1" customFormat="1" ht="33" customHeight="1">
      <c r="B609" s="31"/>
      <c r="C609" s="131" t="s">
        <v>1171</v>
      </c>
      <c r="D609" s="131" t="s">
        <v>151</v>
      </c>
      <c r="E609" s="132" t="s">
        <v>1172</v>
      </c>
      <c r="F609" s="133" t="s">
        <v>1173</v>
      </c>
      <c r="G609" s="134" t="s">
        <v>1162</v>
      </c>
      <c r="H609" s="135">
        <v>48</v>
      </c>
      <c r="I609" s="136"/>
      <c r="J609" s="137">
        <f t="shared" si="80"/>
        <v>0</v>
      </c>
      <c r="K609" s="133" t="s">
        <v>193</v>
      </c>
      <c r="L609" s="31"/>
      <c r="M609" s="138" t="s">
        <v>1</v>
      </c>
      <c r="N609" s="139" t="s">
        <v>41</v>
      </c>
      <c r="P609" s="140">
        <f t="shared" si="81"/>
        <v>0</v>
      </c>
      <c r="Q609" s="140">
        <v>0</v>
      </c>
      <c r="R609" s="140">
        <f t="shared" si="82"/>
        <v>0</v>
      </c>
      <c r="S609" s="140">
        <v>0</v>
      </c>
      <c r="T609" s="141">
        <f t="shared" si="83"/>
        <v>0</v>
      </c>
      <c r="AR609" s="142" t="s">
        <v>194</v>
      </c>
      <c r="AT609" s="142" t="s">
        <v>151</v>
      </c>
      <c r="AU609" s="142" t="s">
        <v>86</v>
      </c>
      <c r="AY609" s="16" t="s">
        <v>149</v>
      </c>
      <c r="BE609" s="143">
        <f t="shared" si="84"/>
        <v>0</v>
      </c>
      <c r="BF609" s="143">
        <f t="shared" si="85"/>
        <v>0</v>
      </c>
      <c r="BG609" s="143">
        <f t="shared" si="86"/>
        <v>0</v>
      </c>
      <c r="BH609" s="143">
        <f t="shared" si="87"/>
        <v>0</v>
      </c>
      <c r="BI609" s="143">
        <f t="shared" si="88"/>
        <v>0</v>
      </c>
      <c r="BJ609" s="16" t="s">
        <v>84</v>
      </c>
      <c r="BK609" s="143">
        <f t="shared" si="89"/>
        <v>0</v>
      </c>
      <c r="BL609" s="16" t="s">
        <v>194</v>
      </c>
      <c r="BM609" s="142" t="s">
        <v>1174</v>
      </c>
    </row>
    <row r="610" spans="2:65" s="1" customFormat="1" ht="16.5" customHeight="1">
      <c r="B610" s="31"/>
      <c r="C610" s="131" t="s">
        <v>727</v>
      </c>
      <c r="D610" s="131" t="s">
        <v>151</v>
      </c>
      <c r="E610" s="132" t="s">
        <v>1175</v>
      </c>
      <c r="F610" s="133" t="s">
        <v>1176</v>
      </c>
      <c r="G610" s="134" t="s">
        <v>410</v>
      </c>
      <c r="H610" s="135">
        <v>4</v>
      </c>
      <c r="I610" s="136"/>
      <c r="J610" s="137">
        <f t="shared" si="80"/>
        <v>0</v>
      </c>
      <c r="K610" s="133" t="s">
        <v>155</v>
      </c>
      <c r="L610" s="31"/>
      <c r="M610" s="138" t="s">
        <v>1</v>
      </c>
      <c r="N610" s="139" t="s">
        <v>41</v>
      </c>
      <c r="P610" s="140">
        <f t="shared" si="81"/>
        <v>0</v>
      </c>
      <c r="Q610" s="140">
        <v>0</v>
      </c>
      <c r="R610" s="140">
        <f t="shared" si="82"/>
        <v>0</v>
      </c>
      <c r="S610" s="140">
        <v>0</v>
      </c>
      <c r="T610" s="141">
        <f t="shared" si="83"/>
        <v>0</v>
      </c>
      <c r="AR610" s="142" t="s">
        <v>194</v>
      </c>
      <c r="AT610" s="142" t="s">
        <v>151</v>
      </c>
      <c r="AU610" s="142" t="s">
        <v>86</v>
      </c>
      <c r="AY610" s="16" t="s">
        <v>149</v>
      </c>
      <c r="BE610" s="143">
        <f t="shared" si="84"/>
        <v>0</v>
      </c>
      <c r="BF610" s="143">
        <f t="shared" si="85"/>
        <v>0</v>
      </c>
      <c r="BG610" s="143">
        <f t="shared" si="86"/>
        <v>0</v>
      </c>
      <c r="BH610" s="143">
        <f t="shared" si="87"/>
        <v>0</v>
      </c>
      <c r="BI610" s="143">
        <f t="shared" si="88"/>
        <v>0</v>
      </c>
      <c r="BJ610" s="16" t="s">
        <v>84</v>
      </c>
      <c r="BK610" s="143">
        <f t="shared" si="89"/>
        <v>0</v>
      </c>
      <c r="BL610" s="16" t="s">
        <v>194</v>
      </c>
      <c r="BM610" s="142" t="s">
        <v>1177</v>
      </c>
    </row>
    <row r="611" spans="2:65" s="1" customFormat="1" ht="37.7" customHeight="1">
      <c r="B611" s="31"/>
      <c r="C611" s="131" t="s">
        <v>1178</v>
      </c>
      <c r="D611" s="131" t="s">
        <v>151</v>
      </c>
      <c r="E611" s="132" t="s">
        <v>1179</v>
      </c>
      <c r="F611" s="133" t="s">
        <v>1180</v>
      </c>
      <c r="G611" s="134" t="s">
        <v>1181</v>
      </c>
      <c r="H611" s="135">
        <v>1</v>
      </c>
      <c r="I611" s="136"/>
      <c r="J611" s="137">
        <f t="shared" si="80"/>
        <v>0</v>
      </c>
      <c r="K611" s="133" t="s">
        <v>193</v>
      </c>
      <c r="L611" s="31"/>
      <c r="M611" s="138" t="s">
        <v>1</v>
      </c>
      <c r="N611" s="139" t="s">
        <v>41</v>
      </c>
      <c r="P611" s="140">
        <f t="shared" si="81"/>
        <v>0</v>
      </c>
      <c r="Q611" s="140">
        <v>0</v>
      </c>
      <c r="R611" s="140">
        <f t="shared" si="82"/>
        <v>0</v>
      </c>
      <c r="S611" s="140">
        <v>0</v>
      </c>
      <c r="T611" s="141">
        <f t="shared" si="83"/>
        <v>0</v>
      </c>
      <c r="AR611" s="142" t="s">
        <v>194</v>
      </c>
      <c r="AT611" s="142" t="s">
        <v>151</v>
      </c>
      <c r="AU611" s="142" t="s">
        <v>86</v>
      </c>
      <c r="AY611" s="16" t="s">
        <v>149</v>
      </c>
      <c r="BE611" s="143">
        <f t="shared" si="84"/>
        <v>0</v>
      </c>
      <c r="BF611" s="143">
        <f t="shared" si="85"/>
        <v>0</v>
      </c>
      <c r="BG611" s="143">
        <f t="shared" si="86"/>
        <v>0</v>
      </c>
      <c r="BH611" s="143">
        <f t="shared" si="87"/>
        <v>0</v>
      </c>
      <c r="BI611" s="143">
        <f t="shared" si="88"/>
        <v>0</v>
      </c>
      <c r="BJ611" s="16" t="s">
        <v>84</v>
      </c>
      <c r="BK611" s="143">
        <f t="shared" si="89"/>
        <v>0</v>
      </c>
      <c r="BL611" s="16" t="s">
        <v>194</v>
      </c>
      <c r="BM611" s="142" t="s">
        <v>1182</v>
      </c>
    </row>
    <row r="612" spans="2:65" s="1" customFormat="1" ht="24.2" customHeight="1">
      <c r="B612" s="31"/>
      <c r="C612" s="131" t="s">
        <v>731</v>
      </c>
      <c r="D612" s="131" t="s">
        <v>151</v>
      </c>
      <c r="E612" s="132" t="s">
        <v>1183</v>
      </c>
      <c r="F612" s="133" t="s">
        <v>1184</v>
      </c>
      <c r="G612" s="134" t="s">
        <v>172</v>
      </c>
      <c r="H612" s="135">
        <v>0.798</v>
      </c>
      <c r="I612" s="136"/>
      <c r="J612" s="137">
        <f t="shared" si="80"/>
        <v>0</v>
      </c>
      <c r="K612" s="133" t="s">
        <v>155</v>
      </c>
      <c r="L612" s="31"/>
      <c r="M612" s="138" t="s">
        <v>1</v>
      </c>
      <c r="N612" s="139" t="s">
        <v>41</v>
      </c>
      <c r="P612" s="140">
        <f t="shared" si="81"/>
        <v>0</v>
      </c>
      <c r="Q612" s="140">
        <v>0</v>
      </c>
      <c r="R612" s="140">
        <f t="shared" si="82"/>
        <v>0</v>
      </c>
      <c r="S612" s="140">
        <v>0</v>
      </c>
      <c r="T612" s="141">
        <f t="shared" si="83"/>
        <v>0</v>
      </c>
      <c r="AR612" s="142" t="s">
        <v>194</v>
      </c>
      <c r="AT612" s="142" t="s">
        <v>151</v>
      </c>
      <c r="AU612" s="142" t="s">
        <v>86</v>
      </c>
      <c r="AY612" s="16" t="s">
        <v>149</v>
      </c>
      <c r="BE612" s="143">
        <f t="shared" si="84"/>
        <v>0</v>
      </c>
      <c r="BF612" s="143">
        <f t="shared" si="85"/>
        <v>0</v>
      </c>
      <c r="BG612" s="143">
        <f t="shared" si="86"/>
        <v>0</v>
      </c>
      <c r="BH612" s="143">
        <f t="shared" si="87"/>
        <v>0</v>
      </c>
      <c r="BI612" s="143">
        <f t="shared" si="88"/>
        <v>0</v>
      </c>
      <c r="BJ612" s="16" t="s">
        <v>84</v>
      </c>
      <c r="BK612" s="143">
        <f t="shared" si="89"/>
        <v>0</v>
      </c>
      <c r="BL612" s="16" t="s">
        <v>194</v>
      </c>
      <c r="BM612" s="142" t="s">
        <v>1185</v>
      </c>
    </row>
    <row r="613" spans="2:65" s="1" customFormat="1" ht="24.2" customHeight="1">
      <c r="B613" s="31"/>
      <c r="C613" s="131" t="s">
        <v>1186</v>
      </c>
      <c r="D613" s="131" t="s">
        <v>151</v>
      </c>
      <c r="E613" s="132" t="s">
        <v>1187</v>
      </c>
      <c r="F613" s="133" t="s">
        <v>1188</v>
      </c>
      <c r="G613" s="134" t="s">
        <v>172</v>
      </c>
      <c r="H613" s="135">
        <v>0.798</v>
      </c>
      <c r="I613" s="136"/>
      <c r="J613" s="137">
        <f t="shared" si="80"/>
        <v>0</v>
      </c>
      <c r="K613" s="133" t="s">
        <v>155</v>
      </c>
      <c r="L613" s="31"/>
      <c r="M613" s="138" t="s">
        <v>1</v>
      </c>
      <c r="N613" s="139" t="s">
        <v>41</v>
      </c>
      <c r="P613" s="140">
        <f t="shared" si="81"/>
        <v>0</v>
      </c>
      <c r="Q613" s="140">
        <v>0</v>
      </c>
      <c r="R613" s="140">
        <f t="shared" si="82"/>
        <v>0</v>
      </c>
      <c r="S613" s="140">
        <v>0</v>
      </c>
      <c r="T613" s="141">
        <f t="shared" si="83"/>
        <v>0</v>
      </c>
      <c r="AR613" s="142" t="s">
        <v>194</v>
      </c>
      <c r="AT613" s="142" t="s">
        <v>151</v>
      </c>
      <c r="AU613" s="142" t="s">
        <v>86</v>
      </c>
      <c r="AY613" s="16" t="s">
        <v>149</v>
      </c>
      <c r="BE613" s="143">
        <f t="shared" si="84"/>
        <v>0</v>
      </c>
      <c r="BF613" s="143">
        <f t="shared" si="85"/>
        <v>0</v>
      </c>
      <c r="BG613" s="143">
        <f t="shared" si="86"/>
        <v>0</v>
      </c>
      <c r="BH613" s="143">
        <f t="shared" si="87"/>
        <v>0</v>
      </c>
      <c r="BI613" s="143">
        <f t="shared" si="88"/>
        <v>0</v>
      </c>
      <c r="BJ613" s="16" t="s">
        <v>84</v>
      </c>
      <c r="BK613" s="143">
        <f t="shared" si="89"/>
        <v>0</v>
      </c>
      <c r="BL613" s="16" t="s">
        <v>194</v>
      </c>
      <c r="BM613" s="142" t="s">
        <v>1189</v>
      </c>
    </row>
    <row r="614" spans="2:63" s="11" customFormat="1" ht="22.7" customHeight="1">
      <c r="B614" s="119"/>
      <c r="D614" s="120" t="s">
        <v>75</v>
      </c>
      <c r="E614" s="129" t="s">
        <v>1190</v>
      </c>
      <c r="F614" s="129" t="s">
        <v>1191</v>
      </c>
      <c r="I614" s="122"/>
      <c r="J614" s="130">
        <f>BK614</f>
        <v>0</v>
      </c>
      <c r="L614" s="119"/>
      <c r="M614" s="124"/>
      <c r="P614" s="125">
        <f>SUM(P615:P668)</f>
        <v>0</v>
      </c>
      <c r="R614" s="125">
        <f>SUM(R615:R668)</f>
        <v>0.0023</v>
      </c>
      <c r="T614" s="126">
        <f>SUM(T615:T668)</f>
        <v>0</v>
      </c>
      <c r="AR614" s="120" t="s">
        <v>86</v>
      </c>
      <c r="AT614" s="127" t="s">
        <v>75</v>
      </c>
      <c r="AU614" s="127" t="s">
        <v>84</v>
      </c>
      <c r="AY614" s="120" t="s">
        <v>149</v>
      </c>
      <c r="BK614" s="128">
        <f>SUM(BK615:BK668)</f>
        <v>0</v>
      </c>
    </row>
    <row r="615" spans="2:65" s="1" customFormat="1" ht="24.2" customHeight="1">
      <c r="B615" s="31"/>
      <c r="C615" s="131" t="s">
        <v>735</v>
      </c>
      <c r="D615" s="131" t="s">
        <v>151</v>
      </c>
      <c r="E615" s="132" t="s">
        <v>1192</v>
      </c>
      <c r="F615" s="133" t="s">
        <v>1193</v>
      </c>
      <c r="G615" s="134" t="s">
        <v>305</v>
      </c>
      <c r="H615" s="135">
        <v>1000</v>
      </c>
      <c r="I615" s="136"/>
      <c r="J615" s="137">
        <f>ROUND(I615*H615,2)</f>
        <v>0</v>
      </c>
      <c r="K615" s="133" t="s">
        <v>155</v>
      </c>
      <c r="L615" s="31"/>
      <c r="M615" s="138" t="s">
        <v>1</v>
      </c>
      <c r="N615" s="139" t="s">
        <v>41</v>
      </c>
      <c r="P615" s="140">
        <f>O615*H615</f>
        <v>0</v>
      </c>
      <c r="Q615" s="140">
        <v>0</v>
      </c>
      <c r="R615" s="140">
        <f>Q615*H615</f>
        <v>0</v>
      </c>
      <c r="S615" s="140">
        <v>0</v>
      </c>
      <c r="T615" s="141">
        <f>S615*H615</f>
        <v>0</v>
      </c>
      <c r="AR615" s="142" t="s">
        <v>194</v>
      </c>
      <c r="AT615" s="142" t="s">
        <v>151</v>
      </c>
      <c r="AU615" s="142" t="s">
        <v>86</v>
      </c>
      <c r="AY615" s="16" t="s">
        <v>149</v>
      </c>
      <c r="BE615" s="143">
        <f>IF(N615="základní",J615,0)</f>
        <v>0</v>
      </c>
      <c r="BF615" s="143">
        <f>IF(N615="snížená",J615,0)</f>
        <v>0</v>
      </c>
      <c r="BG615" s="143">
        <f>IF(N615="zákl. přenesená",J615,0)</f>
        <v>0</v>
      </c>
      <c r="BH615" s="143">
        <f>IF(N615="sníž. přenesená",J615,0)</f>
        <v>0</v>
      </c>
      <c r="BI615" s="143">
        <f>IF(N615="nulová",J615,0)</f>
        <v>0</v>
      </c>
      <c r="BJ615" s="16" t="s">
        <v>84</v>
      </c>
      <c r="BK615" s="143">
        <f>ROUND(I615*H615,2)</f>
        <v>0</v>
      </c>
      <c r="BL615" s="16" t="s">
        <v>194</v>
      </c>
      <c r="BM615" s="142" t="s">
        <v>1194</v>
      </c>
    </row>
    <row r="616" spans="2:65" s="1" customFormat="1" ht="24.2" customHeight="1">
      <c r="B616" s="31"/>
      <c r="C616" s="159" t="s">
        <v>1195</v>
      </c>
      <c r="D616" s="159" t="s">
        <v>184</v>
      </c>
      <c r="E616" s="160" t="s">
        <v>1196</v>
      </c>
      <c r="F616" s="161" t="s">
        <v>1197</v>
      </c>
      <c r="G616" s="162" t="s">
        <v>305</v>
      </c>
      <c r="H616" s="163">
        <v>1050</v>
      </c>
      <c r="I616" s="164"/>
      <c r="J616" s="165">
        <f>ROUND(I616*H616,2)</f>
        <v>0</v>
      </c>
      <c r="K616" s="161" t="s">
        <v>193</v>
      </c>
      <c r="L616" s="166"/>
      <c r="M616" s="167" t="s">
        <v>1</v>
      </c>
      <c r="N616" s="168" t="s">
        <v>41</v>
      </c>
      <c r="P616" s="140">
        <f>O616*H616</f>
        <v>0</v>
      </c>
      <c r="Q616" s="140">
        <v>0</v>
      </c>
      <c r="R616" s="140">
        <f>Q616*H616</f>
        <v>0</v>
      </c>
      <c r="S616" s="140">
        <v>0</v>
      </c>
      <c r="T616" s="141">
        <f>S616*H616</f>
        <v>0</v>
      </c>
      <c r="AR616" s="142" t="s">
        <v>229</v>
      </c>
      <c r="AT616" s="142" t="s">
        <v>184</v>
      </c>
      <c r="AU616" s="142" t="s">
        <v>86</v>
      </c>
      <c r="AY616" s="16" t="s">
        <v>149</v>
      </c>
      <c r="BE616" s="143">
        <f>IF(N616="základní",J616,0)</f>
        <v>0</v>
      </c>
      <c r="BF616" s="143">
        <f>IF(N616="snížená",J616,0)</f>
        <v>0</v>
      </c>
      <c r="BG616" s="143">
        <f>IF(N616="zákl. přenesená",J616,0)</f>
        <v>0</v>
      </c>
      <c r="BH616" s="143">
        <f>IF(N616="sníž. přenesená",J616,0)</f>
        <v>0</v>
      </c>
      <c r="BI616" s="143">
        <f>IF(N616="nulová",J616,0)</f>
        <v>0</v>
      </c>
      <c r="BJ616" s="16" t="s">
        <v>84</v>
      </c>
      <c r="BK616" s="143">
        <f>ROUND(I616*H616,2)</f>
        <v>0</v>
      </c>
      <c r="BL616" s="16" t="s">
        <v>194</v>
      </c>
      <c r="BM616" s="142" t="s">
        <v>1198</v>
      </c>
    </row>
    <row r="617" spans="2:51" s="12" customFormat="1" ht="12">
      <c r="B617" s="144"/>
      <c r="D617" s="145" t="s">
        <v>157</v>
      </c>
      <c r="E617" s="146" t="s">
        <v>1</v>
      </c>
      <c r="F617" s="147" t="s">
        <v>1199</v>
      </c>
      <c r="H617" s="148">
        <v>1050</v>
      </c>
      <c r="I617" s="149"/>
      <c r="L617" s="144"/>
      <c r="M617" s="150"/>
      <c r="T617" s="151"/>
      <c r="AT617" s="146" t="s">
        <v>157</v>
      </c>
      <c r="AU617" s="146" t="s">
        <v>86</v>
      </c>
      <c r="AV617" s="12" t="s">
        <v>86</v>
      </c>
      <c r="AW617" s="12" t="s">
        <v>32</v>
      </c>
      <c r="AX617" s="12" t="s">
        <v>76</v>
      </c>
      <c r="AY617" s="146" t="s">
        <v>149</v>
      </c>
    </row>
    <row r="618" spans="2:51" s="13" customFormat="1" ht="12">
      <c r="B618" s="152"/>
      <c r="D618" s="145" t="s">
        <v>157</v>
      </c>
      <c r="E618" s="153" t="s">
        <v>1</v>
      </c>
      <c r="F618" s="154" t="s">
        <v>160</v>
      </c>
      <c r="H618" s="155">
        <v>1050</v>
      </c>
      <c r="I618" s="156"/>
      <c r="L618" s="152"/>
      <c r="M618" s="157"/>
      <c r="T618" s="158"/>
      <c r="AT618" s="153" t="s">
        <v>157</v>
      </c>
      <c r="AU618" s="153" t="s">
        <v>86</v>
      </c>
      <c r="AV618" s="13" t="s">
        <v>156</v>
      </c>
      <c r="AW618" s="13" t="s">
        <v>32</v>
      </c>
      <c r="AX618" s="13" t="s">
        <v>84</v>
      </c>
      <c r="AY618" s="153" t="s">
        <v>149</v>
      </c>
    </row>
    <row r="619" spans="2:65" s="1" customFormat="1" ht="24.2" customHeight="1">
      <c r="B619" s="31"/>
      <c r="C619" s="131" t="s">
        <v>740</v>
      </c>
      <c r="D619" s="131" t="s">
        <v>151</v>
      </c>
      <c r="E619" s="132" t="s">
        <v>1200</v>
      </c>
      <c r="F619" s="133" t="s">
        <v>1201</v>
      </c>
      <c r="G619" s="134" t="s">
        <v>410</v>
      </c>
      <c r="H619" s="135">
        <v>20</v>
      </c>
      <c r="I619" s="136"/>
      <c r="J619" s="137">
        <f>ROUND(I619*H619,2)</f>
        <v>0</v>
      </c>
      <c r="K619" s="133" t="s">
        <v>155</v>
      </c>
      <c r="L619" s="31"/>
      <c r="M619" s="138" t="s">
        <v>1</v>
      </c>
      <c r="N619" s="139" t="s">
        <v>41</v>
      </c>
      <c r="P619" s="140">
        <f>O619*H619</f>
        <v>0</v>
      </c>
      <c r="Q619" s="140">
        <v>0</v>
      </c>
      <c r="R619" s="140">
        <f>Q619*H619</f>
        <v>0</v>
      </c>
      <c r="S619" s="140">
        <v>0</v>
      </c>
      <c r="T619" s="141">
        <f>S619*H619</f>
        <v>0</v>
      </c>
      <c r="AR619" s="142" t="s">
        <v>194</v>
      </c>
      <c r="AT619" s="142" t="s">
        <v>151</v>
      </c>
      <c r="AU619" s="142" t="s">
        <v>86</v>
      </c>
      <c r="AY619" s="16" t="s">
        <v>149</v>
      </c>
      <c r="BE619" s="143">
        <f>IF(N619="základní",J619,0)</f>
        <v>0</v>
      </c>
      <c r="BF619" s="143">
        <f>IF(N619="snížená",J619,0)</f>
        <v>0</v>
      </c>
      <c r="BG619" s="143">
        <f>IF(N619="zákl. přenesená",J619,0)</f>
        <v>0</v>
      </c>
      <c r="BH619" s="143">
        <f>IF(N619="sníž. přenesená",J619,0)</f>
        <v>0</v>
      </c>
      <c r="BI619" s="143">
        <f>IF(N619="nulová",J619,0)</f>
        <v>0</v>
      </c>
      <c r="BJ619" s="16" t="s">
        <v>84</v>
      </c>
      <c r="BK619" s="143">
        <f>ROUND(I619*H619,2)</f>
        <v>0</v>
      </c>
      <c r="BL619" s="16" t="s">
        <v>194</v>
      </c>
      <c r="BM619" s="142" t="s">
        <v>1202</v>
      </c>
    </row>
    <row r="620" spans="2:65" s="1" customFormat="1" ht="21.75" customHeight="1">
      <c r="B620" s="31"/>
      <c r="C620" s="159" t="s">
        <v>1203</v>
      </c>
      <c r="D620" s="159" t="s">
        <v>184</v>
      </c>
      <c r="E620" s="160" t="s">
        <v>1204</v>
      </c>
      <c r="F620" s="161" t="s">
        <v>1205</v>
      </c>
      <c r="G620" s="162" t="s">
        <v>410</v>
      </c>
      <c r="H620" s="163">
        <v>20</v>
      </c>
      <c r="I620" s="164"/>
      <c r="J620" s="165">
        <f>ROUND(I620*H620,2)</f>
        <v>0</v>
      </c>
      <c r="K620" s="161" t="s">
        <v>193</v>
      </c>
      <c r="L620" s="166"/>
      <c r="M620" s="167" t="s">
        <v>1</v>
      </c>
      <c r="N620" s="168" t="s">
        <v>41</v>
      </c>
      <c r="P620" s="140">
        <f>O620*H620</f>
        <v>0</v>
      </c>
      <c r="Q620" s="140">
        <v>0</v>
      </c>
      <c r="R620" s="140">
        <f>Q620*H620</f>
        <v>0</v>
      </c>
      <c r="S620" s="140">
        <v>0</v>
      </c>
      <c r="T620" s="141">
        <f>S620*H620</f>
        <v>0</v>
      </c>
      <c r="AR620" s="142" t="s">
        <v>229</v>
      </c>
      <c r="AT620" s="142" t="s">
        <v>184</v>
      </c>
      <c r="AU620" s="142" t="s">
        <v>86</v>
      </c>
      <c r="AY620" s="16" t="s">
        <v>149</v>
      </c>
      <c r="BE620" s="143">
        <f>IF(N620="základní",J620,0)</f>
        <v>0</v>
      </c>
      <c r="BF620" s="143">
        <f>IF(N620="snížená",J620,0)</f>
        <v>0</v>
      </c>
      <c r="BG620" s="143">
        <f>IF(N620="zákl. přenesená",J620,0)</f>
        <v>0</v>
      </c>
      <c r="BH620" s="143">
        <f>IF(N620="sníž. přenesená",J620,0)</f>
        <v>0</v>
      </c>
      <c r="BI620" s="143">
        <f>IF(N620="nulová",J620,0)</f>
        <v>0</v>
      </c>
      <c r="BJ620" s="16" t="s">
        <v>84</v>
      </c>
      <c r="BK620" s="143">
        <f>ROUND(I620*H620,2)</f>
        <v>0</v>
      </c>
      <c r="BL620" s="16" t="s">
        <v>194</v>
      </c>
      <c r="BM620" s="142" t="s">
        <v>1206</v>
      </c>
    </row>
    <row r="621" spans="2:65" s="1" customFormat="1" ht="24.2" customHeight="1">
      <c r="B621" s="31"/>
      <c r="C621" s="131" t="s">
        <v>743</v>
      </c>
      <c r="D621" s="131" t="s">
        <v>151</v>
      </c>
      <c r="E621" s="132" t="s">
        <v>1207</v>
      </c>
      <c r="F621" s="133" t="s">
        <v>1208</v>
      </c>
      <c r="G621" s="134" t="s">
        <v>410</v>
      </c>
      <c r="H621" s="135">
        <v>10</v>
      </c>
      <c r="I621" s="136"/>
      <c r="J621" s="137">
        <f>ROUND(I621*H621,2)</f>
        <v>0</v>
      </c>
      <c r="K621" s="133" t="s">
        <v>155</v>
      </c>
      <c r="L621" s="31"/>
      <c r="M621" s="138" t="s">
        <v>1</v>
      </c>
      <c r="N621" s="139" t="s">
        <v>41</v>
      </c>
      <c r="P621" s="140">
        <f>O621*H621</f>
        <v>0</v>
      </c>
      <c r="Q621" s="140">
        <v>0</v>
      </c>
      <c r="R621" s="140">
        <f>Q621*H621</f>
        <v>0</v>
      </c>
      <c r="S621" s="140">
        <v>0</v>
      </c>
      <c r="T621" s="141">
        <f>S621*H621</f>
        <v>0</v>
      </c>
      <c r="AR621" s="142" t="s">
        <v>194</v>
      </c>
      <c r="AT621" s="142" t="s">
        <v>151</v>
      </c>
      <c r="AU621" s="142" t="s">
        <v>86</v>
      </c>
      <c r="AY621" s="16" t="s">
        <v>149</v>
      </c>
      <c r="BE621" s="143">
        <f>IF(N621="základní",J621,0)</f>
        <v>0</v>
      </c>
      <c r="BF621" s="143">
        <f>IF(N621="snížená",J621,0)</f>
        <v>0</v>
      </c>
      <c r="BG621" s="143">
        <f>IF(N621="zákl. přenesená",J621,0)</f>
        <v>0</v>
      </c>
      <c r="BH621" s="143">
        <f>IF(N621="sníž. přenesená",J621,0)</f>
        <v>0</v>
      </c>
      <c r="BI621" s="143">
        <f>IF(N621="nulová",J621,0)</f>
        <v>0</v>
      </c>
      <c r="BJ621" s="16" t="s">
        <v>84</v>
      </c>
      <c r="BK621" s="143">
        <f>ROUND(I621*H621,2)</f>
        <v>0</v>
      </c>
      <c r="BL621" s="16" t="s">
        <v>194</v>
      </c>
      <c r="BM621" s="142" t="s">
        <v>1209</v>
      </c>
    </row>
    <row r="622" spans="2:65" s="1" customFormat="1" ht="24.2" customHeight="1">
      <c r="B622" s="31"/>
      <c r="C622" s="159" t="s">
        <v>1210</v>
      </c>
      <c r="D622" s="159" t="s">
        <v>184</v>
      </c>
      <c r="E622" s="160" t="s">
        <v>1211</v>
      </c>
      <c r="F622" s="161" t="s">
        <v>1212</v>
      </c>
      <c r="G622" s="162" t="s">
        <v>410</v>
      </c>
      <c r="H622" s="163">
        <v>10</v>
      </c>
      <c r="I622" s="164"/>
      <c r="J622" s="165">
        <f>ROUND(I622*H622,2)</f>
        <v>0</v>
      </c>
      <c r="K622" s="161" t="s">
        <v>155</v>
      </c>
      <c r="L622" s="166"/>
      <c r="M622" s="167" t="s">
        <v>1</v>
      </c>
      <c r="N622" s="168" t="s">
        <v>41</v>
      </c>
      <c r="P622" s="140">
        <f>O622*H622</f>
        <v>0</v>
      </c>
      <c r="Q622" s="140">
        <v>0.00023</v>
      </c>
      <c r="R622" s="140">
        <f>Q622*H622</f>
        <v>0.0023</v>
      </c>
      <c r="S622" s="140">
        <v>0</v>
      </c>
      <c r="T622" s="141">
        <f>S622*H622</f>
        <v>0</v>
      </c>
      <c r="AR622" s="142" t="s">
        <v>229</v>
      </c>
      <c r="AT622" s="142" t="s">
        <v>184</v>
      </c>
      <c r="AU622" s="142" t="s">
        <v>86</v>
      </c>
      <c r="AY622" s="16" t="s">
        <v>149</v>
      </c>
      <c r="BE622" s="143">
        <f>IF(N622="základní",J622,0)</f>
        <v>0</v>
      </c>
      <c r="BF622" s="143">
        <f>IF(N622="snížená",J622,0)</f>
        <v>0</v>
      </c>
      <c r="BG622" s="143">
        <f>IF(N622="zákl. přenesená",J622,0)</f>
        <v>0</v>
      </c>
      <c r="BH622" s="143">
        <f>IF(N622="sníž. přenesená",J622,0)</f>
        <v>0</v>
      </c>
      <c r="BI622" s="143">
        <f>IF(N622="nulová",J622,0)</f>
        <v>0</v>
      </c>
      <c r="BJ622" s="16" t="s">
        <v>84</v>
      </c>
      <c r="BK622" s="143">
        <f>ROUND(I622*H622,2)</f>
        <v>0</v>
      </c>
      <c r="BL622" s="16" t="s">
        <v>194</v>
      </c>
      <c r="BM622" s="142" t="s">
        <v>1213</v>
      </c>
    </row>
    <row r="623" spans="2:47" s="1" customFormat="1" ht="19.5">
      <c r="B623" s="31"/>
      <c r="D623" s="145" t="s">
        <v>294</v>
      </c>
      <c r="F623" s="169" t="s">
        <v>1214</v>
      </c>
      <c r="I623" s="170"/>
      <c r="L623" s="31"/>
      <c r="M623" s="171"/>
      <c r="T623" s="53"/>
      <c r="AT623" s="16" t="s">
        <v>294</v>
      </c>
      <c r="AU623" s="16" t="s">
        <v>86</v>
      </c>
    </row>
    <row r="624" spans="2:65" s="1" customFormat="1" ht="21.75" customHeight="1">
      <c r="B624" s="31"/>
      <c r="C624" s="131" t="s">
        <v>749</v>
      </c>
      <c r="D624" s="131" t="s">
        <v>151</v>
      </c>
      <c r="E624" s="132" t="s">
        <v>1215</v>
      </c>
      <c r="F624" s="133" t="s">
        <v>1216</v>
      </c>
      <c r="G624" s="134" t="s">
        <v>305</v>
      </c>
      <c r="H624" s="135">
        <v>3740</v>
      </c>
      <c r="I624" s="136"/>
      <c r="J624" s="137">
        <f aca="true" t="shared" si="90" ref="J624:J630">ROUND(I624*H624,2)</f>
        <v>0</v>
      </c>
      <c r="K624" s="133" t="s">
        <v>155</v>
      </c>
      <c r="L624" s="31"/>
      <c r="M624" s="138" t="s">
        <v>1</v>
      </c>
      <c r="N624" s="139" t="s">
        <v>41</v>
      </c>
      <c r="P624" s="140">
        <f aca="true" t="shared" si="91" ref="P624:P630">O624*H624</f>
        <v>0</v>
      </c>
      <c r="Q624" s="140">
        <v>0</v>
      </c>
      <c r="R624" s="140">
        <f aca="true" t="shared" si="92" ref="R624:R630">Q624*H624</f>
        <v>0</v>
      </c>
      <c r="S624" s="140">
        <v>0</v>
      </c>
      <c r="T624" s="141">
        <f aca="true" t="shared" si="93" ref="T624:T630">S624*H624</f>
        <v>0</v>
      </c>
      <c r="AR624" s="142" t="s">
        <v>194</v>
      </c>
      <c r="AT624" s="142" t="s">
        <v>151</v>
      </c>
      <c r="AU624" s="142" t="s">
        <v>86</v>
      </c>
      <c r="AY624" s="16" t="s">
        <v>149</v>
      </c>
      <c r="BE624" s="143">
        <f aca="true" t="shared" si="94" ref="BE624:BE630">IF(N624="základní",J624,0)</f>
        <v>0</v>
      </c>
      <c r="BF624" s="143">
        <f aca="true" t="shared" si="95" ref="BF624:BF630">IF(N624="snížená",J624,0)</f>
        <v>0</v>
      </c>
      <c r="BG624" s="143">
        <f aca="true" t="shared" si="96" ref="BG624:BG630">IF(N624="zákl. přenesená",J624,0)</f>
        <v>0</v>
      </c>
      <c r="BH624" s="143">
        <f aca="true" t="shared" si="97" ref="BH624:BH630">IF(N624="sníž. přenesená",J624,0)</f>
        <v>0</v>
      </c>
      <c r="BI624" s="143">
        <f aca="true" t="shared" si="98" ref="BI624:BI630">IF(N624="nulová",J624,0)</f>
        <v>0</v>
      </c>
      <c r="BJ624" s="16" t="s">
        <v>84</v>
      </c>
      <c r="BK624" s="143">
        <f aca="true" t="shared" si="99" ref="BK624:BK630">ROUND(I624*H624,2)</f>
        <v>0</v>
      </c>
      <c r="BL624" s="16" t="s">
        <v>194</v>
      </c>
      <c r="BM624" s="142" t="s">
        <v>1217</v>
      </c>
    </row>
    <row r="625" spans="2:65" s="1" customFormat="1" ht="21.75" customHeight="1">
      <c r="B625" s="31"/>
      <c r="C625" s="159" t="s">
        <v>1218</v>
      </c>
      <c r="D625" s="159" t="s">
        <v>184</v>
      </c>
      <c r="E625" s="160" t="s">
        <v>1219</v>
      </c>
      <c r="F625" s="161" t="s">
        <v>1220</v>
      </c>
      <c r="G625" s="162" t="s">
        <v>305</v>
      </c>
      <c r="H625" s="163">
        <v>50</v>
      </c>
      <c r="I625" s="164"/>
      <c r="J625" s="165">
        <f t="shared" si="90"/>
        <v>0</v>
      </c>
      <c r="K625" s="161" t="s">
        <v>193</v>
      </c>
      <c r="L625" s="166"/>
      <c r="M625" s="167" t="s">
        <v>1</v>
      </c>
      <c r="N625" s="168" t="s">
        <v>41</v>
      </c>
      <c r="P625" s="140">
        <f t="shared" si="91"/>
        <v>0</v>
      </c>
      <c r="Q625" s="140">
        <v>0</v>
      </c>
      <c r="R625" s="140">
        <f t="shared" si="92"/>
        <v>0</v>
      </c>
      <c r="S625" s="140">
        <v>0</v>
      </c>
      <c r="T625" s="141">
        <f t="shared" si="93"/>
        <v>0</v>
      </c>
      <c r="AR625" s="142" t="s">
        <v>229</v>
      </c>
      <c r="AT625" s="142" t="s">
        <v>184</v>
      </c>
      <c r="AU625" s="142" t="s">
        <v>86</v>
      </c>
      <c r="AY625" s="16" t="s">
        <v>149</v>
      </c>
      <c r="BE625" s="143">
        <f t="shared" si="94"/>
        <v>0</v>
      </c>
      <c r="BF625" s="143">
        <f t="shared" si="95"/>
        <v>0</v>
      </c>
      <c r="BG625" s="143">
        <f t="shared" si="96"/>
        <v>0</v>
      </c>
      <c r="BH625" s="143">
        <f t="shared" si="97"/>
        <v>0</v>
      </c>
      <c r="BI625" s="143">
        <f t="shared" si="98"/>
        <v>0</v>
      </c>
      <c r="BJ625" s="16" t="s">
        <v>84</v>
      </c>
      <c r="BK625" s="143">
        <f t="shared" si="99"/>
        <v>0</v>
      </c>
      <c r="BL625" s="16" t="s">
        <v>194</v>
      </c>
      <c r="BM625" s="142" t="s">
        <v>1221</v>
      </c>
    </row>
    <row r="626" spans="2:65" s="1" customFormat="1" ht="24.2" customHeight="1">
      <c r="B626" s="31"/>
      <c r="C626" s="159" t="s">
        <v>752</v>
      </c>
      <c r="D626" s="159" t="s">
        <v>184</v>
      </c>
      <c r="E626" s="160" t="s">
        <v>1222</v>
      </c>
      <c r="F626" s="161" t="s">
        <v>1223</v>
      </c>
      <c r="G626" s="162" t="s">
        <v>305</v>
      </c>
      <c r="H626" s="163">
        <v>3640</v>
      </c>
      <c r="I626" s="164"/>
      <c r="J626" s="165">
        <f t="shared" si="90"/>
        <v>0</v>
      </c>
      <c r="K626" s="161" t="s">
        <v>193</v>
      </c>
      <c r="L626" s="166"/>
      <c r="M626" s="167" t="s">
        <v>1</v>
      </c>
      <c r="N626" s="168" t="s">
        <v>41</v>
      </c>
      <c r="P626" s="140">
        <f t="shared" si="91"/>
        <v>0</v>
      </c>
      <c r="Q626" s="140">
        <v>0</v>
      </c>
      <c r="R626" s="140">
        <f t="shared" si="92"/>
        <v>0</v>
      </c>
      <c r="S626" s="140">
        <v>0</v>
      </c>
      <c r="T626" s="141">
        <f t="shared" si="93"/>
        <v>0</v>
      </c>
      <c r="AR626" s="142" t="s">
        <v>229</v>
      </c>
      <c r="AT626" s="142" t="s">
        <v>184</v>
      </c>
      <c r="AU626" s="142" t="s">
        <v>86</v>
      </c>
      <c r="AY626" s="16" t="s">
        <v>149</v>
      </c>
      <c r="BE626" s="143">
        <f t="shared" si="94"/>
        <v>0</v>
      </c>
      <c r="BF626" s="143">
        <f t="shared" si="95"/>
        <v>0</v>
      </c>
      <c r="BG626" s="143">
        <f t="shared" si="96"/>
        <v>0</v>
      </c>
      <c r="BH626" s="143">
        <f t="shared" si="97"/>
        <v>0</v>
      </c>
      <c r="BI626" s="143">
        <f t="shared" si="98"/>
        <v>0</v>
      </c>
      <c r="BJ626" s="16" t="s">
        <v>84</v>
      </c>
      <c r="BK626" s="143">
        <f t="shared" si="99"/>
        <v>0</v>
      </c>
      <c r="BL626" s="16" t="s">
        <v>194</v>
      </c>
      <c r="BM626" s="142" t="s">
        <v>1224</v>
      </c>
    </row>
    <row r="627" spans="2:65" s="1" customFormat="1" ht="16.5" customHeight="1">
      <c r="B627" s="31"/>
      <c r="C627" s="159" t="s">
        <v>1225</v>
      </c>
      <c r="D627" s="159" t="s">
        <v>184</v>
      </c>
      <c r="E627" s="160" t="s">
        <v>1226</v>
      </c>
      <c r="F627" s="161" t="s">
        <v>1227</v>
      </c>
      <c r="G627" s="162" t="s">
        <v>305</v>
      </c>
      <c r="H627" s="163">
        <v>50</v>
      </c>
      <c r="I627" s="164"/>
      <c r="J627" s="165">
        <f t="shared" si="90"/>
        <v>0</v>
      </c>
      <c r="K627" s="161" t="s">
        <v>193</v>
      </c>
      <c r="L627" s="166"/>
      <c r="M627" s="167" t="s">
        <v>1</v>
      </c>
      <c r="N627" s="168" t="s">
        <v>41</v>
      </c>
      <c r="P627" s="140">
        <f t="shared" si="91"/>
        <v>0</v>
      </c>
      <c r="Q627" s="140">
        <v>0</v>
      </c>
      <c r="R627" s="140">
        <f t="shared" si="92"/>
        <v>0</v>
      </c>
      <c r="S627" s="140">
        <v>0</v>
      </c>
      <c r="T627" s="141">
        <f t="shared" si="93"/>
        <v>0</v>
      </c>
      <c r="AR627" s="142" t="s">
        <v>229</v>
      </c>
      <c r="AT627" s="142" t="s">
        <v>184</v>
      </c>
      <c r="AU627" s="142" t="s">
        <v>86</v>
      </c>
      <c r="AY627" s="16" t="s">
        <v>149</v>
      </c>
      <c r="BE627" s="143">
        <f t="shared" si="94"/>
        <v>0</v>
      </c>
      <c r="BF627" s="143">
        <f t="shared" si="95"/>
        <v>0</v>
      </c>
      <c r="BG627" s="143">
        <f t="shared" si="96"/>
        <v>0</v>
      </c>
      <c r="BH627" s="143">
        <f t="shared" si="97"/>
        <v>0</v>
      </c>
      <c r="BI627" s="143">
        <f t="shared" si="98"/>
        <v>0</v>
      </c>
      <c r="BJ627" s="16" t="s">
        <v>84</v>
      </c>
      <c r="BK627" s="143">
        <f t="shared" si="99"/>
        <v>0</v>
      </c>
      <c r="BL627" s="16" t="s">
        <v>194</v>
      </c>
      <c r="BM627" s="142" t="s">
        <v>1228</v>
      </c>
    </row>
    <row r="628" spans="2:65" s="1" customFormat="1" ht="16.5" customHeight="1">
      <c r="B628" s="31"/>
      <c r="C628" s="131" t="s">
        <v>756</v>
      </c>
      <c r="D628" s="131" t="s">
        <v>151</v>
      </c>
      <c r="E628" s="132" t="s">
        <v>1229</v>
      </c>
      <c r="F628" s="133" t="s">
        <v>1230</v>
      </c>
      <c r="G628" s="134" t="s">
        <v>410</v>
      </c>
      <c r="H628" s="135">
        <v>1</v>
      </c>
      <c r="I628" s="136"/>
      <c r="J628" s="137">
        <f t="shared" si="90"/>
        <v>0</v>
      </c>
      <c r="K628" s="133" t="s">
        <v>155</v>
      </c>
      <c r="L628" s="31"/>
      <c r="M628" s="138" t="s">
        <v>1</v>
      </c>
      <c r="N628" s="139" t="s">
        <v>41</v>
      </c>
      <c r="P628" s="140">
        <f t="shared" si="91"/>
        <v>0</v>
      </c>
      <c r="Q628" s="140">
        <v>0</v>
      </c>
      <c r="R628" s="140">
        <f t="shared" si="92"/>
        <v>0</v>
      </c>
      <c r="S628" s="140">
        <v>0</v>
      </c>
      <c r="T628" s="141">
        <f t="shared" si="93"/>
        <v>0</v>
      </c>
      <c r="AR628" s="142" t="s">
        <v>194</v>
      </c>
      <c r="AT628" s="142" t="s">
        <v>151</v>
      </c>
      <c r="AU628" s="142" t="s">
        <v>86</v>
      </c>
      <c r="AY628" s="16" t="s">
        <v>149</v>
      </c>
      <c r="BE628" s="143">
        <f t="shared" si="94"/>
        <v>0</v>
      </c>
      <c r="BF628" s="143">
        <f t="shared" si="95"/>
        <v>0</v>
      </c>
      <c r="BG628" s="143">
        <f t="shared" si="96"/>
        <v>0</v>
      </c>
      <c r="BH628" s="143">
        <f t="shared" si="97"/>
        <v>0</v>
      </c>
      <c r="BI628" s="143">
        <f t="shared" si="98"/>
        <v>0</v>
      </c>
      <c r="BJ628" s="16" t="s">
        <v>84</v>
      </c>
      <c r="BK628" s="143">
        <f t="shared" si="99"/>
        <v>0</v>
      </c>
      <c r="BL628" s="16" t="s">
        <v>194</v>
      </c>
      <c r="BM628" s="142" t="s">
        <v>1231</v>
      </c>
    </row>
    <row r="629" spans="2:65" s="1" customFormat="1" ht="16.5" customHeight="1">
      <c r="B629" s="31"/>
      <c r="C629" s="159" t="s">
        <v>1232</v>
      </c>
      <c r="D629" s="159" t="s">
        <v>184</v>
      </c>
      <c r="E629" s="160" t="s">
        <v>1233</v>
      </c>
      <c r="F629" s="161" t="s">
        <v>1234</v>
      </c>
      <c r="G629" s="162" t="s">
        <v>410</v>
      </c>
      <c r="H629" s="163">
        <v>1</v>
      </c>
      <c r="I629" s="164"/>
      <c r="J629" s="165">
        <f t="shared" si="90"/>
        <v>0</v>
      </c>
      <c r="K629" s="161" t="s">
        <v>193</v>
      </c>
      <c r="L629" s="166"/>
      <c r="M629" s="167" t="s">
        <v>1</v>
      </c>
      <c r="N629" s="168" t="s">
        <v>41</v>
      </c>
      <c r="P629" s="140">
        <f t="shared" si="91"/>
        <v>0</v>
      </c>
      <c r="Q629" s="140">
        <v>0</v>
      </c>
      <c r="R629" s="140">
        <f t="shared" si="92"/>
        <v>0</v>
      </c>
      <c r="S629" s="140">
        <v>0</v>
      </c>
      <c r="T629" s="141">
        <f t="shared" si="93"/>
        <v>0</v>
      </c>
      <c r="AR629" s="142" t="s">
        <v>229</v>
      </c>
      <c r="AT629" s="142" t="s">
        <v>184</v>
      </c>
      <c r="AU629" s="142" t="s">
        <v>86</v>
      </c>
      <c r="AY629" s="16" t="s">
        <v>149</v>
      </c>
      <c r="BE629" s="143">
        <f t="shared" si="94"/>
        <v>0</v>
      </c>
      <c r="BF629" s="143">
        <f t="shared" si="95"/>
        <v>0</v>
      </c>
      <c r="BG629" s="143">
        <f t="shared" si="96"/>
        <v>0</v>
      </c>
      <c r="BH629" s="143">
        <f t="shared" si="97"/>
        <v>0</v>
      </c>
      <c r="BI629" s="143">
        <f t="shared" si="98"/>
        <v>0</v>
      </c>
      <c r="BJ629" s="16" t="s">
        <v>84</v>
      </c>
      <c r="BK629" s="143">
        <f t="shared" si="99"/>
        <v>0</v>
      </c>
      <c r="BL629" s="16" t="s">
        <v>194</v>
      </c>
      <c r="BM629" s="142" t="s">
        <v>1235</v>
      </c>
    </row>
    <row r="630" spans="2:65" s="1" customFormat="1" ht="16.5" customHeight="1">
      <c r="B630" s="31"/>
      <c r="C630" s="131" t="s">
        <v>759</v>
      </c>
      <c r="D630" s="131" t="s">
        <v>151</v>
      </c>
      <c r="E630" s="132" t="s">
        <v>1236</v>
      </c>
      <c r="F630" s="133" t="s">
        <v>1237</v>
      </c>
      <c r="G630" s="134" t="s">
        <v>410</v>
      </c>
      <c r="H630" s="135">
        <v>5</v>
      </c>
      <c r="I630" s="136"/>
      <c r="J630" s="137">
        <f t="shared" si="90"/>
        <v>0</v>
      </c>
      <c r="K630" s="133" t="s">
        <v>155</v>
      </c>
      <c r="L630" s="31"/>
      <c r="M630" s="138" t="s">
        <v>1</v>
      </c>
      <c r="N630" s="139" t="s">
        <v>41</v>
      </c>
      <c r="P630" s="140">
        <f t="shared" si="91"/>
        <v>0</v>
      </c>
      <c r="Q630" s="140">
        <v>0</v>
      </c>
      <c r="R630" s="140">
        <f t="shared" si="92"/>
        <v>0</v>
      </c>
      <c r="S630" s="140">
        <v>0</v>
      </c>
      <c r="T630" s="141">
        <f t="shared" si="93"/>
        <v>0</v>
      </c>
      <c r="AR630" s="142" t="s">
        <v>194</v>
      </c>
      <c r="AT630" s="142" t="s">
        <v>151</v>
      </c>
      <c r="AU630" s="142" t="s">
        <v>86</v>
      </c>
      <c r="AY630" s="16" t="s">
        <v>149</v>
      </c>
      <c r="BE630" s="143">
        <f t="shared" si="94"/>
        <v>0</v>
      </c>
      <c r="BF630" s="143">
        <f t="shared" si="95"/>
        <v>0</v>
      </c>
      <c r="BG630" s="143">
        <f t="shared" si="96"/>
        <v>0</v>
      </c>
      <c r="BH630" s="143">
        <f t="shared" si="97"/>
        <v>0</v>
      </c>
      <c r="BI630" s="143">
        <f t="shared" si="98"/>
        <v>0</v>
      </c>
      <c r="BJ630" s="16" t="s">
        <v>84</v>
      </c>
      <c r="BK630" s="143">
        <f t="shared" si="99"/>
        <v>0</v>
      </c>
      <c r="BL630" s="16" t="s">
        <v>194</v>
      </c>
      <c r="BM630" s="142" t="s">
        <v>1238</v>
      </c>
    </row>
    <row r="631" spans="2:51" s="12" customFormat="1" ht="12">
      <c r="B631" s="144"/>
      <c r="D631" s="145" t="s">
        <v>157</v>
      </c>
      <c r="E631" s="146" t="s">
        <v>1</v>
      </c>
      <c r="F631" s="147" t="s">
        <v>169</v>
      </c>
      <c r="H631" s="148">
        <v>5</v>
      </c>
      <c r="I631" s="149"/>
      <c r="L631" s="144"/>
      <c r="M631" s="150"/>
      <c r="T631" s="151"/>
      <c r="AT631" s="146" t="s">
        <v>157</v>
      </c>
      <c r="AU631" s="146" t="s">
        <v>86</v>
      </c>
      <c r="AV631" s="12" t="s">
        <v>86</v>
      </c>
      <c r="AW631" s="12" t="s">
        <v>32</v>
      </c>
      <c r="AX631" s="12" t="s">
        <v>76</v>
      </c>
      <c r="AY631" s="146" t="s">
        <v>149</v>
      </c>
    </row>
    <row r="632" spans="2:51" s="13" customFormat="1" ht="12">
      <c r="B632" s="152"/>
      <c r="D632" s="145" t="s">
        <v>157</v>
      </c>
      <c r="E632" s="153" t="s">
        <v>1</v>
      </c>
      <c r="F632" s="154" t="s">
        <v>160</v>
      </c>
      <c r="H632" s="155">
        <v>5</v>
      </c>
      <c r="I632" s="156"/>
      <c r="L632" s="152"/>
      <c r="M632" s="157"/>
      <c r="T632" s="158"/>
      <c r="AT632" s="153" t="s">
        <v>157</v>
      </c>
      <c r="AU632" s="153" t="s">
        <v>86</v>
      </c>
      <c r="AV632" s="13" t="s">
        <v>156</v>
      </c>
      <c r="AW632" s="13" t="s">
        <v>32</v>
      </c>
      <c r="AX632" s="13" t="s">
        <v>84</v>
      </c>
      <c r="AY632" s="153" t="s">
        <v>149</v>
      </c>
    </row>
    <row r="633" spans="2:65" s="1" customFormat="1" ht="16.5" customHeight="1">
      <c r="B633" s="31"/>
      <c r="C633" s="159" t="s">
        <v>1239</v>
      </c>
      <c r="D633" s="159" t="s">
        <v>184</v>
      </c>
      <c r="E633" s="160" t="s">
        <v>1240</v>
      </c>
      <c r="F633" s="161" t="s">
        <v>1241</v>
      </c>
      <c r="G633" s="162" t="s">
        <v>410</v>
      </c>
      <c r="H633" s="163">
        <v>1</v>
      </c>
      <c r="I633" s="164"/>
      <c r="J633" s="165">
        <f aca="true" t="shared" si="100" ref="J633:J668">ROUND(I633*H633,2)</f>
        <v>0</v>
      </c>
      <c r="K633" s="161" t="s">
        <v>193</v>
      </c>
      <c r="L633" s="166"/>
      <c r="M633" s="167" t="s">
        <v>1</v>
      </c>
      <c r="N633" s="168" t="s">
        <v>41</v>
      </c>
      <c r="P633" s="140">
        <f aca="true" t="shared" si="101" ref="P633:P668">O633*H633</f>
        <v>0</v>
      </c>
      <c r="Q633" s="140">
        <v>0</v>
      </c>
      <c r="R633" s="140">
        <f aca="true" t="shared" si="102" ref="R633:R668">Q633*H633</f>
        <v>0</v>
      </c>
      <c r="S633" s="140">
        <v>0</v>
      </c>
      <c r="T633" s="141">
        <f aca="true" t="shared" si="103" ref="T633:T668">S633*H633</f>
        <v>0</v>
      </c>
      <c r="AR633" s="142" t="s">
        <v>229</v>
      </c>
      <c r="AT633" s="142" t="s">
        <v>184</v>
      </c>
      <c r="AU633" s="142" t="s">
        <v>86</v>
      </c>
      <c r="AY633" s="16" t="s">
        <v>149</v>
      </c>
      <c r="BE633" s="143">
        <f aca="true" t="shared" si="104" ref="BE633:BE668">IF(N633="základní",J633,0)</f>
        <v>0</v>
      </c>
      <c r="BF633" s="143">
        <f aca="true" t="shared" si="105" ref="BF633:BF668">IF(N633="snížená",J633,0)</f>
        <v>0</v>
      </c>
      <c r="BG633" s="143">
        <f aca="true" t="shared" si="106" ref="BG633:BG668">IF(N633="zákl. přenesená",J633,0)</f>
        <v>0</v>
      </c>
      <c r="BH633" s="143">
        <f aca="true" t="shared" si="107" ref="BH633:BH668">IF(N633="sníž. přenesená",J633,0)</f>
        <v>0</v>
      </c>
      <c r="BI633" s="143">
        <f aca="true" t="shared" si="108" ref="BI633:BI668">IF(N633="nulová",J633,0)</f>
        <v>0</v>
      </c>
      <c r="BJ633" s="16" t="s">
        <v>84</v>
      </c>
      <c r="BK633" s="143">
        <f aca="true" t="shared" si="109" ref="BK633:BK668">ROUND(I633*H633,2)</f>
        <v>0</v>
      </c>
      <c r="BL633" s="16" t="s">
        <v>194</v>
      </c>
      <c r="BM633" s="142" t="s">
        <v>1242</v>
      </c>
    </row>
    <row r="634" spans="2:65" s="1" customFormat="1" ht="16.5" customHeight="1">
      <c r="B634" s="31"/>
      <c r="C634" s="159" t="s">
        <v>763</v>
      </c>
      <c r="D634" s="159" t="s">
        <v>184</v>
      </c>
      <c r="E634" s="160" t="s">
        <v>1243</v>
      </c>
      <c r="F634" s="161" t="s">
        <v>1244</v>
      </c>
      <c r="G634" s="162" t="s">
        <v>410</v>
      </c>
      <c r="H634" s="163">
        <v>1</v>
      </c>
      <c r="I634" s="164"/>
      <c r="J634" s="165">
        <f t="shared" si="100"/>
        <v>0</v>
      </c>
      <c r="K634" s="161" t="s">
        <v>193</v>
      </c>
      <c r="L634" s="166"/>
      <c r="M634" s="167" t="s">
        <v>1</v>
      </c>
      <c r="N634" s="168" t="s">
        <v>41</v>
      </c>
      <c r="P634" s="140">
        <f t="shared" si="101"/>
        <v>0</v>
      </c>
      <c r="Q634" s="140">
        <v>0</v>
      </c>
      <c r="R634" s="140">
        <f t="shared" si="102"/>
        <v>0</v>
      </c>
      <c r="S634" s="140">
        <v>0</v>
      </c>
      <c r="T634" s="141">
        <f t="shared" si="103"/>
        <v>0</v>
      </c>
      <c r="AR634" s="142" t="s">
        <v>229</v>
      </c>
      <c r="AT634" s="142" t="s">
        <v>184</v>
      </c>
      <c r="AU634" s="142" t="s">
        <v>86</v>
      </c>
      <c r="AY634" s="16" t="s">
        <v>149</v>
      </c>
      <c r="BE634" s="143">
        <f t="shared" si="104"/>
        <v>0</v>
      </c>
      <c r="BF634" s="143">
        <f t="shared" si="105"/>
        <v>0</v>
      </c>
      <c r="BG634" s="143">
        <f t="shared" si="106"/>
        <v>0</v>
      </c>
      <c r="BH634" s="143">
        <f t="shared" si="107"/>
        <v>0</v>
      </c>
      <c r="BI634" s="143">
        <f t="shared" si="108"/>
        <v>0</v>
      </c>
      <c r="BJ634" s="16" t="s">
        <v>84</v>
      </c>
      <c r="BK634" s="143">
        <f t="shared" si="109"/>
        <v>0</v>
      </c>
      <c r="BL634" s="16" t="s">
        <v>194</v>
      </c>
      <c r="BM634" s="142" t="s">
        <v>1245</v>
      </c>
    </row>
    <row r="635" spans="2:65" s="1" customFormat="1" ht="16.5" customHeight="1">
      <c r="B635" s="31"/>
      <c r="C635" s="131" t="s">
        <v>1246</v>
      </c>
      <c r="D635" s="131" t="s">
        <v>151</v>
      </c>
      <c r="E635" s="132" t="s">
        <v>1247</v>
      </c>
      <c r="F635" s="133" t="s">
        <v>1248</v>
      </c>
      <c r="G635" s="134" t="s">
        <v>410</v>
      </c>
      <c r="H635" s="135">
        <v>4</v>
      </c>
      <c r="I635" s="136"/>
      <c r="J635" s="137">
        <f t="shared" si="100"/>
        <v>0</v>
      </c>
      <c r="K635" s="133" t="s">
        <v>193</v>
      </c>
      <c r="L635" s="31"/>
      <c r="M635" s="138" t="s">
        <v>1</v>
      </c>
      <c r="N635" s="139" t="s">
        <v>41</v>
      </c>
      <c r="P635" s="140">
        <f t="shared" si="101"/>
        <v>0</v>
      </c>
      <c r="Q635" s="140">
        <v>0</v>
      </c>
      <c r="R635" s="140">
        <f t="shared" si="102"/>
        <v>0</v>
      </c>
      <c r="S635" s="140">
        <v>0</v>
      </c>
      <c r="T635" s="141">
        <f t="shared" si="103"/>
        <v>0</v>
      </c>
      <c r="AR635" s="142" t="s">
        <v>194</v>
      </c>
      <c r="AT635" s="142" t="s">
        <v>151</v>
      </c>
      <c r="AU635" s="142" t="s">
        <v>86</v>
      </c>
      <c r="AY635" s="16" t="s">
        <v>149</v>
      </c>
      <c r="BE635" s="143">
        <f t="shared" si="104"/>
        <v>0</v>
      </c>
      <c r="BF635" s="143">
        <f t="shared" si="105"/>
        <v>0</v>
      </c>
      <c r="BG635" s="143">
        <f t="shared" si="106"/>
        <v>0</v>
      </c>
      <c r="BH635" s="143">
        <f t="shared" si="107"/>
        <v>0</v>
      </c>
      <c r="BI635" s="143">
        <f t="shared" si="108"/>
        <v>0</v>
      </c>
      <c r="BJ635" s="16" t="s">
        <v>84</v>
      </c>
      <c r="BK635" s="143">
        <f t="shared" si="109"/>
        <v>0</v>
      </c>
      <c r="BL635" s="16" t="s">
        <v>194</v>
      </c>
      <c r="BM635" s="142" t="s">
        <v>1249</v>
      </c>
    </row>
    <row r="636" spans="2:65" s="1" customFormat="1" ht="16.5" customHeight="1">
      <c r="B636" s="31"/>
      <c r="C636" s="159" t="s">
        <v>766</v>
      </c>
      <c r="D636" s="159" t="s">
        <v>184</v>
      </c>
      <c r="E636" s="160" t="s">
        <v>1250</v>
      </c>
      <c r="F636" s="161" t="s">
        <v>1251</v>
      </c>
      <c r="G636" s="162" t="s">
        <v>410</v>
      </c>
      <c r="H636" s="163">
        <v>2</v>
      </c>
      <c r="I636" s="164"/>
      <c r="J636" s="165">
        <f t="shared" si="100"/>
        <v>0</v>
      </c>
      <c r="K636" s="161" t="s">
        <v>193</v>
      </c>
      <c r="L636" s="166"/>
      <c r="M636" s="167" t="s">
        <v>1</v>
      </c>
      <c r="N636" s="168" t="s">
        <v>41</v>
      </c>
      <c r="P636" s="140">
        <f t="shared" si="101"/>
        <v>0</v>
      </c>
      <c r="Q636" s="140">
        <v>0</v>
      </c>
      <c r="R636" s="140">
        <f t="shared" si="102"/>
        <v>0</v>
      </c>
      <c r="S636" s="140">
        <v>0</v>
      </c>
      <c r="T636" s="141">
        <f t="shared" si="103"/>
        <v>0</v>
      </c>
      <c r="AR636" s="142" t="s">
        <v>229</v>
      </c>
      <c r="AT636" s="142" t="s">
        <v>184</v>
      </c>
      <c r="AU636" s="142" t="s">
        <v>86</v>
      </c>
      <c r="AY636" s="16" t="s">
        <v>149</v>
      </c>
      <c r="BE636" s="143">
        <f t="shared" si="104"/>
        <v>0</v>
      </c>
      <c r="BF636" s="143">
        <f t="shared" si="105"/>
        <v>0</v>
      </c>
      <c r="BG636" s="143">
        <f t="shared" si="106"/>
        <v>0</v>
      </c>
      <c r="BH636" s="143">
        <f t="shared" si="107"/>
        <v>0</v>
      </c>
      <c r="BI636" s="143">
        <f t="shared" si="108"/>
        <v>0</v>
      </c>
      <c r="BJ636" s="16" t="s">
        <v>84</v>
      </c>
      <c r="BK636" s="143">
        <f t="shared" si="109"/>
        <v>0</v>
      </c>
      <c r="BL636" s="16" t="s">
        <v>194</v>
      </c>
      <c r="BM636" s="142" t="s">
        <v>1252</v>
      </c>
    </row>
    <row r="637" spans="2:65" s="1" customFormat="1" ht="16.5" customHeight="1">
      <c r="B637" s="31"/>
      <c r="C637" s="159" t="s">
        <v>1253</v>
      </c>
      <c r="D637" s="159" t="s">
        <v>184</v>
      </c>
      <c r="E637" s="160" t="s">
        <v>1254</v>
      </c>
      <c r="F637" s="161" t="s">
        <v>1255</v>
      </c>
      <c r="G637" s="162" t="s">
        <v>410</v>
      </c>
      <c r="H637" s="163">
        <v>2</v>
      </c>
      <c r="I637" s="164"/>
      <c r="J637" s="165">
        <f t="shared" si="100"/>
        <v>0</v>
      </c>
      <c r="K637" s="161" t="s">
        <v>193</v>
      </c>
      <c r="L637" s="166"/>
      <c r="M637" s="167" t="s">
        <v>1</v>
      </c>
      <c r="N637" s="168" t="s">
        <v>41</v>
      </c>
      <c r="P637" s="140">
        <f t="shared" si="101"/>
        <v>0</v>
      </c>
      <c r="Q637" s="140">
        <v>0</v>
      </c>
      <c r="R637" s="140">
        <f t="shared" si="102"/>
        <v>0</v>
      </c>
      <c r="S637" s="140">
        <v>0</v>
      </c>
      <c r="T637" s="141">
        <f t="shared" si="103"/>
        <v>0</v>
      </c>
      <c r="AR637" s="142" t="s">
        <v>229</v>
      </c>
      <c r="AT637" s="142" t="s">
        <v>184</v>
      </c>
      <c r="AU637" s="142" t="s">
        <v>86</v>
      </c>
      <c r="AY637" s="16" t="s">
        <v>149</v>
      </c>
      <c r="BE637" s="143">
        <f t="shared" si="104"/>
        <v>0</v>
      </c>
      <c r="BF637" s="143">
        <f t="shared" si="105"/>
        <v>0</v>
      </c>
      <c r="BG637" s="143">
        <f t="shared" si="106"/>
        <v>0</v>
      </c>
      <c r="BH637" s="143">
        <f t="shared" si="107"/>
        <v>0</v>
      </c>
      <c r="BI637" s="143">
        <f t="shared" si="108"/>
        <v>0</v>
      </c>
      <c r="BJ637" s="16" t="s">
        <v>84</v>
      </c>
      <c r="BK637" s="143">
        <f t="shared" si="109"/>
        <v>0</v>
      </c>
      <c r="BL637" s="16" t="s">
        <v>194</v>
      </c>
      <c r="BM637" s="142" t="s">
        <v>1256</v>
      </c>
    </row>
    <row r="638" spans="2:65" s="1" customFormat="1" ht="16.5" customHeight="1">
      <c r="B638" s="31"/>
      <c r="C638" s="159" t="s">
        <v>770</v>
      </c>
      <c r="D638" s="159" t="s">
        <v>184</v>
      </c>
      <c r="E638" s="160" t="s">
        <v>1257</v>
      </c>
      <c r="F638" s="161" t="s">
        <v>1258</v>
      </c>
      <c r="G638" s="162" t="s">
        <v>410</v>
      </c>
      <c r="H638" s="163">
        <v>16</v>
      </c>
      <c r="I638" s="164"/>
      <c r="J638" s="165">
        <f t="shared" si="100"/>
        <v>0</v>
      </c>
      <c r="K638" s="161" t="s">
        <v>193</v>
      </c>
      <c r="L638" s="166"/>
      <c r="M638" s="167" t="s">
        <v>1</v>
      </c>
      <c r="N638" s="168" t="s">
        <v>41</v>
      </c>
      <c r="P638" s="140">
        <f t="shared" si="101"/>
        <v>0</v>
      </c>
      <c r="Q638" s="140">
        <v>0</v>
      </c>
      <c r="R638" s="140">
        <f t="shared" si="102"/>
        <v>0</v>
      </c>
      <c r="S638" s="140">
        <v>0</v>
      </c>
      <c r="T638" s="141">
        <f t="shared" si="103"/>
        <v>0</v>
      </c>
      <c r="AR638" s="142" t="s">
        <v>229</v>
      </c>
      <c r="AT638" s="142" t="s">
        <v>184</v>
      </c>
      <c r="AU638" s="142" t="s">
        <v>86</v>
      </c>
      <c r="AY638" s="16" t="s">
        <v>149</v>
      </c>
      <c r="BE638" s="143">
        <f t="shared" si="104"/>
        <v>0</v>
      </c>
      <c r="BF638" s="143">
        <f t="shared" si="105"/>
        <v>0</v>
      </c>
      <c r="BG638" s="143">
        <f t="shared" si="106"/>
        <v>0</v>
      </c>
      <c r="BH638" s="143">
        <f t="shared" si="107"/>
        <v>0</v>
      </c>
      <c r="BI638" s="143">
        <f t="shared" si="108"/>
        <v>0</v>
      </c>
      <c r="BJ638" s="16" t="s">
        <v>84</v>
      </c>
      <c r="BK638" s="143">
        <f t="shared" si="109"/>
        <v>0</v>
      </c>
      <c r="BL638" s="16" t="s">
        <v>194</v>
      </c>
      <c r="BM638" s="142" t="s">
        <v>1259</v>
      </c>
    </row>
    <row r="639" spans="2:65" s="1" customFormat="1" ht="16.5" customHeight="1">
      <c r="B639" s="31"/>
      <c r="C639" s="159" t="s">
        <v>1260</v>
      </c>
      <c r="D639" s="159" t="s">
        <v>184</v>
      </c>
      <c r="E639" s="160" t="s">
        <v>1261</v>
      </c>
      <c r="F639" s="161" t="s">
        <v>1262</v>
      </c>
      <c r="G639" s="162" t="s">
        <v>410</v>
      </c>
      <c r="H639" s="163">
        <v>16</v>
      </c>
      <c r="I639" s="164"/>
      <c r="J639" s="165">
        <f t="shared" si="100"/>
        <v>0</v>
      </c>
      <c r="K639" s="161" t="s">
        <v>193</v>
      </c>
      <c r="L639" s="166"/>
      <c r="M639" s="167" t="s">
        <v>1</v>
      </c>
      <c r="N639" s="168" t="s">
        <v>41</v>
      </c>
      <c r="P639" s="140">
        <f t="shared" si="101"/>
        <v>0</v>
      </c>
      <c r="Q639" s="140">
        <v>0</v>
      </c>
      <c r="R639" s="140">
        <f t="shared" si="102"/>
        <v>0</v>
      </c>
      <c r="S639" s="140">
        <v>0</v>
      </c>
      <c r="T639" s="141">
        <f t="shared" si="103"/>
        <v>0</v>
      </c>
      <c r="AR639" s="142" t="s">
        <v>229</v>
      </c>
      <c r="AT639" s="142" t="s">
        <v>184</v>
      </c>
      <c r="AU639" s="142" t="s">
        <v>86</v>
      </c>
      <c r="AY639" s="16" t="s">
        <v>149</v>
      </c>
      <c r="BE639" s="143">
        <f t="shared" si="104"/>
        <v>0</v>
      </c>
      <c r="BF639" s="143">
        <f t="shared" si="105"/>
        <v>0</v>
      </c>
      <c r="BG639" s="143">
        <f t="shared" si="106"/>
        <v>0</v>
      </c>
      <c r="BH639" s="143">
        <f t="shared" si="107"/>
        <v>0</v>
      </c>
      <c r="BI639" s="143">
        <f t="shared" si="108"/>
        <v>0</v>
      </c>
      <c r="BJ639" s="16" t="s">
        <v>84</v>
      </c>
      <c r="BK639" s="143">
        <f t="shared" si="109"/>
        <v>0</v>
      </c>
      <c r="BL639" s="16" t="s">
        <v>194</v>
      </c>
      <c r="BM639" s="142" t="s">
        <v>1263</v>
      </c>
    </row>
    <row r="640" spans="2:65" s="1" customFormat="1" ht="16.5" customHeight="1">
      <c r="B640" s="31"/>
      <c r="C640" s="131" t="s">
        <v>773</v>
      </c>
      <c r="D640" s="131" t="s">
        <v>151</v>
      </c>
      <c r="E640" s="132" t="s">
        <v>1264</v>
      </c>
      <c r="F640" s="133" t="s">
        <v>1265</v>
      </c>
      <c r="G640" s="134" t="s">
        <v>410</v>
      </c>
      <c r="H640" s="135">
        <v>1</v>
      </c>
      <c r="I640" s="136"/>
      <c r="J640" s="137">
        <f t="shared" si="100"/>
        <v>0</v>
      </c>
      <c r="K640" s="133" t="s">
        <v>155</v>
      </c>
      <c r="L640" s="31"/>
      <c r="M640" s="138" t="s">
        <v>1</v>
      </c>
      <c r="N640" s="139" t="s">
        <v>41</v>
      </c>
      <c r="P640" s="140">
        <f t="shared" si="101"/>
        <v>0</v>
      </c>
      <c r="Q640" s="140">
        <v>0</v>
      </c>
      <c r="R640" s="140">
        <f t="shared" si="102"/>
        <v>0</v>
      </c>
      <c r="S640" s="140">
        <v>0</v>
      </c>
      <c r="T640" s="141">
        <f t="shared" si="103"/>
        <v>0</v>
      </c>
      <c r="AR640" s="142" t="s">
        <v>194</v>
      </c>
      <c r="AT640" s="142" t="s">
        <v>151</v>
      </c>
      <c r="AU640" s="142" t="s">
        <v>86</v>
      </c>
      <c r="AY640" s="16" t="s">
        <v>149</v>
      </c>
      <c r="BE640" s="143">
        <f t="shared" si="104"/>
        <v>0</v>
      </c>
      <c r="BF640" s="143">
        <f t="shared" si="105"/>
        <v>0</v>
      </c>
      <c r="BG640" s="143">
        <f t="shared" si="106"/>
        <v>0</v>
      </c>
      <c r="BH640" s="143">
        <f t="shared" si="107"/>
        <v>0</v>
      </c>
      <c r="BI640" s="143">
        <f t="shared" si="108"/>
        <v>0</v>
      </c>
      <c r="BJ640" s="16" t="s">
        <v>84</v>
      </c>
      <c r="BK640" s="143">
        <f t="shared" si="109"/>
        <v>0</v>
      </c>
      <c r="BL640" s="16" t="s">
        <v>194</v>
      </c>
      <c r="BM640" s="142" t="s">
        <v>1266</v>
      </c>
    </row>
    <row r="641" spans="2:65" s="1" customFormat="1" ht="16.5" customHeight="1">
      <c r="B641" s="31"/>
      <c r="C641" s="159" t="s">
        <v>1267</v>
      </c>
      <c r="D641" s="159" t="s">
        <v>184</v>
      </c>
      <c r="E641" s="160" t="s">
        <v>1268</v>
      </c>
      <c r="F641" s="161" t="s">
        <v>1269</v>
      </c>
      <c r="G641" s="162" t="s">
        <v>410</v>
      </c>
      <c r="H641" s="163">
        <v>1</v>
      </c>
      <c r="I641" s="164"/>
      <c r="J641" s="165">
        <f t="shared" si="100"/>
        <v>0</v>
      </c>
      <c r="K641" s="161" t="s">
        <v>193</v>
      </c>
      <c r="L641" s="166"/>
      <c r="M641" s="167" t="s">
        <v>1</v>
      </c>
      <c r="N641" s="168" t="s">
        <v>41</v>
      </c>
      <c r="P641" s="140">
        <f t="shared" si="101"/>
        <v>0</v>
      </c>
      <c r="Q641" s="140">
        <v>0</v>
      </c>
      <c r="R641" s="140">
        <f t="shared" si="102"/>
        <v>0</v>
      </c>
      <c r="S641" s="140">
        <v>0</v>
      </c>
      <c r="T641" s="141">
        <f t="shared" si="103"/>
        <v>0</v>
      </c>
      <c r="AR641" s="142" t="s">
        <v>229</v>
      </c>
      <c r="AT641" s="142" t="s">
        <v>184</v>
      </c>
      <c r="AU641" s="142" t="s">
        <v>86</v>
      </c>
      <c r="AY641" s="16" t="s">
        <v>149</v>
      </c>
      <c r="BE641" s="143">
        <f t="shared" si="104"/>
        <v>0</v>
      </c>
      <c r="BF641" s="143">
        <f t="shared" si="105"/>
        <v>0</v>
      </c>
      <c r="BG641" s="143">
        <f t="shared" si="106"/>
        <v>0</v>
      </c>
      <c r="BH641" s="143">
        <f t="shared" si="107"/>
        <v>0</v>
      </c>
      <c r="BI641" s="143">
        <f t="shared" si="108"/>
        <v>0</v>
      </c>
      <c r="BJ641" s="16" t="s">
        <v>84</v>
      </c>
      <c r="BK641" s="143">
        <f t="shared" si="109"/>
        <v>0</v>
      </c>
      <c r="BL641" s="16" t="s">
        <v>194</v>
      </c>
      <c r="BM641" s="142" t="s">
        <v>1270</v>
      </c>
    </row>
    <row r="642" spans="2:65" s="1" customFormat="1" ht="16.5" customHeight="1">
      <c r="B642" s="31"/>
      <c r="C642" s="131" t="s">
        <v>777</v>
      </c>
      <c r="D642" s="131" t="s">
        <v>151</v>
      </c>
      <c r="E642" s="132" t="s">
        <v>1271</v>
      </c>
      <c r="F642" s="133" t="s">
        <v>1272</v>
      </c>
      <c r="G642" s="134" t="s">
        <v>410</v>
      </c>
      <c r="H642" s="135">
        <v>1</v>
      </c>
      <c r="I642" s="136"/>
      <c r="J642" s="137">
        <f t="shared" si="100"/>
        <v>0</v>
      </c>
      <c r="K642" s="133" t="s">
        <v>155</v>
      </c>
      <c r="L642" s="31"/>
      <c r="M642" s="138" t="s">
        <v>1</v>
      </c>
      <c r="N642" s="139" t="s">
        <v>41</v>
      </c>
      <c r="P642" s="140">
        <f t="shared" si="101"/>
        <v>0</v>
      </c>
      <c r="Q642" s="140">
        <v>0</v>
      </c>
      <c r="R642" s="140">
        <f t="shared" si="102"/>
        <v>0</v>
      </c>
      <c r="S642" s="140">
        <v>0</v>
      </c>
      <c r="T642" s="141">
        <f t="shared" si="103"/>
        <v>0</v>
      </c>
      <c r="AR642" s="142" t="s">
        <v>194</v>
      </c>
      <c r="AT642" s="142" t="s">
        <v>151</v>
      </c>
      <c r="AU642" s="142" t="s">
        <v>86</v>
      </c>
      <c r="AY642" s="16" t="s">
        <v>149</v>
      </c>
      <c r="BE642" s="143">
        <f t="shared" si="104"/>
        <v>0</v>
      </c>
      <c r="BF642" s="143">
        <f t="shared" si="105"/>
        <v>0</v>
      </c>
      <c r="BG642" s="143">
        <f t="shared" si="106"/>
        <v>0</v>
      </c>
      <c r="BH642" s="143">
        <f t="shared" si="107"/>
        <v>0</v>
      </c>
      <c r="BI642" s="143">
        <f t="shared" si="108"/>
        <v>0</v>
      </c>
      <c r="BJ642" s="16" t="s">
        <v>84</v>
      </c>
      <c r="BK642" s="143">
        <f t="shared" si="109"/>
        <v>0</v>
      </c>
      <c r="BL642" s="16" t="s">
        <v>194</v>
      </c>
      <c r="BM642" s="142" t="s">
        <v>1273</v>
      </c>
    </row>
    <row r="643" spans="2:65" s="1" customFormat="1" ht="16.5" customHeight="1">
      <c r="B643" s="31"/>
      <c r="C643" s="159" t="s">
        <v>1274</v>
      </c>
      <c r="D643" s="159" t="s">
        <v>184</v>
      </c>
      <c r="E643" s="160" t="s">
        <v>1275</v>
      </c>
      <c r="F643" s="161" t="s">
        <v>1276</v>
      </c>
      <c r="G643" s="162" t="s">
        <v>410</v>
      </c>
      <c r="H643" s="163">
        <v>1</v>
      </c>
      <c r="I643" s="164"/>
      <c r="J643" s="165">
        <f t="shared" si="100"/>
        <v>0</v>
      </c>
      <c r="K643" s="161" t="s">
        <v>193</v>
      </c>
      <c r="L643" s="166"/>
      <c r="M643" s="167" t="s">
        <v>1</v>
      </c>
      <c r="N643" s="168" t="s">
        <v>41</v>
      </c>
      <c r="P643" s="140">
        <f t="shared" si="101"/>
        <v>0</v>
      </c>
      <c r="Q643" s="140">
        <v>0</v>
      </c>
      <c r="R643" s="140">
        <f t="shared" si="102"/>
        <v>0</v>
      </c>
      <c r="S643" s="140">
        <v>0</v>
      </c>
      <c r="T643" s="141">
        <f t="shared" si="103"/>
        <v>0</v>
      </c>
      <c r="AR643" s="142" t="s">
        <v>229</v>
      </c>
      <c r="AT643" s="142" t="s">
        <v>184</v>
      </c>
      <c r="AU643" s="142" t="s">
        <v>86</v>
      </c>
      <c r="AY643" s="16" t="s">
        <v>149</v>
      </c>
      <c r="BE643" s="143">
        <f t="shared" si="104"/>
        <v>0</v>
      </c>
      <c r="BF643" s="143">
        <f t="shared" si="105"/>
        <v>0</v>
      </c>
      <c r="BG643" s="143">
        <f t="shared" si="106"/>
        <v>0</v>
      </c>
      <c r="BH643" s="143">
        <f t="shared" si="107"/>
        <v>0</v>
      </c>
      <c r="BI643" s="143">
        <f t="shared" si="108"/>
        <v>0</v>
      </c>
      <c r="BJ643" s="16" t="s">
        <v>84</v>
      </c>
      <c r="BK643" s="143">
        <f t="shared" si="109"/>
        <v>0</v>
      </c>
      <c r="BL643" s="16" t="s">
        <v>194</v>
      </c>
      <c r="BM643" s="142" t="s">
        <v>1277</v>
      </c>
    </row>
    <row r="644" spans="2:65" s="1" customFormat="1" ht="16.5" customHeight="1">
      <c r="B644" s="31"/>
      <c r="C644" s="131" t="s">
        <v>780</v>
      </c>
      <c r="D644" s="131" t="s">
        <v>151</v>
      </c>
      <c r="E644" s="132" t="s">
        <v>1278</v>
      </c>
      <c r="F644" s="133" t="s">
        <v>1279</v>
      </c>
      <c r="G644" s="134" t="s">
        <v>410</v>
      </c>
      <c r="H644" s="135">
        <v>4</v>
      </c>
      <c r="I644" s="136"/>
      <c r="J644" s="137">
        <f t="shared" si="100"/>
        <v>0</v>
      </c>
      <c r="K644" s="133" t="s">
        <v>155</v>
      </c>
      <c r="L644" s="31"/>
      <c r="M644" s="138" t="s">
        <v>1</v>
      </c>
      <c r="N644" s="139" t="s">
        <v>41</v>
      </c>
      <c r="P644" s="140">
        <f t="shared" si="101"/>
        <v>0</v>
      </c>
      <c r="Q644" s="140">
        <v>0</v>
      </c>
      <c r="R644" s="140">
        <f t="shared" si="102"/>
        <v>0</v>
      </c>
      <c r="S644" s="140">
        <v>0</v>
      </c>
      <c r="T644" s="141">
        <f t="shared" si="103"/>
        <v>0</v>
      </c>
      <c r="AR644" s="142" t="s">
        <v>194</v>
      </c>
      <c r="AT644" s="142" t="s">
        <v>151</v>
      </c>
      <c r="AU644" s="142" t="s">
        <v>86</v>
      </c>
      <c r="AY644" s="16" t="s">
        <v>149</v>
      </c>
      <c r="BE644" s="143">
        <f t="shared" si="104"/>
        <v>0</v>
      </c>
      <c r="BF644" s="143">
        <f t="shared" si="105"/>
        <v>0</v>
      </c>
      <c r="BG644" s="143">
        <f t="shared" si="106"/>
        <v>0</v>
      </c>
      <c r="BH644" s="143">
        <f t="shared" si="107"/>
        <v>0</v>
      </c>
      <c r="BI644" s="143">
        <f t="shared" si="108"/>
        <v>0</v>
      </c>
      <c r="BJ644" s="16" t="s">
        <v>84</v>
      </c>
      <c r="BK644" s="143">
        <f t="shared" si="109"/>
        <v>0</v>
      </c>
      <c r="BL644" s="16" t="s">
        <v>194</v>
      </c>
      <c r="BM644" s="142" t="s">
        <v>1280</v>
      </c>
    </row>
    <row r="645" spans="2:65" s="1" customFormat="1" ht="16.5" customHeight="1">
      <c r="B645" s="31"/>
      <c r="C645" s="159" t="s">
        <v>1281</v>
      </c>
      <c r="D645" s="159" t="s">
        <v>184</v>
      </c>
      <c r="E645" s="160" t="s">
        <v>1282</v>
      </c>
      <c r="F645" s="161" t="s">
        <v>1283</v>
      </c>
      <c r="G645" s="162" t="s">
        <v>410</v>
      </c>
      <c r="H645" s="163">
        <v>4</v>
      </c>
      <c r="I645" s="164"/>
      <c r="J645" s="165">
        <f t="shared" si="100"/>
        <v>0</v>
      </c>
      <c r="K645" s="161" t="s">
        <v>193</v>
      </c>
      <c r="L645" s="166"/>
      <c r="M645" s="167" t="s">
        <v>1</v>
      </c>
      <c r="N645" s="168" t="s">
        <v>41</v>
      </c>
      <c r="P645" s="140">
        <f t="shared" si="101"/>
        <v>0</v>
      </c>
      <c r="Q645" s="140">
        <v>0</v>
      </c>
      <c r="R645" s="140">
        <f t="shared" si="102"/>
        <v>0</v>
      </c>
      <c r="S645" s="140">
        <v>0</v>
      </c>
      <c r="T645" s="141">
        <f t="shared" si="103"/>
        <v>0</v>
      </c>
      <c r="AR645" s="142" t="s">
        <v>229</v>
      </c>
      <c r="AT645" s="142" t="s">
        <v>184</v>
      </c>
      <c r="AU645" s="142" t="s">
        <v>86</v>
      </c>
      <c r="AY645" s="16" t="s">
        <v>149</v>
      </c>
      <c r="BE645" s="143">
        <f t="shared" si="104"/>
        <v>0</v>
      </c>
      <c r="BF645" s="143">
        <f t="shared" si="105"/>
        <v>0</v>
      </c>
      <c r="BG645" s="143">
        <f t="shared" si="106"/>
        <v>0</v>
      </c>
      <c r="BH645" s="143">
        <f t="shared" si="107"/>
        <v>0</v>
      </c>
      <c r="BI645" s="143">
        <f t="shared" si="108"/>
        <v>0</v>
      </c>
      <c r="BJ645" s="16" t="s">
        <v>84</v>
      </c>
      <c r="BK645" s="143">
        <f t="shared" si="109"/>
        <v>0</v>
      </c>
      <c r="BL645" s="16" t="s">
        <v>194</v>
      </c>
      <c r="BM645" s="142" t="s">
        <v>1284</v>
      </c>
    </row>
    <row r="646" spans="2:65" s="1" customFormat="1" ht="16.5" customHeight="1">
      <c r="B646" s="31"/>
      <c r="C646" s="131" t="s">
        <v>784</v>
      </c>
      <c r="D646" s="131" t="s">
        <v>151</v>
      </c>
      <c r="E646" s="132" t="s">
        <v>1285</v>
      </c>
      <c r="F646" s="133" t="s">
        <v>1286</v>
      </c>
      <c r="G646" s="134" t="s">
        <v>410</v>
      </c>
      <c r="H646" s="135">
        <v>6</v>
      </c>
      <c r="I646" s="136"/>
      <c r="J646" s="137">
        <f t="shared" si="100"/>
        <v>0</v>
      </c>
      <c r="K646" s="133" t="s">
        <v>155</v>
      </c>
      <c r="L646" s="31"/>
      <c r="M646" s="138" t="s">
        <v>1</v>
      </c>
      <c r="N646" s="139" t="s">
        <v>41</v>
      </c>
      <c r="P646" s="140">
        <f t="shared" si="101"/>
        <v>0</v>
      </c>
      <c r="Q646" s="140">
        <v>0</v>
      </c>
      <c r="R646" s="140">
        <f t="shared" si="102"/>
        <v>0</v>
      </c>
      <c r="S646" s="140">
        <v>0</v>
      </c>
      <c r="T646" s="141">
        <f t="shared" si="103"/>
        <v>0</v>
      </c>
      <c r="AR646" s="142" t="s">
        <v>194</v>
      </c>
      <c r="AT646" s="142" t="s">
        <v>151</v>
      </c>
      <c r="AU646" s="142" t="s">
        <v>86</v>
      </c>
      <c r="AY646" s="16" t="s">
        <v>149</v>
      </c>
      <c r="BE646" s="143">
        <f t="shared" si="104"/>
        <v>0</v>
      </c>
      <c r="BF646" s="143">
        <f t="shared" si="105"/>
        <v>0</v>
      </c>
      <c r="BG646" s="143">
        <f t="shared" si="106"/>
        <v>0</v>
      </c>
      <c r="BH646" s="143">
        <f t="shared" si="107"/>
        <v>0</v>
      </c>
      <c r="BI646" s="143">
        <f t="shared" si="108"/>
        <v>0</v>
      </c>
      <c r="BJ646" s="16" t="s">
        <v>84</v>
      </c>
      <c r="BK646" s="143">
        <f t="shared" si="109"/>
        <v>0</v>
      </c>
      <c r="BL646" s="16" t="s">
        <v>194</v>
      </c>
      <c r="BM646" s="142" t="s">
        <v>1287</v>
      </c>
    </row>
    <row r="647" spans="2:65" s="1" customFormat="1" ht="24.2" customHeight="1">
      <c r="B647" s="31"/>
      <c r="C647" s="159" t="s">
        <v>1288</v>
      </c>
      <c r="D647" s="159" t="s">
        <v>184</v>
      </c>
      <c r="E647" s="160" t="s">
        <v>1289</v>
      </c>
      <c r="F647" s="161" t="s">
        <v>1290</v>
      </c>
      <c r="G647" s="162" t="s">
        <v>410</v>
      </c>
      <c r="H647" s="163">
        <v>6</v>
      </c>
      <c r="I647" s="164"/>
      <c r="J647" s="165">
        <f t="shared" si="100"/>
        <v>0</v>
      </c>
      <c r="K647" s="161" t="s">
        <v>193</v>
      </c>
      <c r="L647" s="166"/>
      <c r="M647" s="167" t="s">
        <v>1</v>
      </c>
      <c r="N647" s="168" t="s">
        <v>41</v>
      </c>
      <c r="P647" s="140">
        <f t="shared" si="101"/>
        <v>0</v>
      </c>
      <c r="Q647" s="140">
        <v>0</v>
      </c>
      <c r="R647" s="140">
        <f t="shared" si="102"/>
        <v>0</v>
      </c>
      <c r="S647" s="140">
        <v>0</v>
      </c>
      <c r="T647" s="141">
        <f t="shared" si="103"/>
        <v>0</v>
      </c>
      <c r="AR647" s="142" t="s">
        <v>229</v>
      </c>
      <c r="AT647" s="142" t="s">
        <v>184</v>
      </c>
      <c r="AU647" s="142" t="s">
        <v>86</v>
      </c>
      <c r="AY647" s="16" t="s">
        <v>149</v>
      </c>
      <c r="BE647" s="143">
        <f t="shared" si="104"/>
        <v>0</v>
      </c>
      <c r="BF647" s="143">
        <f t="shared" si="105"/>
        <v>0</v>
      </c>
      <c r="BG647" s="143">
        <f t="shared" si="106"/>
        <v>0</v>
      </c>
      <c r="BH647" s="143">
        <f t="shared" si="107"/>
        <v>0</v>
      </c>
      <c r="BI647" s="143">
        <f t="shared" si="108"/>
        <v>0</v>
      </c>
      <c r="BJ647" s="16" t="s">
        <v>84</v>
      </c>
      <c r="BK647" s="143">
        <f t="shared" si="109"/>
        <v>0</v>
      </c>
      <c r="BL647" s="16" t="s">
        <v>194</v>
      </c>
      <c r="BM647" s="142" t="s">
        <v>1291</v>
      </c>
    </row>
    <row r="648" spans="2:65" s="1" customFormat="1" ht="16.5" customHeight="1">
      <c r="B648" s="31"/>
      <c r="C648" s="131" t="s">
        <v>787</v>
      </c>
      <c r="D648" s="131" t="s">
        <v>151</v>
      </c>
      <c r="E648" s="132" t="s">
        <v>1292</v>
      </c>
      <c r="F648" s="133" t="s">
        <v>1293</v>
      </c>
      <c r="G648" s="134" t="s">
        <v>410</v>
      </c>
      <c r="H648" s="135">
        <v>2</v>
      </c>
      <c r="I648" s="136"/>
      <c r="J648" s="137">
        <f t="shared" si="100"/>
        <v>0</v>
      </c>
      <c r="K648" s="133" t="s">
        <v>155</v>
      </c>
      <c r="L648" s="31"/>
      <c r="M648" s="138" t="s">
        <v>1</v>
      </c>
      <c r="N648" s="139" t="s">
        <v>41</v>
      </c>
      <c r="P648" s="140">
        <f t="shared" si="101"/>
        <v>0</v>
      </c>
      <c r="Q648" s="140">
        <v>0</v>
      </c>
      <c r="R648" s="140">
        <f t="shared" si="102"/>
        <v>0</v>
      </c>
      <c r="S648" s="140">
        <v>0</v>
      </c>
      <c r="T648" s="141">
        <f t="shared" si="103"/>
        <v>0</v>
      </c>
      <c r="AR648" s="142" t="s">
        <v>194</v>
      </c>
      <c r="AT648" s="142" t="s">
        <v>151</v>
      </c>
      <c r="AU648" s="142" t="s">
        <v>86</v>
      </c>
      <c r="AY648" s="16" t="s">
        <v>149</v>
      </c>
      <c r="BE648" s="143">
        <f t="shared" si="104"/>
        <v>0</v>
      </c>
      <c r="BF648" s="143">
        <f t="shared" si="105"/>
        <v>0</v>
      </c>
      <c r="BG648" s="143">
        <f t="shared" si="106"/>
        <v>0</v>
      </c>
      <c r="BH648" s="143">
        <f t="shared" si="107"/>
        <v>0</v>
      </c>
      <c r="BI648" s="143">
        <f t="shared" si="108"/>
        <v>0</v>
      </c>
      <c r="BJ648" s="16" t="s">
        <v>84</v>
      </c>
      <c r="BK648" s="143">
        <f t="shared" si="109"/>
        <v>0</v>
      </c>
      <c r="BL648" s="16" t="s">
        <v>194</v>
      </c>
      <c r="BM648" s="142" t="s">
        <v>1294</v>
      </c>
    </row>
    <row r="649" spans="2:65" s="1" customFormat="1" ht="16.5" customHeight="1">
      <c r="B649" s="31"/>
      <c r="C649" s="159" t="s">
        <v>1295</v>
      </c>
      <c r="D649" s="159" t="s">
        <v>184</v>
      </c>
      <c r="E649" s="160" t="s">
        <v>1296</v>
      </c>
      <c r="F649" s="161" t="s">
        <v>1297</v>
      </c>
      <c r="G649" s="162" t="s">
        <v>410</v>
      </c>
      <c r="H649" s="163">
        <v>2</v>
      </c>
      <c r="I649" s="164"/>
      <c r="J649" s="165">
        <f t="shared" si="100"/>
        <v>0</v>
      </c>
      <c r="K649" s="161" t="s">
        <v>193</v>
      </c>
      <c r="L649" s="166"/>
      <c r="M649" s="167" t="s">
        <v>1</v>
      </c>
      <c r="N649" s="168" t="s">
        <v>41</v>
      </c>
      <c r="P649" s="140">
        <f t="shared" si="101"/>
        <v>0</v>
      </c>
      <c r="Q649" s="140">
        <v>0</v>
      </c>
      <c r="R649" s="140">
        <f t="shared" si="102"/>
        <v>0</v>
      </c>
      <c r="S649" s="140">
        <v>0</v>
      </c>
      <c r="T649" s="141">
        <f t="shared" si="103"/>
        <v>0</v>
      </c>
      <c r="AR649" s="142" t="s">
        <v>229</v>
      </c>
      <c r="AT649" s="142" t="s">
        <v>184</v>
      </c>
      <c r="AU649" s="142" t="s">
        <v>86</v>
      </c>
      <c r="AY649" s="16" t="s">
        <v>149</v>
      </c>
      <c r="BE649" s="143">
        <f t="shared" si="104"/>
        <v>0</v>
      </c>
      <c r="BF649" s="143">
        <f t="shared" si="105"/>
        <v>0</v>
      </c>
      <c r="BG649" s="143">
        <f t="shared" si="106"/>
        <v>0</v>
      </c>
      <c r="BH649" s="143">
        <f t="shared" si="107"/>
        <v>0</v>
      </c>
      <c r="BI649" s="143">
        <f t="shared" si="108"/>
        <v>0</v>
      </c>
      <c r="BJ649" s="16" t="s">
        <v>84</v>
      </c>
      <c r="BK649" s="143">
        <f t="shared" si="109"/>
        <v>0</v>
      </c>
      <c r="BL649" s="16" t="s">
        <v>194</v>
      </c>
      <c r="BM649" s="142" t="s">
        <v>1298</v>
      </c>
    </row>
    <row r="650" spans="2:65" s="1" customFormat="1" ht="16.5" customHeight="1">
      <c r="B650" s="31"/>
      <c r="C650" s="131" t="s">
        <v>791</v>
      </c>
      <c r="D650" s="131" t="s">
        <v>151</v>
      </c>
      <c r="E650" s="132" t="s">
        <v>1299</v>
      </c>
      <c r="F650" s="133" t="s">
        <v>1300</v>
      </c>
      <c r="G650" s="134" t="s">
        <v>410</v>
      </c>
      <c r="H650" s="135">
        <v>1</v>
      </c>
      <c r="I650" s="136"/>
      <c r="J650" s="137">
        <f t="shared" si="100"/>
        <v>0</v>
      </c>
      <c r="K650" s="133" t="s">
        <v>155</v>
      </c>
      <c r="L650" s="31"/>
      <c r="M650" s="138" t="s">
        <v>1</v>
      </c>
      <c r="N650" s="139" t="s">
        <v>41</v>
      </c>
      <c r="P650" s="140">
        <f t="shared" si="101"/>
        <v>0</v>
      </c>
      <c r="Q650" s="140">
        <v>0</v>
      </c>
      <c r="R650" s="140">
        <f t="shared" si="102"/>
        <v>0</v>
      </c>
      <c r="S650" s="140">
        <v>0</v>
      </c>
      <c r="T650" s="141">
        <f t="shared" si="103"/>
        <v>0</v>
      </c>
      <c r="AR650" s="142" t="s">
        <v>194</v>
      </c>
      <c r="AT650" s="142" t="s">
        <v>151</v>
      </c>
      <c r="AU650" s="142" t="s">
        <v>86</v>
      </c>
      <c r="AY650" s="16" t="s">
        <v>149</v>
      </c>
      <c r="BE650" s="143">
        <f t="shared" si="104"/>
        <v>0</v>
      </c>
      <c r="BF650" s="143">
        <f t="shared" si="105"/>
        <v>0</v>
      </c>
      <c r="BG650" s="143">
        <f t="shared" si="106"/>
        <v>0</v>
      </c>
      <c r="BH650" s="143">
        <f t="shared" si="107"/>
        <v>0</v>
      </c>
      <c r="BI650" s="143">
        <f t="shared" si="108"/>
        <v>0</v>
      </c>
      <c r="BJ650" s="16" t="s">
        <v>84</v>
      </c>
      <c r="BK650" s="143">
        <f t="shared" si="109"/>
        <v>0</v>
      </c>
      <c r="BL650" s="16" t="s">
        <v>194</v>
      </c>
      <c r="BM650" s="142" t="s">
        <v>1301</v>
      </c>
    </row>
    <row r="651" spans="2:65" s="1" customFormat="1" ht="24.2" customHeight="1">
      <c r="B651" s="31"/>
      <c r="C651" s="159" t="s">
        <v>1302</v>
      </c>
      <c r="D651" s="159" t="s">
        <v>184</v>
      </c>
      <c r="E651" s="160" t="s">
        <v>1303</v>
      </c>
      <c r="F651" s="161" t="s">
        <v>1304</v>
      </c>
      <c r="G651" s="162" t="s">
        <v>410</v>
      </c>
      <c r="H651" s="163">
        <v>1</v>
      </c>
      <c r="I651" s="164"/>
      <c r="J651" s="165">
        <f t="shared" si="100"/>
        <v>0</v>
      </c>
      <c r="K651" s="161" t="s">
        <v>193</v>
      </c>
      <c r="L651" s="166"/>
      <c r="M651" s="167" t="s">
        <v>1</v>
      </c>
      <c r="N651" s="168" t="s">
        <v>41</v>
      </c>
      <c r="P651" s="140">
        <f t="shared" si="101"/>
        <v>0</v>
      </c>
      <c r="Q651" s="140">
        <v>0</v>
      </c>
      <c r="R651" s="140">
        <f t="shared" si="102"/>
        <v>0</v>
      </c>
      <c r="S651" s="140">
        <v>0</v>
      </c>
      <c r="T651" s="141">
        <f t="shared" si="103"/>
        <v>0</v>
      </c>
      <c r="AR651" s="142" t="s">
        <v>229</v>
      </c>
      <c r="AT651" s="142" t="s">
        <v>184</v>
      </c>
      <c r="AU651" s="142" t="s">
        <v>86</v>
      </c>
      <c r="AY651" s="16" t="s">
        <v>149</v>
      </c>
      <c r="BE651" s="143">
        <f t="shared" si="104"/>
        <v>0</v>
      </c>
      <c r="BF651" s="143">
        <f t="shared" si="105"/>
        <v>0</v>
      </c>
      <c r="BG651" s="143">
        <f t="shared" si="106"/>
        <v>0</v>
      </c>
      <c r="BH651" s="143">
        <f t="shared" si="107"/>
        <v>0</v>
      </c>
      <c r="BI651" s="143">
        <f t="shared" si="108"/>
        <v>0</v>
      </c>
      <c r="BJ651" s="16" t="s">
        <v>84</v>
      </c>
      <c r="BK651" s="143">
        <f t="shared" si="109"/>
        <v>0</v>
      </c>
      <c r="BL651" s="16" t="s">
        <v>194</v>
      </c>
      <c r="BM651" s="142" t="s">
        <v>1305</v>
      </c>
    </row>
    <row r="652" spans="2:65" s="1" customFormat="1" ht="16.5" customHeight="1">
      <c r="B652" s="31"/>
      <c r="C652" s="131" t="s">
        <v>794</v>
      </c>
      <c r="D652" s="131" t="s">
        <v>151</v>
      </c>
      <c r="E652" s="132" t="s">
        <v>1306</v>
      </c>
      <c r="F652" s="133" t="s">
        <v>1307</v>
      </c>
      <c r="G652" s="134" t="s">
        <v>410</v>
      </c>
      <c r="H652" s="135">
        <v>46</v>
      </c>
      <c r="I652" s="136"/>
      <c r="J652" s="137">
        <f t="shared" si="100"/>
        <v>0</v>
      </c>
      <c r="K652" s="133" t="s">
        <v>155</v>
      </c>
      <c r="L652" s="31"/>
      <c r="M652" s="138" t="s">
        <v>1</v>
      </c>
      <c r="N652" s="139" t="s">
        <v>41</v>
      </c>
      <c r="P652" s="140">
        <f t="shared" si="101"/>
        <v>0</v>
      </c>
      <c r="Q652" s="140">
        <v>0</v>
      </c>
      <c r="R652" s="140">
        <f t="shared" si="102"/>
        <v>0</v>
      </c>
      <c r="S652" s="140">
        <v>0</v>
      </c>
      <c r="T652" s="141">
        <f t="shared" si="103"/>
        <v>0</v>
      </c>
      <c r="AR652" s="142" t="s">
        <v>194</v>
      </c>
      <c r="AT652" s="142" t="s">
        <v>151</v>
      </c>
      <c r="AU652" s="142" t="s">
        <v>86</v>
      </c>
      <c r="AY652" s="16" t="s">
        <v>149</v>
      </c>
      <c r="BE652" s="143">
        <f t="shared" si="104"/>
        <v>0</v>
      </c>
      <c r="BF652" s="143">
        <f t="shared" si="105"/>
        <v>0</v>
      </c>
      <c r="BG652" s="143">
        <f t="shared" si="106"/>
        <v>0</v>
      </c>
      <c r="BH652" s="143">
        <f t="shared" si="107"/>
        <v>0</v>
      </c>
      <c r="BI652" s="143">
        <f t="shared" si="108"/>
        <v>0</v>
      </c>
      <c r="BJ652" s="16" t="s">
        <v>84</v>
      </c>
      <c r="BK652" s="143">
        <f t="shared" si="109"/>
        <v>0</v>
      </c>
      <c r="BL652" s="16" t="s">
        <v>194</v>
      </c>
      <c r="BM652" s="142" t="s">
        <v>1308</v>
      </c>
    </row>
    <row r="653" spans="2:65" s="1" customFormat="1" ht="24.2" customHeight="1">
      <c r="B653" s="31"/>
      <c r="C653" s="159" t="s">
        <v>1309</v>
      </c>
      <c r="D653" s="159" t="s">
        <v>184</v>
      </c>
      <c r="E653" s="160" t="s">
        <v>1310</v>
      </c>
      <c r="F653" s="161" t="s">
        <v>1311</v>
      </c>
      <c r="G653" s="162" t="s">
        <v>410</v>
      </c>
      <c r="H653" s="163">
        <v>29</v>
      </c>
      <c r="I653" s="164"/>
      <c r="J653" s="165">
        <f t="shared" si="100"/>
        <v>0</v>
      </c>
      <c r="K653" s="161" t="s">
        <v>193</v>
      </c>
      <c r="L653" s="166"/>
      <c r="M653" s="167" t="s">
        <v>1</v>
      </c>
      <c r="N653" s="168" t="s">
        <v>41</v>
      </c>
      <c r="P653" s="140">
        <f t="shared" si="101"/>
        <v>0</v>
      </c>
      <c r="Q653" s="140">
        <v>0</v>
      </c>
      <c r="R653" s="140">
        <f t="shared" si="102"/>
        <v>0</v>
      </c>
      <c r="S653" s="140">
        <v>0</v>
      </c>
      <c r="T653" s="141">
        <f t="shared" si="103"/>
        <v>0</v>
      </c>
      <c r="AR653" s="142" t="s">
        <v>229</v>
      </c>
      <c r="AT653" s="142" t="s">
        <v>184</v>
      </c>
      <c r="AU653" s="142" t="s">
        <v>86</v>
      </c>
      <c r="AY653" s="16" t="s">
        <v>149</v>
      </c>
      <c r="BE653" s="143">
        <f t="shared" si="104"/>
        <v>0</v>
      </c>
      <c r="BF653" s="143">
        <f t="shared" si="105"/>
        <v>0</v>
      </c>
      <c r="BG653" s="143">
        <f t="shared" si="106"/>
        <v>0</v>
      </c>
      <c r="BH653" s="143">
        <f t="shared" si="107"/>
        <v>0</v>
      </c>
      <c r="BI653" s="143">
        <f t="shared" si="108"/>
        <v>0</v>
      </c>
      <c r="BJ653" s="16" t="s">
        <v>84</v>
      </c>
      <c r="BK653" s="143">
        <f t="shared" si="109"/>
        <v>0</v>
      </c>
      <c r="BL653" s="16" t="s">
        <v>194</v>
      </c>
      <c r="BM653" s="142" t="s">
        <v>1312</v>
      </c>
    </row>
    <row r="654" spans="2:65" s="1" customFormat="1" ht="33" customHeight="1">
      <c r="B654" s="31"/>
      <c r="C654" s="159" t="s">
        <v>798</v>
      </c>
      <c r="D654" s="159" t="s">
        <v>184</v>
      </c>
      <c r="E654" s="160" t="s">
        <v>1313</v>
      </c>
      <c r="F654" s="161" t="s">
        <v>1314</v>
      </c>
      <c r="G654" s="162" t="s">
        <v>410</v>
      </c>
      <c r="H654" s="163">
        <v>17</v>
      </c>
      <c r="I654" s="164"/>
      <c r="J654" s="165">
        <f t="shared" si="100"/>
        <v>0</v>
      </c>
      <c r="K654" s="161" t="s">
        <v>193</v>
      </c>
      <c r="L654" s="166"/>
      <c r="M654" s="167" t="s">
        <v>1</v>
      </c>
      <c r="N654" s="168" t="s">
        <v>41</v>
      </c>
      <c r="P654" s="140">
        <f t="shared" si="101"/>
        <v>0</v>
      </c>
      <c r="Q654" s="140">
        <v>0</v>
      </c>
      <c r="R654" s="140">
        <f t="shared" si="102"/>
        <v>0</v>
      </c>
      <c r="S654" s="140">
        <v>0</v>
      </c>
      <c r="T654" s="141">
        <f t="shared" si="103"/>
        <v>0</v>
      </c>
      <c r="AR654" s="142" t="s">
        <v>229</v>
      </c>
      <c r="AT654" s="142" t="s">
        <v>184</v>
      </c>
      <c r="AU654" s="142" t="s">
        <v>86</v>
      </c>
      <c r="AY654" s="16" t="s">
        <v>149</v>
      </c>
      <c r="BE654" s="143">
        <f t="shared" si="104"/>
        <v>0</v>
      </c>
      <c r="BF654" s="143">
        <f t="shared" si="105"/>
        <v>0</v>
      </c>
      <c r="BG654" s="143">
        <f t="shared" si="106"/>
        <v>0</v>
      </c>
      <c r="BH654" s="143">
        <f t="shared" si="107"/>
        <v>0</v>
      </c>
      <c r="BI654" s="143">
        <f t="shared" si="108"/>
        <v>0</v>
      </c>
      <c r="BJ654" s="16" t="s">
        <v>84</v>
      </c>
      <c r="BK654" s="143">
        <f t="shared" si="109"/>
        <v>0</v>
      </c>
      <c r="BL654" s="16" t="s">
        <v>194</v>
      </c>
      <c r="BM654" s="142" t="s">
        <v>1315</v>
      </c>
    </row>
    <row r="655" spans="2:65" s="1" customFormat="1" ht="16.5" customHeight="1">
      <c r="B655" s="31"/>
      <c r="C655" s="131" t="s">
        <v>1316</v>
      </c>
      <c r="D655" s="131" t="s">
        <v>151</v>
      </c>
      <c r="E655" s="132" t="s">
        <v>1317</v>
      </c>
      <c r="F655" s="133" t="s">
        <v>1318</v>
      </c>
      <c r="G655" s="134" t="s">
        <v>410</v>
      </c>
      <c r="H655" s="135">
        <v>127</v>
      </c>
      <c r="I655" s="136"/>
      <c r="J655" s="137">
        <f t="shared" si="100"/>
        <v>0</v>
      </c>
      <c r="K655" s="133" t="s">
        <v>155</v>
      </c>
      <c r="L655" s="31"/>
      <c r="M655" s="138" t="s">
        <v>1</v>
      </c>
      <c r="N655" s="139" t="s">
        <v>41</v>
      </c>
      <c r="P655" s="140">
        <f t="shared" si="101"/>
        <v>0</v>
      </c>
      <c r="Q655" s="140">
        <v>0</v>
      </c>
      <c r="R655" s="140">
        <f t="shared" si="102"/>
        <v>0</v>
      </c>
      <c r="S655" s="140">
        <v>0</v>
      </c>
      <c r="T655" s="141">
        <f t="shared" si="103"/>
        <v>0</v>
      </c>
      <c r="AR655" s="142" t="s">
        <v>194</v>
      </c>
      <c r="AT655" s="142" t="s">
        <v>151</v>
      </c>
      <c r="AU655" s="142" t="s">
        <v>86</v>
      </c>
      <c r="AY655" s="16" t="s">
        <v>149</v>
      </c>
      <c r="BE655" s="143">
        <f t="shared" si="104"/>
        <v>0</v>
      </c>
      <c r="BF655" s="143">
        <f t="shared" si="105"/>
        <v>0</v>
      </c>
      <c r="BG655" s="143">
        <f t="shared" si="106"/>
        <v>0</v>
      </c>
      <c r="BH655" s="143">
        <f t="shared" si="107"/>
        <v>0</v>
      </c>
      <c r="BI655" s="143">
        <f t="shared" si="108"/>
        <v>0</v>
      </c>
      <c r="BJ655" s="16" t="s">
        <v>84</v>
      </c>
      <c r="BK655" s="143">
        <f t="shared" si="109"/>
        <v>0</v>
      </c>
      <c r="BL655" s="16" t="s">
        <v>194</v>
      </c>
      <c r="BM655" s="142" t="s">
        <v>1319</v>
      </c>
    </row>
    <row r="656" spans="2:65" s="1" customFormat="1" ht="16.5" customHeight="1">
      <c r="B656" s="31"/>
      <c r="C656" s="131" t="s">
        <v>801</v>
      </c>
      <c r="D656" s="131" t="s">
        <v>151</v>
      </c>
      <c r="E656" s="132" t="s">
        <v>1320</v>
      </c>
      <c r="F656" s="133" t="s">
        <v>1321</v>
      </c>
      <c r="G656" s="134" t="s">
        <v>410</v>
      </c>
      <c r="H656" s="135">
        <v>127</v>
      </c>
      <c r="I656" s="136"/>
      <c r="J656" s="137">
        <f t="shared" si="100"/>
        <v>0</v>
      </c>
      <c r="K656" s="133" t="s">
        <v>155</v>
      </c>
      <c r="L656" s="31"/>
      <c r="M656" s="138" t="s">
        <v>1</v>
      </c>
      <c r="N656" s="139" t="s">
        <v>41</v>
      </c>
      <c r="P656" s="140">
        <f t="shared" si="101"/>
        <v>0</v>
      </c>
      <c r="Q656" s="140">
        <v>0</v>
      </c>
      <c r="R656" s="140">
        <f t="shared" si="102"/>
        <v>0</v>
      </c>
      <c r="S656" s="140">
        <v>0</v>
      </c>
      <c r="T656" s="141">
        <f t="shared" si="103"/>
        <v>0</v>
      </c>
      <c r="AR656" s="142" t="s">
        <v>194</v>
      </c>
      <c r="AT656" s="142" t="s">
        <v>151</v>
      </c>
      <c r="AU656" s="142" t="s">
        <v>86</v>
      </c>
      <c r="AY656" s="16" t="s">
        <v>149</v>
      </c>
      <c r="BE656" s="143">
        <f t="shared" si="104"/>
        <v>0</v>
      </c>
      <c r="BF656" s="143">
        <f t="shared" si="105"/>
        <v>0</v>
      </c>
      <c r="BG656" s="143">
        <f t="shared" si="106"/>
        <v>0</v>
      </c>
      <c r="BH656" s="143">
        <f t="shared" si="107"/>
        <v>0</v>
      </c>
      <c r="BI656" s="143">
        <f t="shared" si="108"/>
        <v>0</v>
      </c>
      <c r="BJ656" s="16" t="s">
        <v>84</v>
      </c>
      <c r="BK656" s="143">
        <f t="shared" si="109"/>
        <v>0</v>
      </c>
      <c r="BL656" s="16" t="s">
        <v>194</v>
      </c>
      <c r="BM656" s="142" t="s">
        <v>1322</v>
      </c>
    </row>
    <row r="657" spans="2:65" s="1" customFormat="1" ht="16.5" customHeight="1">
      <c r="B657" s="31"/>
      <c r="C657" s="131" t="s">
        <v>1323</v>
      </c>
      <c r="D657" s="131" t="s">
        <v>151</v>
      </c>
      <c r="E657" s="132" t="s">
        <v>1324</v>
      </c>
      <c r="F657" s="133" t="s">
        <v>1325</v>
      </c>
      <c r="G657" s="134" t="s">
        <v>410</v>
      </c>
      <c r="H657" s="135">
        <v>127</v>
      </c>
      <c r="I657" s="136"/>
      <c r="J657" s="137">
        <f t="shared" si="100"/>
        <v>0</v>
      </c>
      <c r="K657" s="133" t="s">
        <v>193</v>
      </c>
      <c r="L657" s="31"/>
      <c r="M657" s="138" t="s">
        <v>1</v>
      </c>
      <c r="N657" s="139" t="s">
        <v>41</v>
      </c>
      <c r="P657" s="140">
        <f t="shared" si="101"/>
        <v>0</v>
      </c>
      <c r="Q657" s="140">
        <v>0</v>
      </c>
      <c r="R657" s="140">
        <f t="shared" si="102"/>
        <v>0</v>
      </c>
      <c r="S657" s="140">
        <v>0</v>
      </c>
      <c r="T657" s="141">
        <f t="shared" si="103"/>
        <v>0</v>
      </c>
      <c r="AR657" s="142" t="s">
        <v>194</v>
      </c>
      <c r="AT657" s="142" t="s">
        <v>151</v>
      </c>
      <c r="AU657" s="142" t="s">
        <v>86</v>
      </c>
      <c r="AY657" s="16" t="s">
        <v>149</v>
      </c>
      <c r="BE657" s="143">
        <f t="shared" si="104"/>
        <v>0</v>
      </c>
      <c r="BF657" s="143">
        <f t="shared" si="105"/>
        <v>0</v>
      </c>
      <c r="BG657" s="143">
        <f t="shared" si="106"/>
        <v>0</v>
      </c>
      <c r="BH657" s="143">
        <f t="shared" si="107"/>
        <v>0</v>
      </c>
      <c r="BI657" s="143">
        <f t="shared" si="108"/>
        <v>0</v>
      </c>
      <c r="BJ657" s="16" t="s">
        <v>84</v>
      </c>
      <c r="BK657" s="143">
        <f t="shared" si="109"/>
        <v>0</v>
      </c>
      <c r="BL657" s="16" t="s">
        <v>194</v>
      </c>
      <c r="BM657" s="142" t="s">
        <v>1326</v>
      </c>
    </row>
    <row r="658" spans="2:65" s="1" customFormat="1" ht="16.5" customHeight="1">
      <c r="B658" s="31"/>
      <c r="C658" s="131" t="s">
        <v>805</v>
      </c>
      <c r="D658" s="131" t="s">
        <v>151</v>
      </c>
      <c r="E658" s="132" t="s">
        <v>1327</v>
      </c>
      <c r="F658" s="133" t="s">
        <v>1328</v>
      </c>
      <c r="G658" s="134" t="s">
        <v>410</v>
      </c>
      <c r="H658" s="135">
        <v>127</v>
      </c>
      <c r="I658" s="136"/>
      <c r="J658" s="137">
        <f t="shared" si="100"/>
        <v>0</v>
      </c>
      <c r="K658" s="133" t="s">
        <v>193</v>
      </c>
      <c r="L658" s="31"/>
      <c r="M658" s="138" t="s">
        <v>1</v>
      </c>
      <c r="N658" s="139" t="s">
        <v>41</v>
      </c>
      <c r="P658" s="140">
        <f t="shared" si="101"/>
        <v>0</v>
      </c>
      <c r="Q658" s="140">
        <v>0</v>
      </c>
      <c r="R658" s="140">
        <f t="shared" si="102"/>
        <v>0</v>
      </c>
      <c r="S658" s="140">
        <v>0</v>
      </c>
      <c r="T658" s="141">
        <f t="shared" si="103"/>
        <v>0</v>
      </c>
      <c r="AR658" s="142" t="s">
        <v>194</v>
      </c>
      <c r="AT658" s="142" t="s">
        <v>151</v>
      </c>
      <c r="AU658" s="142" t="s">
        <v>86</v>
      </c>
      <c r="AY658" s="16" t="s">
        <v>149</v>
      </c>
      <c r="BE658" s="143">
        <f t="shared" si="104"/>
        <v>0</v>
      </c>
      <c r="BF658" s="143">
        <f t="shared" si="105"/>
        <v>0</v>
      </c>
      <c r="BG658" s="143">
        <f t="shared" si="106"/>
        <v>0</v>
      </c>
      <c r="BH658" s="143">
        <f t="shared" si="107"/>
        <v>0</v>
      </c>
      <c r="BI658" s="143">
        <f t="shared" si="108"/>
        <v>0</v>
      </c>
      <c r="BJ658" s="16" t="s">
        <v>84</v>
      </c>
      <c r="BK658" s="143">
        <f t="shared" si="109"/>
        <v>0</v>
      </c>
      <c r="BL658" s="16" t="s">
        <v>194</v>
      </c>
      <c r="BM658" s="142" t="s">
        <v>1329</v>
      </c>
    </row>
    <row r="659" spans="2:65" s="1" customFormat="1" ht="16.5" customHeight="1">
      <c r="B659" s="31"/>
      <c r="C659" s="131" t="s">
        <v>1330</v>
      </c>
      <c r="D659" s="131" t="s">
        <v>151</v>
      </c>
      <c r="E659" s="132" t="s">
        <v>1331</v>
      </c>
      <c r="F659" s="133" t="s">
        <v>1332</v>
      </c>
      <c r="G659" s="134" t="s">
        <v>410</v>
      </c>
      <c r="H659" s="135">
        <v>20</v>
      </c>
      <c r="I659" s="136"/>
      <c r="J659" s="137">
        <f t="shared" si="100"/>
        <v>0</v>
      </c>
      <c r="K659" s="133" t="s">
        <v>193</v>
      </c>
      <c r="L659" s="31"/>
      <c r="M659" s="138" t="s">
        <v>1</v>
      </c>
      <c r="N659" s="139" t="s">
        <v>41</v>
      </c>
      <c r="P659" s="140">
        <f t="shared" si="101"/>
        <v>0</v>
      </c>
      <c r="Q659" s="140">
        <v>0</v>
      </c>
      <c r="R659" s="140">
        <f t="shared" si="102"/>
        <v>0</v>
      </c>
      <c r="S659" s="140">
        <v>0</v>
      </c>
      <c r="T659" s="141">
        <f t="shared" si="103"/>
        <v>0</v>
      </c>
      <c r="AR659" s="142" t="s">
        <v>194</v>
      </c>
      <c r="AT659" s="142" t="s">
        <v>151</v>
      </c>
      <c r="AU659" s="142" t="s">
        <v>86</v>
      </c>
      <c r="AY659" s="16" t="s">
        <v>149</v>
      </c>
      <c r="BE659" s="143">
        <f t="shared" si="104"/>
        <v>0</v>
      </c>
      <c r="BF659" s="143">
        <f t="shared" si="105"/>
        <v>0</v>
      </c>
      <c r="BG659" s="143">
        <f t="shared" si="106"/>
        <v>0</v>
      </c>
      <c r="BH659" s="143">
        <f t="shared" si="107"/>
        <v>0</v>
      </c>
      <c r="BI659" s="143">
        <f t="shared" si="108"/>
        <v>0</v>
      </c>
      <c r="BJ659" s="16" t="s">
        <v>84</v>
      </c>
      <c r="BK659" s="143">
        <f t="shared" si="109"/>
        <v>0</v>
      </c>
      <c r="BL659" s="16" t="s">
        <v>194</v>
      </c>
      <c r="BM659" s="142" t="s">
        <v>1333</v>
      </c>
    </row>
    <row r="660" spans="2:65" s="1" customFormat="1" ht="16.5" customHeight="1">
      <c r="B660" s="31"/>
      <c r="C660" s="131" t="s">
        <v>808</v>
      </c>
      <c r="D660" s="131" t="s">
        <v>151</v>
      </c>
      <c r="E660" s="132" t="s">
        <v>1334</v>
      </c>
      <c r="F660" s="133" t="s">
        <v>1335</v>
      </c>
      <c r="G660" s="134" t="s">
        <v>410</v>
      </c>
      <c r="H660" s="135">
        <v>3</v>
      </c>
      <c r="I660" s="136"/>
      <c r="J660" s="137">
        <f t="shared" si="100"/>
        <v>0</v>
      </c>
      <c r="K660" s="133" t="s">
        <v>193</v>
      </c>
      <c r="L660" s="31"/>
      <c r="M660" s="138" t="s">
        <v>1</v>
      </c>
      <c r="N660" s="139" t="s">
        <v>41</v>
      </c>
      <c r="P660" s="140">
        <f t="shared" si="101"/>
        <v>0</v>
      </c>
      <c r="Q660" s="140">
        <v>0</v>
      </c>
      <c r="R660" s="140">
        <f t="shared" si="102"/>
        <v>0</v>
      </c>
      <c r="S660" s="140">
        <v>0</v>
      </c>
      <c r="T660" s="141">
        <f t="shared" si="103"/>
        <v>0</v>
      </c>
      <c r="AR660" s="142" t="s">
        <v>194</v>
      </c>
      <c r="AT660" s="142" t="s">
        <v>151</v>
      </c>
      <c r="AU660" s="142" t="s">
        <v>86</v>
      </c>
      <c r="AY660" s="16" t="s">
        <v>149</v>
      </c>
      <c r="BE660" s="143">
        <f t="shared" si="104"/>
        <v>0</v>
      </c>
      <c r="BF660" s="143">
        <f t="shared" si="105"/>
        <v>0</v>
      </c>
      <c r="BG660" s="143">
        <f t="shared" si="106"/>
        <v>0</v>
      </c>
      <c r="BH660" s="143">
        <f t="shared" si="107"/>
        <v>0</v>
      </c>
      <c r="BI660" s="143">
        <f t="shared" si="108"/>
        <v>0</v>
      </c>
      <c r="BJ660" s="16" t="s">
        <v>84</v>
      </c>
      <c r="BK660" s="143">
        <f t="shared" si="109"/>
        <v>0</v>
      </c>
      <c r="BL660" s="16" t="s">
        <v>194</v>
      </c>
      <c r="BM660" s="142" t="s">
        <v>1336</v>
      </c>
    </row>
    <row r="661" spans="2:65" s="1" customFormat="1" ht="24.2" customHeight="1">
      <c r="B661" s="31"/>
      <c r="C661" s="131" t="s">
        <v>1337</v>
      </c>
      <c r="D661" s="131" t="s">
        <v>151</v>
      </c>
      <c r="E661" s="132" t="s">
        <v>1338</v>
      </c>
      <c r="F661" s="133" t="s">
        <v>1339</v>
      </c>
      <c r="G661" s="134" t="s">
        <v>410</v>
      </c>
      <c r="H661" s="135">
        <v>15</v>
      </c>
      <c r="I661" s="136"/>
      <c r="J661" s="137">
        <f t="shared" si="100"/>
        <v>0</v>
      </c>
      <c r="K661" s="133" t="s">
        <v>193</v>
      </c>
      <c r="L661" s="31"/>
      <c r="M661" s="138" t="s">
        <v>1</v>
      </c>
      <c r="N661" s="139" t="s">
        <v>41</v>
      </c>
      <c r="P661" s="140">
        <f t="shared" si="101"/>
        <v>0</v>
      </c>
      <c r="Q661" s="140">
        <v>0</v>
      </c>
      <c r="R661" s="140">
        <f t="shared" si="102"/>
        <v>0</v>
      </c>
      <c r="S661" s="140">
        <v>0</v>
      </c>
      <c r="T661" s="141">
        <f t="shared" si="103"/>
        <v>0</v>
      </c>
      <c r="AR661" s="142" t="s">
        <v>194</v>
      </c>
      <c r="AT661" s="142" t="s">
        <v>151</v>
      </c>
      <c r="AU661" s="142" t="s">
        <v>86</v>
      </c>
      <c r="AY661" s="16" t="s">
        <v>149</v>
      </c>
      <c r="BE661" s="143">
        <f t="shared" si="104"/>
        <v>0</v>
      </c>
      <c r="BF661" s="143">
        <f t="shared" si="105"/>
        <v>0</v>
      </c>
      <c r="BG661" s="143">
        <f t="shared" si="106"/>
        <v>0</v>
      </c>
      <c r="BH661" s="143">
        <f t="shared" si="107"/>
        <v>0</v>
      </c>
      <c r="BI661" s="143">
        <f t="shared" si="108"/>
        <v>0</v>
      </c>
      <c r="BJ661" s="16" t="s">
        <v>84</v>
      </c>
      <c r="BK661" s="143">
        <f t="shared" si="109"/>
        <v>0</v>
      </c>
      <c r="BL661" s="16" t="s">
        <v>194</v>
      </c>
      <c r="BM661" s="142" t="s">
        <v>1340</v>
      </c>
    </row>
    <row r="662" spans="2:65" s="1" customFormat="1" ht="16.5" customHeight="1">
      <c r="B662" s="31"/>
      <c r="C662" s="131" t="s">
        <v>812</v>
      </c>
      <c r="D662" s="131" t="s">
        <v>151</v>
      </c>
      <c r="E662" s="132" t="s">
        <v>1341</v>
      </c>
      <c r="F662" s="133" t="s">
        <v>1342</v>
      </c>
      <c r="G662" s="134" t="s">
        <v>410</v>
      </c>
      <c r="H662" s="135">
        <v>1</v>
      </c>
      <c r="I662" s="136"/>
      <c r="J662" s="137">
        <f t="shared" si="100"/>
        <v>0</v>
      </c>
      <c r="K662" s="133" t="s">
        <v>193</v>
      </c>
      <c r="L662" s="31"/>
      <c r="M662" s="138" t="s">
        <v>1</v>
      </c>
      <c r="N662" s="139" t="s">
        <v>41</v>
      </c>
      <c r="P662" s="140">
        <f t="shared" si="101"/>
        <v>0</v>
      </c>
      <c r="Q662" s="140">
        <v>0</v>
      </c>
      <c r="R662" s="140">
        <f t="shared" si="102"/>
        <v>0</v>
      </c>
      <c r="S662" s="140">
        <v>0</v>
      </c>
      <c r="T662" s="141">
        <f t="shared" si="103"/>
        <v>0</v>
      </c>
      <c r="AR662" s="142" t="s">
        <v>194</v>
      </c>
      <c r="AT662" s="142" t="s">
        <v>151</v>
      </c>
      <c r="AU662" s="142" t="s">
        <v>86</v>
      </c>
      <c r="AY662" s="16" t="s">
        <v>149</v>
      </c>
      <c r="BE662" s="143">
        <f t="shared" si="104"/>
        <v>0</v>
      </c>
      <c r="BF662" s="143">
        <f t="shared" si="105"/>
        <v>0</v>
      </c>
      <c r="BG662" s="143">
        <f t="shared" si="106"/>
        <v>0</v>
      </c>
      <c r="BH662" s="143">
        <f t="shared" si="107"/>
        <v>0</v>
      </c>
      <c r="BI662" s="143">
        <f t="shared" si="108"/>
        <v>0</v>
      </c>
      <c r="BJ662" s="16" t="s">
        <v>84</v>
      </c>
      <c r="BK662" s="143">
        <f t="shared" si="109"/>
        <v>0</v>
      </c>
      <c r="BL662" s="16" t="s">
        <v>194</v>
      </c>
      <c r="BM662" s="142" t="s">
        <v>1343</v>
      </c>
    </row>
    <row r="663" spans="2:65" s="1" customFormat="1" ht="16.5" customHeight="1">
      <c r="B663" s="31"/>
      <c r="C663" s="131" t="s">
        <v>1344</v>
      </c>
      <c r="D663" s="131" t="s">
        <v>151</v>
      </c>
      <c r="E663" s="132" t="s">
        <v>1345</v>
      </c>
      <c r="F663" s="133" t="s">
        <v>1346</v>
      </c>
      <c r="G663" s="134" t="s">
        <v>305</v>
      </c>
      <c r="H663" s="135">
        <v>1</v>
      </c>
      <c r="I663" s="136"/>
      <c r="J663" s="137">
        <f t="shared" si="100"/>
        <v>0</v>
      </c>
      <c r="K663" s="133" t="s">
        <v>193</v>
      </c>
      <c r="L663" s="31"/>
      <c r="M663" s="138" t="s">
        <v>1</v>
      </c>
      <c r="N663" s="139" t="s">
        <v>41</v>
      </c>
      <c r="P663" s="140">
        <f t="shared" si="101"/>
        <v>0</v>
      </c>
      <c r="Q663" s="140">
        <v>0</v>
      </c>
      <c r="R663" s="140">
        <f t="shared" si="102"/>
        <v>0</v>
      </c>
      <c r="S663" s="140">
        <v>0</v>
      </c>
      <c r="T663" s="141">
        <f t="shared" si="103"/>
        <v>0</v>
      </c>
      <c r="AR663" s="142" t="s">
        <v>194</v>
      </c>
      <c r="AT663" s="142" t="s">
        <v>151</v>
      </c>
      <c r="AU663" s="142" t="s">
        <v>86</v>
      </c>
      <c r="AY663" s="16" t="s">
        <v>149</v>
      </c>
      <c r="BE663" s="143">
        <f t="shared" si="104"/>
        <v>0</v>
      </c>
      <c r="BF663" s="143">
        <f t="shared" si="105"/>
        <v>0</v>
      </c>
      <c r="BG663" s="143">
        <f t="shared" si="106"/>
        <v>0</v>
      </c>
      <c r="BH663" s="143">
        <f t="shared" si="107"/>
        <v>0</v>
      </c>
      <c r="BI663" s="143">
        <f t="shared" si="108"/>
        <v>0</v>
      </c>
      <c r="BJ663" s="16" t="s">
        <v>84</v>
      </c>
      <c r="BK663" s="143">
        <f t="shared" si="109"/>
        <v>0</v>
      </c>
      <c r="BL663" s="16" t="s">
        <v>194</v>
      </c>
      <c r="BM663" s="142" t="s">
        <v>1347</v>
      </c>
    </row>
    <row r="664" spans="2:65" s="1" customFormat="1" ht="24.2" customHeight="1">
      <c r="B664" s="31"/>
      <c r="C664" s="159" t="s">
        <v>815</v>
      </c>
      <c r="D664" s="159" t="s">
        <v>184</v>
      </c>
      <c r="E664" s="160" t="s">
        <v>1348</v>
      </c>
      <c r="F664" s="161" t="s">
        <v>1349</v>
      </c>
      <c r="G664" s="162" t="s">
        <v>410</v>
      </c>
      <c r="H664" s="163">
        <v>1</v>
      </c>
      <c r="I664" s="164"/>
      <c r="J664" s="165">
        <f t="shared" si="100"/>
        <v>0</v>
      </c>
      <c r="K664" s="161" t="s">
        <v>193</v>
      </c>
      <c r="L664" s="166"/>
      <c r="M664" s="167" t="s">
        <v>1</v>
      </c>
      <c r="N664" s="168" t="s">
        <v>41</v>
      </c>
      <c r="P664" s="140">
        <f t="shared" si="101"/>
        <v>0</v>
      </c>
      <c r="Q664" s="140">
        <v>0</v>
      </c>
      <c r="R664" s="140">
        <f t="shared" si="102"/>
        <v>0</v>
      </c>
      <c r="S664" s="140">
        <v>0</v>
      </c>
      <c r="T664" s="141">
        <f t="shared" si="103"/>
        <v>0</v>
      </c>
      <c r="AR664" s="142" t="s">
        <v>229</v>
      </c>
      <c r="AT664" s="142" t="s">
        <v>184</v>
      </c>
      <c r="AU664" s="142" t="s">
        <v>86</v>
      </c>
      <c r="AY664" s="16" t="s">
        <v>149</v>
      </c>
      <c r="BE664" s="143">
        <f t="shared" si="104"/>
        <v>0</v>
      </c>
      <c r="BF664" s="143">
        <f t="shared" si="105"/>
        <v>0</v>
      </c>
      <c r="BG664" s="143">
        <f t="shared" si="106"/>
        <v>0</v>
      </c>
      <c r="BH664" s="143">
        <f t="shared" si="107"/>
        <v>0</v>
      </c>
      <c r="BI664" s="143">
        <f t="shared" si="108"/>
        <v>0</v>
      </c>
      <c r="BJ664" s="16" t="s">
        <v>84</v>
      </c>
      <c r="BK664" s="143">
        <f t="shared" si="109"/>
        <v>0</v>
      </c>
      <c r="BL664" s="16" t="s">
        <v>194</v>
      </c>
      <c r="BM664" s="142" t="s">
        <v>1350</v>
      </c>
    </row>
    <row r="665" spans="2:65" s="1" customFormat="1" ht="16.5" customHeight="1">
      <c r="B665" s="31"/>
      <c r="C665" s="131" t="s">
        <v>1351</v>
      </c>
      <c r="D665" s="131" t="s">
        <v>151</v>
      </c>
      <c r="E665" s="132" t="s">
        <v>1352</v>
      </c>
      <c r="F665" s="133" t="s">
        <v>1353</v>
      </c>
      <c r="G665" s="134" t="s">
        <v>410</v>
      </c>
      <c r="H665" s="135">
        <v>1</v>
      </c>
      <c r="I665" s="136"/>
      <c r="J665" s="137">
        <f t="shared" si="100"/>
        <v>0</v>
      </c>
      <c r="K665" s="133" t="s">
        <v>193</v>
      </c>
      <c r="L665" s="31"/>
      <c r="M665" s="138" t="s">
        <v>1</v>
      </c>
      <c r="N665" s="139" t="s">
        <v>41</v>
      </c>
      <c r="P665" s="140">
        <f t="shared" si="101"/>
        <v>0</v>
      </c>
      <c r="Q665" s="140">
        <v>0</v>
      </c>
      <c r="R665" s="140">
        <f t="shared" si="102"/>
        <v>0</v>
      </c>
      <c r="S665" s="140">
        <v>0</v>
      </c>
      <c r="T665" s="141">
        <f t="shared" si="103"/>
        <v>0</v>
      </c>
      <c r="AR665" s="142" t="s">
        <v>194</v>
      </c>
      <c r="AT665" s="142" t="s">
        <v>151</v>
      </c>
      <c r="AU665" s="142" t="s">
        <v>86</v>
      </c>
      <c r="AY665" s="16" t="s">
        <v>149</v>
      </c>
      <c r="BE665" s="143">
        <f t="shared" si="104"/>
        <v>0</v>
      </c>
      <c r="BF665" s="143">
        <f t="shared" si="105"/>
        <v>0</v>
      </c>
      <c r="BG665" s="143">
        <f t="shared" si="106"/>
        <v>0</v>
      </c>
      <c r="BH665" s="143">
        <f t="shared" si="107"/>
        <v>0</v>
      </c>
      <c r="BI665" s="143">
        <f t="shared" si="108"/>
        <v>0</v>
      </c>
      <c r="BJ665" s="16" t="s">
        <v>84</v>
      </c>
      <c r="BK665" s="143">
        <f t="shared" si="109"/>
        <v>0</v>
      </c>
      <c r="BL665" s="16" t="s">
        <v>194</v>
      </c>
      <c r="BM665" s="142" t="s">
        <v>1354</v>
      </c>
    </row>
    <row r="666" spans="2:65" s="1" customFormat="1" ht="24.2" customHeight="1">
      <c r="B666" s="31"/>
      <c r="C666" s="131" t="s">
        <v>819</v>
      </c>
      <c r="D666" s="131" t="s">
        <v>151</v>
      </c>
      <c r="E666" s="132" t="s">
        <v>1355</v>
      </c>
      <c r="F666" s="133" t="s">
        <v>1356</v>
      </c>
      <c r="G666" s="134" t="s">
        <v>410</v>
      </c>
      <c r="H666" s="135">
        <v>1</v>
      </c>
      <c r="I666" s="136"/>
      <c r="J666" s="137">
        <f t="shared" si="100"/>
        <v>0</v>
      </c>
      <c r="K666" s="133" t="s">
        <v>193</v>
      </c>
      <c r="L666" s="31"/>
      <c r="M666" s="138" t="s">
        <v>1</v>
      </c>
      <c r="N666" s="139" t="s">
        <v>41</v>
      </c>
      <c r="P666" s="140">
        <f t="shared" si="101"/>
        <v>0</v>
      </c>
      <c r="Q666" s="140">
        <v>0</v>
      </c>
      <c r="R666" s="140">
        <f t="shared" si="102"/>
        <v>0</v>
      </c>
      <c r="S666" s="140">
        <v>0</v>
      </c>
      <c r="T666" s="141">
        <f t="shared" si="103"/>
        <v>0</v>
      </c>
      <c r="AR666" s="142" t="s">
        <v>194</v>
      </c>
      <c r="AT666" s="142" t="s">
        <v>151</v>
      </c>
      <c r="AU666" s="142" t="s">
        <v>86</v>
      </c>
      <c r="AY666" s="16" t="s">
        <v>149</v>
      </c>
      <c r="BE666" s="143">
        <f t="shared" si="104"/>
        <v>0</v>
      </c>
      <c r="BF666" s="143">
        <f t="shared" si="105"/>
        <v>0</v>
      </c>
      <c r="BG666" s="143">
        <f t="shared" si="106"/>
        <v>0</v>
      </c>
      <c r="BH666" s="143">
        <f t="shared" si="107"/>
        <v>0</v>
      </c>
      <c r="BI666" s="143">
        <f t="shared" si="108"/>
        <v>0</v>
      </c>
      <c r="BJ666" s="16" t="s">
        <v>84</v>
      </c>
      <c r="BK666" s="143">
        <f t="shared" si="109"/>
        <v>0</v>
      </c>
      <c r="BL666" s="16" t="s">
        <v>194</v>
      </c>
      <c r="BM666" s="142" t="s">
        <v>1357</v>
      </c>
    </row>
    <row r="667" spans="2:65" s="1" customFormat="1" ht="16.5" customHeight="1">
      <c r="B667" s="31"/>
      <c r="C667" s="131" t="s">
        <v>1358</v>
      </c>
      <c r="D667" s="131" t="s">
        <v>151</v>
      </c>
      <c r="E667" s="132" t="s">
        <v>1359</v>
      </c>
      <c r="F667" s="133" t="s">
        <v>1360</v>
      </c>
      <c r="G667" s="134" t="s">
        <v>410</v>
      </c>
      <c r="H667" s="135">
        <v>1</v>
      </c>
      <c r="I667" s="136"/>
      <c r="J667" s="137">
        <f t="shared" si="100"/>
        <v>0</v>
      </c>
      <c r="K667" s="133" t="s">
        <v>193</v>
      </c>
      <c r="L667" s="31"/>
      <c r="M667" s="138" t="s">
        <v>1</v>
      </c>
      <c r="N667" s="139" t="s">
        <v>41</v>
      </c>
      <c r="P667" s="140">
        <f t="shared" si="101"/>
        <v>0</v>
      </c>
      <c r="Q667" s="140">
        <v>0</v>
      </c>
      <c r="R667" s="140">
        <f t="shared" si="102"/>
        <v>0</v>
      </c>
      <c r="S667" s="140">
        <v>0</v>
      </c>
      <c r="T667" s="141">
        <f t="shared" si="103"/>
        <v>0</v>
      </c>
      <c r="AR667" s="142" t="s">
        <v>194</v>
      </c>
      <c r="AT667" s="142" t="s">
        <v>151</v>
      </c>
      <c r="AU667" s="142" t="s">
        <v>86</v>
      </c>
      <c r="AY667" s="16" t="s">
        <v>149</v>
      </c>
      <c r="BE667" s="143">
        <f t="shared" si="104"/>
        <v>0</v>
      </c>
      <c r="BF667" s="143">
        <f t="shared" si="105"/>
        <v>0</v>
      </c>
      <c r="BG667" s="143">
        <f t="shared" si="106"/>
        <v>0</v>
      </c>
      <c r="BH667" s="143">
        <f t="shared" si="107"/>
        <v>0</v>
      </c>
      <c r="BI667" s="143">
        <f t="shared" si="108"/>
        <v>0</v>
      </c>
      <c r="BJ667" s="16" t="s">
        <v>84</v>
      </c>
      <c r="BK667" s="143">
        <f t="shared" si="109"/>
        <v>0</v>
      </c>
      <c r="BL667" s="16" t="s">
        <v>194</v>
      </c>
      <c r="BM667" s="142" t="s">
        <v>1361</v>
      </c>
    </row>
    <row r="668" spans="2:65" s="1" customFormat="1" ht="16.5" customHeight="1">
      <c r="B668" s="31"/>
      <c r="C668" s="131" t="s">
        <v>822</v>
      </c>
      <c r="D668" s="131" t="s">
        <v>151</v>
      </c>
      <c r="E668" s="132" t="s">
        <v>1362</v>
      </c>
      <c r="F668" s="133" t="s">
        <v>1363</v>
      </c>
      <c r="G668" s="134" t="s">
        <v>410</v>
      </c>
      <c r="H668" s="135">
        <v>1</v>
      </c>
      <c r="I668" s="136"/>
      <c r="J668" s="137">
        <f t="shared" si="100"/>
        <v>0</v>
      </c>
      <c r="K668" s="133" t="s">
        <v>193</v>
      </c>
      <c r="L668" s="31"/>
      <c r="M668" s="138" t="s">
        <v>1</v>
      </c>
      <c r="N668" s="139" t="s">
        <v>41</v>
      </c>
      <c r="P668" s="140">
        <f t="shared" si="101"/>
        <v>0</v>
      </c>
      <c r="Q668" s="140">
        <v>0</v>
      </c>
      <c r="R668" s="140">
        <f t="shared" si="102"/>
        <v>0</v>
      </c>
      <c r="S668" s="140">
        <v>0</v>
      </c>
      <c r="T668" s="141">
        <f t="shared" si="103"/>
        <v>0</v>
      </c>
      <c r="AR668" s="142" t="s">
        <v>194</v>
      </c>
      <c r="AT668" s="142" t="s">
        <v>151</v>
      </c>
      <c r="AU668" s="142" t="s">
        <v>86</v>
      </c>
      <c r="AY668" s="16" t="s">
        <v>149</v>
      </c>
      <c r="BE668" s="143">
        <f t="shared" si="104"/>
        <v>0</v>
      </c>
      <c r="BF668" s="143">
        <f t="shared" si="105"/>
        <v>0</v>
      </c>
      <c r="BG668" s="143">
        <f t="shared" si="106"/>
        <v>0</v>
      </c>
      <c r="BH668" s="143">
        <f t="shared" si="107"/>
        <v>0</v>
      </c>
      <c r="BI668" s="143">
        <f t="shared" si="108"/>
        <v>0</v>
      </c>
      <c r="BJ668" s="16" t="s">
        <v>84</v>
      </c>
      <c r="BK668" s="143">
        <f t="shared" si="109"/>
        <v>0</v>
      </c>
      <c r="BL668" s="16" t="s">
        <v>194</v>
      </c>
      <c r="BM668" s="142" t="s">
        <v>1364</v>
      </c>
    </row>
    <row r="669" spans="2:63" s="11" customFormat="1" ht="22.7" customHeight="1">
      <c r="B669" s="119"/>
      <c r="D669" s="120" t="s">
        <v>75</v>
      </c>
      <c r="E669" s="129" t="s">
        <v>1365</v>
      </c>
      <c r="F669" s="129" t="s">
        <v>1366</v>
      </c>
      <c r="I669" s="122"/>
      <c r="J669" s="130">
        <f>BK669</f>
        <v>0</v>
      </c>
      <c r="L669" s="119"/>
      <c r="M669" s="124"/>
      <c r="P669" s="125">
        <f>SUM(P670:P708)</f>
        <v>0</v>
      </c>
      <c r="R669" s="125">
        <f>SUM(R670:R708)</f>
        <v>0</v>
      </c>
      <c r="T669" s="126">
        <f>SUM(T670:T708)</f>
        <v>0</v>
      </c>
      <c r="AR669" s="120" t="s">
        <v>84</v>
      </c>
      <c r="AT669" s="127" t="s">
        <v>75</v>
      </c>
      <c r="AU669" s="127" t="s">
        <v>84</v>
      </c>
      <c r="AY669" s="120" t="s">
        <v>149</v>
      </c>
      <c r="BK669" s="128">
        <f>SUM(BK670:BK708)</f>
        <v>0</v>
      </c>
    </row>
    <row r="670" spans="2:65" s="1" customFormat="1" ht="16.5" customHeight="1">
      <c r="B670" s="31"/>
      <c r="C670" s="131" t="s">
        <v>1367</v>
      </c>
      <c r="D670" s="131" t="s">
        <v>151</v>
      </c>
      <c r="E670" s="132" t="s">
        <v>1368</v>
      </c>
      <c r="F670" s="133" t="s">
        <v>1369</v>
      </c>
      <c r="G670" s="134" t="s">
        <v>410</v>
      </c>
      <c r="H670" s="135">
        <v>1</v>
      </c>
      <c r="I670" s="136"/>
      <c r="J670" s="137">
        <f aca="true" t="shared" si="110" ref="J670:J708">ROUND(I670*H670,2)</f>
        <v>0</v>
      </c>
      <c r="K670" s="133" t="s">
        <v>193</v>
      </c>
      <c r="L670" s="31"/>
      <c r="M670" s="138" t="s">
        <v>1</v>
      </c>
      <c r="N670" s="139" t="s">
        <v>41</v>
      </c>
      <c r="P670" s="140">
        <f aca="true" t="shared" si="111" ref="P670:P708">O670*H670</f>
        <v>0</v>
      </c>
      <c r="Q670" s="140">
        <v>0</v>
      </c>
      <c r="R670" s="140">
        <f aca="true" t="shared" si="112" ref="R670:R708">Q670*H670</f>
        <v>0</v>
      </c>
      <c r="S670" s="140">
        <v>0</v>
      </c>
      <c r="T670" s="141">
        <f aca="true" t="shared" si="113" ref="T670:T708">S670*H670</f>
        <v>0</v>
      </c>
      <c r="AR670" s="142" t="s">
        <v>156</v>
      </c>
      <c r="AT670" s="142" t="s">
        <v>151</v>
      </c>
      <c r="AU670" s="142" t="s">
        <v>86</v>
      </c>
      <c r="AY670" s="16" t="s">
        <v>149</v>
      </c>
      <c r="BE670" s="143">
        <f aca="true" t="shared" si="114" ref="BE670:BE708">IF(N670="základní",J670,0)</f>
        <v>0</v>
      </c>
      <c r="BF670" s="143">
        <f aca="true" t="shared" si="115" ref="BF670:BF708">IF(N670="snížená",J670,0)</f>
        <v>0</v>
      </c>
      <c r="BG670" s="143">
        <f aca="true" t="shared" si="116" ref="BG670:BG708">IF(N670="zákl. přenesená",J670,0)</f>
        <v>0</v>
      </c>
      <c r="BH670" s="143">
        <f aca="true" t="shared" si="117" ref="BH670:BH708">IF(N670="sníž. přenesená",J670,0)</f>
        <v>0</v>
      </c>
      <c r="BI670" s="143">
        <f aca="true" t="shared" si="118" ref="BI670:BI708">IF(N670="nulová",J670,0)</f>
        <v>0</v>
      </c>
      <c r="BJ670" s="16" t="s">
        <v>84</v>
      </c>
      <c r="BK670" s="143">
        <f aca="true" t="shared" si="119" ref="BK670:BK708">ROUND(I670*H670,2)</f>
        <v>0</v>
      </c>
      <c r="BL670" s="16" t="s">
        <v>156</v>
      </c>
      <c r="BM670" s="142" t="s">
        <v>1370</v>
      </c>
    </row>
    <row r="671" spans="2:65" s="1" customFormat="1" ht="24.2" customHeight="1">
      <c r="B671" s="31"/>
      <c r="C671" s="131" t="s">
        <v>826</v>
      </c>
      <c r="D671" s="131" t="s">
        <v>151</v>
      </c>
      <c r="E671" s="132" t="s">
        <v>1371</v>
      </c>
      <c r="F671" s="133" t="s">
        <v>1372</v>
      </c>
      <c r="G671" s="134" t="s">
        <v>410</v>
      </c>
      <c r="H671" s="135">
        <v>1</v>
      </c>
      <c r="I671" s="136"/>
      <c r="J671" s="137">
        <f t="shared" si="110"/>
        <v>0</v>
      </c>
      <c r="K671" s="133" t="s">
        <v>193</v>
      </c>
      <c r="L671" s="31"/>
      <c r="M671" s="138" t="s">
        <v>1</v>
      </c>
      <c r="N671" s="139" t="s">
        <v>41</v>
      </c>
      <c r="P671" s="140">
        <f t="shared" si="111"/>
        <v>0</v>
      </c>
      <c r="Q671" s="140">
        <v>0</v>
      </c>
      <c r="R671" s="140">
        <f t="shared" si="112"/>
        <v>0</v>
      </c>
      <c r="S671" s="140">
        <v>0</v>
      </c>
      <c r="T671" s="141">
        <f t="shared" si="113"/>
        <v>0</v>
      </c>
      <c r="AR671" s="142" t="s">
        <v>156</v>
      </c>
      <c r="AT671" s="142" t="s">
        <v>151</v>
      </c>
      <c r="AU671" s="142" t="s">
        <v>86</v>
      </c>
      <c r="AY671" s="16" t="s">
        <v>149</v>
      </c>
      <c r="BE671" s="143">
        <f t="shared" si="114"/>
        <v>0</v>
      </c>
      <c r="BF671" s="143">
        <f t="shared" si="115"/>
        <v>0</v>
      </c>
      <c r="BG671" s="143">
        <f t="shared" si="116"/>
        <v>0</v>
      </c>
      <c r="BH671" s="143">
        <f t="shared" si="117"/>
        <v>0</v>
      </c>
      <c r="BI671" s="143">
        <f t="shared" si="118"/>
        <v>0</v>
      </c>
      <c r="BJ671" s="16" t="s">
        <v>84</v>
      </c>
      <c r="BK671" s="143">
        <f t="shared" si="119"/>
        <v>0</v>
      </c>
      <c r="BL671" s="16" t="s">
        <v>156</v>
      </c>
      <c r="BM671" s="142" t="s">
        <v>1373</v>
      </c>
    </row>
    <row r="672" spans="2:65" s="1" customFormat="1" ht="16.5" customHeight="1">
      <c r="B672" s="31"/>
      <c r="C672" s="131" t="s">
        <v>1374</v>
      </c>
      <c r="D672" s="131" t="s">
        <v>151</v>
      </c>
      <c r="E672" s="132" t="s">
        <v>1375</v>
      </c>
      <c r="F672" s="133" t="s">
        <v>1376</v>
      </c>
      <c r="G672" s="134" t="s">
        <v>410</v>
      </c>
      <c r="H672" s="135">
        <v>1</v>
      </c>
      <c r="I672" s="136"/>
      <c r="J672" s="137">
        <f t="shared" si="110"/>
        <v>0</v>
      </c>
      <c r="K672" s="133" t="s">
        <v>193</v>
      </c>
      <c r="L672" s="31"/>
      <c r="M672" s="138" t="s">
        <v>1</v>
      </c>
      <c r="N672" s="139" t="s">
        <v>41</v>
      </c>
      <c r="P672" s="140">
        <f t="shared" si="111"/>
        <v>0</v>
      </c>
      <c r="Q672" s="140">
        <v>0</v>
      </c>
      <c r="R672" s="140">
        <f t="shared" si="112"/>
        <v>0</v>
      </c>
      <c r="S672" s="140">
        <v>0</v>
      </c>
      <c r="T672" s="141">
        <f t="shared" si="113"/>
        <v>0</v>
      </c>
      <c r="AR672" s="142" t="s">
        <v>156</v>
      </c>
      <c r="AT672" s="142" t="s">
        <v>151</v>
      </c>
      <c r="AU672" s="142" t="s">
        <v>86</v>
      </c>
      <c r="AY672" s="16" t="s">
        <v>149</v>
      </c>
      <c r="BE672" s="143">
        <f t="shared" si="114"/>
        <v>0</v>
      </c>
      <c r="BF672" s="143">
        <f t="shared" si="115"/>
        <v>0</v>
      </c>
      <c r="BG672" s="143">
        <f t="shared" si="116"/>
        <v>0</v>
      </c>
      <c r="BH672" s="143">
        <f t="shared" si="117"/>
        <v>0</v>
      </c>
      <c r="BI672" s="143">
        <f t="shared" si="118"/>
        <v>0</v>
      </c>
      <c r="BJ672" s="16" t="s">
        <v>84</v>
      </c>
      <c r="BK672" s="143">
        <f t="shared" si="119"/>
        <v>0</v>
      </c>
      <c r="BL672" s="16" t="s">
        <v>156</v>
      </c>
      <c r="BM672" s="142" t="s">
        <v>1377</v>
      </c>
    </row>
    <row r="673" spans="2:65" s="1" customFormat="1" ht="24.2" customHeight="1">
      <c r="B673" s="31"/>
      <c r="C673" s="131" t="s">
        <v>829</v>
      </c>
      <c r="D673" s="131" t="s">
        <v>151</v>
      </c>
      <c r="E673" s="132" t="s">
        <v>1378</v>
      </c>
      <c r="F673" s="133" t="s">
        <v>1379</v>
      </c>
      <c r="G673" s="134" t="s">
        <v>410</v>
      </c>
      <c r="H673" s="135">
        <v>1</v>
      </c>
      <c r="I673" s="136"/>
      <c r="J673" s="137">
        <f t="shared" si="110"/>
        <v>0</v>
      </c>
      <c r="K673" s="133" t="s">
        <v>193</v>
      </c>
      <c r="L673" s="31"/>
      <c r="M673" s="138" t="s">
        <v>1</v>
      </c>
      <c r="N673" s="139" t="s">
        <v>41</v>
      </c>
      <c r="P673" s="140">
        <f t="shared" si="111"/>
        <v>0</v>
      </c>
      <c r="Q673" s="140">
        <v>0</v>
      </c>
      <c r="R673" s="140">
        <f t="shared" si="112"/>
        <v>0</v>
      </c>
      <c r="S673" s="140">
        <v>0</v>
      </c>
      <c r="T673" s="141">
        <f t="shared" si="113"/>
        <v>0</v>
      </c>
      <c r="AR673" s="142" t="s">
        <v>156</v>
      </c>
      <c r="AT673" s="142" t="s">
        <v>151</v>
      </c>
      <c r="AU673" s="142" t="s">
        <v>86</v>
      </c>
      <c r="AY673" s="16" t="s">
        <v>149</v>
      </c>
      <c r="BE673" s="143">
        <f t="shared" si="114"/>
        <v>0</v>
      </c>
      <c r="BF673" s="143">
        <f t="shared" si="115"/>
        <v>0</v>
      </c>
      <c r="BG673" s="143">
        <f t="shared" si="116"/>
        <v>0</v>
      </c>
      <c r="BH673" s="143">
        <f t="shared" si="117"/>
        <v>0</v>
      </c>
      <c r="BI673" s="143">
        <f t="shared" si="118"/>
        <v>0</v>
      </c>
      <c r="BJ673" s="16" t="s">
        <v>84</v>
      </c>
      <c r="BK673" s="143">
        <f t="shared" si="119"/>
        <v>0</v>
      </c>
      <c r="BL673" s="16" t="s">
        <v>156</v>
      </c>
      <c r="BM673" s="142" t="s">
        <v>1380</v>
      </c>
    </row>
    <row r="674" spans="2:65" s="1" customFormat="1" ht="16.5" customHeight="1">
      <c r="B674" s="31"/>
      <c r="C674" s="131" t="s">
        <v>1381</v>
      </c>
      <c r="D674" s="131" t="s">
        <v>151</v>
      </c>
      <c r="E674" s="132" t="s">
        <v>1382</v>
      </c>
      <c r="F674" s="133" t="s">
        <v>1383</v>
      </c>
      <c r="G674" s="134" t="s">
        <v>410</v>
      </c>
      <c r="H674" s="135">
        <v>1</v>
      </c>
      <c r="I674" s="136"/>
      <c r="J674" s="137">
        <f t="shared" si="110"/>
        <v>0</v>
      </c>
      <c r="K674" s="133" t="s">
        <v>155</v>
      </c>
      <c r="L674" s="31"/>
      <c r="M674" s="138" t="s">
        <v>1</v>
      </c>
      <c r="N674" s="139" t="s">
        <v>41</v>
      </c>
      <c r="P674" s="140">
        <f t="shared" si="111"/>
        <v>0</v>
      </c>
      <c r="Q674" s="140">
        <v>0</v>
      </c>
      <c r="R674" s="140">
        <f t="shared" si="112"/>
        <v>0</v>
      </c>
      <c r="S674" s="140">
        <v>0</v>
      </c>
      <c r="T674" s="141">
        <f t="shared" si="113"/>
        <v>0</v>
      </c>
      <c r="AR674" s="142" t="s">
        <v>156</v>
      </c>
      <c r="AT674" s="142" t="s">
        <v>151</v>
      </c>
      <c r="AU674" s="142" t="s">
        <v>86</v>
      </c>
      <c r="AY674" s="16" t="s">
        <v>149</v>
      </c>
      <c r="BE674" s="143">
        <f t="shared" si="114"/>
        <v>0</v>
      </c>
      <c r="BF674" s="143">
        <f t="shared" si="115"/>
        <v>0</v>
      </c>
      <c r="BG674" s="143">
        <f t="shared" si="116"/>
        <v>0</v>
      </c>
      <c r="BH674" s="143">
        <f t="shared" si="117"/>
        <v>0</v>
      </c>
      <c r="BI674" s="143">
        <f t="shared" si="118"/>
        <v>0</v>
      </c>
      <c r="BJ674" s="16" t="s">
        <v>84</v>
      </c>
      <c r="BK674" s="143">
        <f t="shared" si="119"/>
        <v>0</v>
      </c>
      <c r="BL674" s="16" t="s">
        <v>156</v>
      </c>
      <c r="BM674" s="142" t="s">
        <v>1384</v>
      </c>
    </row>
    <row r="675" spans="2:65" s="1" customFormat="1" ht="21.75" customHeight="1">
      <c r="B675" s="31"/>
      <c r="C675" s="131" t="s">
        <v>833</v>
      </c>
      <c r="D675" s="131" t="s">
        <v>151</v>
      </c>
      <c r="E675" s="132" t="s">
        <v>1385</v>
      </c>
      <c r="F675" s="133" t="s">
        <v>1386</v>
      </c>
      <c r="G675" s="134" t="s">
        <v>410</v>
      </c>
      <c r="H675" s="135">
        <v>1</v>
      </c>
      <c r="I675" s="136"/>
      <c r="J675" s="137">
        <f t="shared" si="110"/>
        <v>0</v>
      </c>
      <c r="K675" s="133" t="s">
        <v>193</v>
      </c>
      <c r="L675" s="31"/>
      <c r="M675" s="138" t="s">
        <v>1</v>
      </c>
      <c r="N675" s="139" t="s">
        <v>41</v>
      </c>
      <c r="P675" s="140">
        <f t="shared" si="111"/>
        <v>0</v>
      </c>
      <c r="Q675" s="140">
        <v>0</v>
      </c>
      <c r="R675" s="140">
        <f t="shared" si="112"/>
        <v>0</v>
      </c>
      <c r="S675" s="140">
        <v>0</v>
      </c>
      <c r="T675" s="141">
        <f t="shared" si="113"/>
        <v>0</v>
      </c>
      <c r="AR675" s="142" t="s">
        <v>156</v>
      </c>
      <c r="AT675" s="142" t="s">
        <v>151</v>
      </c>
      <c r="AU675" s="142" t="s">
        <v>86</v>
      </c>
      <c r="AY675" s="16" t="s">
        <v>149</v>
      </c>
      <c r="BE675" s="143">
        <f t="shared" si="114"/>
        <v>0</v>
      </c>
      <c r="BF675" s="143">
        <f t="shared" si="115"/>
        <v>0</v>
      </c>
      <c r="BG675" s="143">
        <f t="shared" si="116"/>
        <v>0</v>
      </c>
      <c r="BH675" s="143">
        <f t="shared" si="117"/>
        <v>0</v>
      </c>
      <c r="BI675" s="143">
        <f t="shared" si="118"/>
        <v>0</v>
      </c>
      <c r="BJ675" s="16" t="s">
        <v>84</v>
      </c>
      <c r="BK675" s="143">
        <f t="shared" si="119"/>
        <v>0</v>
      </c>
      <c r="BL675" s="16" t="s">
        <v>156</v>
      </c>
      <c r="BM675" s="142" t="s">
        <v>1387</v>
      </c>
    </row>
    <row r="676" spans="2:65" s="1" customFormat="1" ht="16.5" customHeight="1">
      <c r="B676" s="31"/>
      <c r="C676" s="131" t="s">
        <v>1388</v>
      </c>
      <c r="D676" s="131" t="s">
        <v>151</v>
      </c>
      <c r="E676" s="132" t="s">
        <v>1389</v>
      </c>
      <c r="F676" s="133" t="s">
        <v>1390</v>
      </c>
      <c r="G676" s="134" t="s">
        <v>410</v>
      </c>
      <c r="H676" s="135">
        <v>2</v>
      </c>
      <c r="I676" s="136"/>
      <c r="J676" s="137">
        <f t="shared" si="110"/>
        <v>0</v>
      </c>
      <c r="K676" s="133" t="s">
        <v>193</v>
      </c>
      <c r="L676" s="31"/>
      <c r="M676" s="138" t="s">
        <v>1</v>
      </c>
      <c r="N676" s="139" t="s">
        <v>41</v>
      </c>
      <c r="P676" s="140">
        <f t="shared" si="111"/>
        <v>0</v>
      </c>
      <c r="Q676" s="140">
        <v>0</v>
      </c>
      <c r="R676" s="140">
        <f t="shared" si="112"/>
        <v>0</v>
      </c>
      <c r="S676" s="140">
        <v>0</v>
      </c>
      <c r="T676" s="141">
        <f t="shared" si="113"/>
        <v>0</v>
      </c>
      <c r="AR676" s="142" t="s">
        <v>156</v>
      </c>
      <c r="AT676" s="142" t="s">
        <v>151</v>
      </c>
      <c r="AU676" s="142" t="s">
        <v>86</v>
      </c>
      <c r="AY676" s="16" t="s">
        <v>149</v>
      </c>
      <c r="BE676" s="143">
        <f t="shared" si="114"/>
        <v>0</v>
      </c>
      <c r="BF676" s="143">
        <f t="shared" si="115"/>
        <v>0</v>
      </c>
      <c r="BG676" s="143">
        <f t="shared" si="116"/>
        <v>0</v>
      </c>
      <c r="BH676" s="143">
        <f t="shared" si="117"/>
        <v>0</v>
      </c>
      <c r="BI676" s="143">
        <f t="shared" si="118"/>
        <v>0</v>
      </c>
      <c r="BJ676" s="16" t="s">
        <v>84</v>
      </c>
      <c r="BK676" s="143">
        <f t="shared" si="119"/>
        <v>0</v>
      </c>
      <c r="BL676" s="16" t="s">
        <v>156</v>
      </c>
      <c r="BM676" s="142" t="s">
        <v>1391</v>
      </c>
    </row>
    <row r="677" spans="2:65" s="1" customFormat="1" ht="24.2" customHeight="1">
      <c r="B677" s="31"/>
      <c r="C677" s="131" t="s">
        <v>836</v>
      </c>
      <c r="D677" s="131" t="s">
        <v>151</v>
      </c>
      <c r="E677" s="132" t="s">
        <v>1392</v>
      </c>
      <c r="F677" s="133" t="s">
        <v>1393</v>
      </c>
      <c r="G677" s="134" t="s">
        <v>410</v>
      </c>
      <c r="H677" s="135">
        <v>2</v>
      </c>
      <c r="I677" s="136"/>
      <c r="J677" s="137">
        <f t="shared" si="110"/>
        <v>0</v>
      </c>
      <c r="K677" s="133" t="s">
        <v>193</v>
      </c>
      <c r="L677" s="31"/>
      <c r="M677" s="138" t="s">
        <v>1</v>
      </c>
      <c r="N677" s="139" t="s">
        <v>41</v>
      </c>
      <c r="P677" s="140">
        <f t="shared" si="111"/>
        <v>0</v>
      </c>
      <c r="Q677" s="140">
        <v>0</v>
      </c>
      <c r="R677" s="140">
        <f t="shared" si="112"/>
        <v>0</v>
      </c>
      <c r="S677" s="140">
        <v>0</v>
      </c>
      <c r="T677" s="141">
        <f t="shared" si="113"/>
        <v>0</v>
      </c>
      <c r="AR677" s="142" t="s">
        <v>156</v>
      </c>
      <c r="AT677" s="142" t="s">
        <v>151</v>
      </c>
      <c r="AU677" s="142" t="s">
        <v>86</v>
      </c>
      <c r="AY677" s="16" t="s">
        <v>149</v>
      </c>
      <c r="BE677" s="143">
        <f t="shared" si="114"/>
        <v>0</v>
      </c>
      <c r="BF677" s="143">
        <f t="shared" si="115"/>
        <v>0</v>
      </c>
      <c r="BG677" s="143">
        <f t="shared" si="116"/>
        <v>0</v>
      </c>
      <c r="BH677" s="143">
        <f t="shared" si="117"/>
        <v>0</v>
      </c>
      <c r="BI677" s="143">
        <f t="shared" si="118"/>
        <v>0</v>
      </c>
      <c r="BJ677" s="16" t="s">
        <v>84</v>
      </c>
      <c r="BK677" s="143">
        <f t="shared" si="119"/>
        <v>0</v>
      </c>
      <c r="BL677" s="16" t="s">
        <v>156</v>
      </c>
      <c r="BM677" s="142" t="s">
        <v>1394</v>
      </c>
    </row>
    <row r="678" spans="2:65" s="1" customFormat="1" ht="16.5" customHeight="1">
      <c r="B678" s="31"/>
      <c r="C678" s="131" t="s">
        <v>1395</v>
      </c>
      <c r="D678" s="131" t="s">
        <v>151</v>
      </c>
      <c r="E678" s="132" t="s">
        <v>1396</v>
      </c>
      <c r="F678" s="133" t="s">
        <v>1397</v>
      </c>
      <c r="G678" s="134" t="s">
        <v>410</v>
      </c>
      <c r="H678" s="135">
        <v>31</v>
      </c>
      <c r="I678" s="136"/>
      <c r="J678" s="137">
        <f t="shared" si="110"/>
        <v>0</v>
      </c>
      <c r="K678" s="133" t="s">
        <v>193</v>
      </c>
      <c r="L678" s="31"/>
      <c r="M678" s="138" t="s">
        <v>1</v>
      </c>
      <c r="N678" s="139" t="s">
        <v>41</v>
      </c>
      <c r="P678" s="140">
        <f t="shared" si="111"/>
        <v>0</v>
      </c>
      <c r="Q678" s="140">
        <v>0</v>
      </c>
      <c r="R678" s="140">
        <f t="shared" si="112"/>
        <v>0</v>
      </c>
      <c r="S678" s="140">
        <v>0</v>
      </c>
      <c r="T678" s="141">
        <f t="shared" si="113"/>
        <v>0</v>
      </c>
      <c r="AR678" s="142" t="s">
        <v>156</v>
      </c>
      <c r="AT678" s="142" t="s">
        <v>151</v>
      </c>
      <c r="AU678" s="142" t="s">
        <v>86</v>
      </c>
      <c r="AY678" s="16" t="s">
        <v>149</v>
      </c>
      <c r="BE678" s="143">
        <f t="shared" si="114"/>
        <v>0</v>
      </c>
      <c r="BF678" s="143">
        <f t="shared" si="115"/>
        <v>0</v>
      </c>
      <c r="BG678" s="143">
        <f t="shared" si="116"/>
        <v>0</v>
      </c>
      <c r="BH678" s="143">
        <f t="shared" si="117"/>
        <v>0</v>
      </c>
      <c r="BI678" s="143">
        <f t="shared" si="118"/>
        <v>0</v>
      </c>
      <c r="BJ678" s="16" t="s">
        <v>84</v>
      </c>
      <c r="BK678" s="143">
        <f t="shared" si="119"/>
        <v>0</v>
      </c>
      <c r="BL678" s="16" t="s">
        <v>156</v>
      </c>
      <c r="BM678" s="142" t="s">
        <v>1398</v>
      </c>
    </row>
    <row r="679" spans="2:65" s="1" customFormat="1" ht="16.5" customHeight="1">
      <c r="B679" s="31"/>
      <c r="C679" s="131" t="s">
        <v>842</v>
      </c>
      <c r="D679" s="131" t="s">
        <v>151</v>
      </c>
      <c r="E679" s="132" t="s">
        <v>1399</v>
      </c>
      <c r="F679" s="133" t="s">
        <v>1400</v>
      </c>
      <c r="G679" s="134" t="s">
        <v>410</v>
      </c>
      <c r="H679" s="135">
        <v>31</v>
      </c>
      <c r="I679" s="136"/>
      <c r="J679" s="137">
        <f t="shared" si="110"/>
        <v>0</v>
      </c>
      <c r="K679" s="133" t="s">
        <v>193</v>
      </c>
      <c r="L679" s="31"/>
      <c r="M679" s="138" t="s">
        <v>1</v>
      </c>
      <c r="N679" s="139" t="s">
        <v>41</v>
      </c>
      <c r="P679" s="140">
        <f t="shared" si="111"/>
        <v>0</v>
      </c>
      <c r="Q679" s="140">
        <v>0</v>
      </c>
      <c r="R679" s="140">
        <f t="shared" si="112"/>
        <v>0</v>
      </c>
      <c r="S679" s="140">
        <v>0</v>
      </c>
      <c r="T679" s="141">
        <f t="shared" si="113"/>
        <v>0</v>
      </c>
      <c r="AR679" s="142" t="s">
        <v>156</v>
      </c>
      <c r="AT679" s="142" t="s">
        <v>151</v>
      </c>
      <c r="AU679" s="142" t="s">
        <v>86</v>
      </c>
      <c r="AY679" s="16" t="s">
        <v>149</v>
      </c>
      <c r="BE679" s="143">
        <f t="shared" si="114"/>
        <v>0</v>
      </c>
      <c r="BF679" s="143">
        <f t="shared" si="115"/>
        <v>0</v>
      </c>
      <c r="BG679" s="143">
        <f t="shared" si="116"/>
        <v>0</v>
      </c>
      <c r="BH679" s="143">
        <f t="shared" si="117"/>
        <v>0</v>
      </c>
      <c r="BI679" s="143">
        <f t="shared" si="118"/>
        <v>0</v>
      </c>
      <c r="BJ679" s="16" t="s">
        <v>84</v>
      </c>
      <c r="BK679" s="143">
        <f t="shared" si="119"/>
        <v>0</v>
      </c>
      <c r="BL679" s="16" t="s">
        <v>156</v>
      </c>
      <c r="BM679" s="142" t="s">
        <v>1401</v>
      </c>
    </row>
    <row r="680" spans="2:65" s="1" customFormat="1" ht="16.5" customHeight="1">
      <c r="B680" s="31"/>
      <c r="C680" s="131" t="s">
        <v>1402</v>
      </c>
      <c r="D680" s="131" t="s">
        <v>151</v>
      </c>
      <c r="E680" s="132" t="s">
        <v>1403</v>
      </c>
      <c r="F680" s="133" t="s">
        <v>1404</v>
      </c>
      <c r="G680" s="134" t="s">
        <v>410</v>
      </c>
      <c r="H680" s="135">
        <v>28</v>
      </c>
      <c r="I680" s="136"/>
      <c r="J680" s="137">
        <f t="shared" si="110"/>
        <v>0</v>
      </c>
      <c r="K680" s="133" t="s">
        <v>193</v>
      </c>
      <c r="L680" s="31"/>
      <c r="M680" s="138" t="s">
        <v>1</v>
      </c>
      <c r="N680" s="139" t="s">
        <v>41</v>
      </c>
      <c r="P680" s="140">
        <f t="shared" si="111"/>
        <v>0</v>
      </c>
      <c r="Q680" s="140">
        <v>0</v>
      </c>
      <c r="R680" s="140">
        <f t="shared" si="112"/>
        <v>0</v>
      </c>
      <c r="S680" s="140">
        <v>0</v>
      </c>
      <c r="T680" s="141">
        <f t="shared" si="113"/>
        <v>0</v>
      </c>
      <c r="AR680" s="142" t="s">
        <v>156</v>
      </c>
      <c r="AT680" s="142" t="s">
        <v>151</v>
      </c>
      <c r="AU680" s="142" t="s">
        <v>86</v>
      </c>
      <c r="AY680" s="16" t="s">
        <v>149</v>
      </c>
      <c r="BE680" s="143">
        <f t="shared" si="114"/>
        <v>0</v>
      </c>
      <c r="BF680" s="143">
        <f t="shared" si="115"/>
        <v>0</v>
      </c>
      <c r="BG680" s="143">
        <f t="shared" si="116"/>
        <v>0</v>
      </c>
      <c r="BH680" s="143">
        <f t="shared" si="117"/>
        <v>0</v>
      </c>
      <c r="BI680" s="143">
        <f t="shared" si="118"/>
        <v>0</v>
      </c>
      <c r="BJ680" s="16" t="s">
        <v>84</v>
      </c>
      <c r="BK680" s="143">
        <f t="shared" si="119"/>
        <v>0</v>
      </c>
      <c r="BL680" s="16" t="s">
        <v>156</v>
      </c>
      <c r="BM680" s="142" t="s">
        <v>1405</v>
      </c>
    </row>
    <row r="681" spans="2:65" s="1" customFormat="1" ht="16.5" customHeight="1">
      <c r="B681" s="31"/>
      <c r="C681" s="131" t="s">
        <v>845</v>
      </c>
      <c r="D681" s="131" t="s">
        <v>151</v>
      </c>
      <c r="E681" s="132" t="s">
        <v>1406</v>
      </c>
      <c r="F681" s="133" t="s">
        <v>1407</v>
      </c>
      <c r="G681" s="134" t="s">
        <v>410</v>
      </c>
      <c r="H681" s="135">
        <v>3</v>
      </c>
      <c r="I681" s="136"/>
      <c r="J681" s="137">
        <f t="shared" si="110"/>
        <v>0</v>
      </c>
      <c r="K681" s="133" t="s">
        <v>193</v>
      </c>
      <c r="L681" s="31"/>
      <c r="M681" s="138" t="s">
        <v>1</v>
      </c>
      <c r="N681" s="139" t="s">
        <v>41</v>
      </c>
      <c r="P681" s="140">
        <f t="shared" si="111"/>
        <v>0</v>
      </c>
      <c r="Q681" s="140">
        <v>0</v>
      </c>
      <c r="R681" s="140">
        <f t="shared" si="112"/>
        <v>0</v>
      </c>
      <c r="S681" s="140">
        <v>0</v>
      </c>
      <c r="T681" s="141">
        <f t="shared" si="113"/>
        <v>0</v>
      </c>
      <c r="AR681" s="142" t="s">
        <v>156</v>
      </c>
      <c r="AT681" s="142" t="s">
        <v>151</v>
      </c>
      <c r="AU681" s="142" t="s">
        <v>86</v>
      </c>
      <c r="AY681" s="16" t="s">
        <v>149</v>
      </c>
      <c r="BE681" s="143">
        <f t="shared" si="114"/>
        <v>0</v>
      </c>
      <c r="BF681" s="143">
        <f t="shared" si="115"/>
        <v>0</v>
      </c>
      <c r="BG681" s="143">
        <f t="shared" si="116"/>
        <v>0</v>
      </c>
      <c r="BH681" s="143">
        <f t="shared" si="117"/>
        <v>0</v>
      </c>
      <c r="BI681" s="143">
        <f t="shared" si="118"/>
        <v>0</v>
      </c>
      <c r="BJ681" s="16" t="s">
        <v>84</v>
      </c>
      <c r="BK681" s="143">
        <f t="shared" si="119"/>
        <v>0</v>
      </c>
      <c r="BL681" s="16" t="s">
        <v>156</v>
      </c>
      <c r="BM681" s="142" t="s">
        <v>1408</v>
      </c>
    </row>
    <row r="682" spans="2:65" s="1" customFormat="1" ht="16.5" customHeight="1">
      <c r="B682" s="31"/>
      <c r="C682" s="131" t="s">
        <v>1409</v>
      </c>
      <c r="D682" s="131" t="s">
        <v>151</v>
      </c>
      <c r="E682" s="132" t="s">
        <v>1410</v>
      </c>
      <c r="F682" s="133" t="s">
        <v>1411</v>
      </c>
      <c r="G682" s="134" t="s">
        <v>410</v>
      </c>
      <c r="H682" s="135">
        <v>4</v>
      </c>
      <c r="I682" s="136"/>
      <c r="J682" s="137">
        <f t="shared" si="110"/>
        <v>0</v>
      </c>
      <c r="K682" s="133" t="s">
        <v>155</v>
      </c>
      <c r="L682" s="31"/>
      <c r="M682" s="138" t="s">
        <v>1</v>
      </c>
      <c r="N682" s="139" t="s">
        <v>41</v>
      </c>
      <c r="P682" s="140">
        <f t="shared" si="111"/>
        <v>0</v>
      </c>
      <c r="Q682" s="140">
        <v>0</v>
      </c>
      <c r="R682" s="140">
        <f t="shared" si="112"/>
        <v>0</v>
      </c>
      <c r="S682" s="140">
        <v>0</v>
      </c>
      <c r="T682" s="141">
        <f t="shared" si="113"/>
        <v>0</v>
      </c>
      <c r="AR682" s="142" t="s">
        <v>156</v>
      </c>
      <c r="AT682" s="142" t="s">
        <v>151</v>
      </c>
      <c r="AU682" s="142" t="s">
        <v>86</v>
      </c>
      <c r="AY682" s="16" t="s">
        <v>149</v>
      </c>
      <c r="BE682" s="143">
        <f t="shared" si="114"/>
        <v>0</v>
      </c>
      <c r="BF682" s="143">
        <f t="shared" si="115"/>
        <v>0</v>
      </c>
      <c r="BG682" s="143">
        <f t="shared" si="116"/>
        <v>0</v>
      </c>
      <c r="BH682" s="143">
        <f t="shared" si="117"/>
        <v>0</v>
      </c>
      <c r="BI682" s="143">
        <f t="shared" si="118"/>
        <v>0</v>
      </c>
      <c r="BJ682" s="16" t="s">
        <v>84</v>
      </c>
      <c r="BK682" s="143">
        <f t="shared" si="119"/>
        <v>0</v>
      </c>
      <c r="BL682" s="16" t="s">
        <v>156</v>
      </c>
      <c r="BM682" s="142" t="s">
        <v>1412</v>
      </c>
    </row>
    <row r="683" spans="2:65" s="1" customFormat="1" ht="24.2" customHeight="1">
      <c r="B683" s="31"/>
      <c r="C683" s="131" t="s">
        <v>849</v>
      </c>
      <c r="D683" s="131" t="s">
        <v>151</v>
      </c>
      <c r="E683" s="132" t="s">
        <v>1413</v>
      </c>
      <c r="F683" s="133" t="s">
        <v>1414</v>
      </c>
      <c r="G683" s="134" t="s">
        <v>410</v>
      </c>
      <c r="H683" s="135">
        <v>4</v>
      </c>
      <c r="I683" s="136"/>
      <c r="J683" s="137">
        <f t="shared" si="110"/>
        <v>0</v>
      </c>
      <c r="K683" s="133" t="s">
        <v>193</v>
      </c>
      <c r="L683" s="31"/>
      <c r="M683" s="138" t="s">
        <v>1</v>
      </c>
      <c r="N683" s="139" t="s">
        <v>41</v>
      </c>
      <c r="P683" s="140">
        <f t="shared" si="111"/>
        <v>0</v>
      </c>
      <c r="Q683" s="140">
        <v>0</v>
      </c>
      <c r="R683" s="140">
        <f t="shared" si="112"/>
        <v>0</v>
      </c>
      <c r="S683" s="140">
        <v>0</v>
      </c>
      <c r="T683" s="141">
        <f t="shared" si="113"/>
        <v>0</v>
      </c>
      <c r="AR683" s="142" t="s">
        <v>156</v>
      </c>
      <c r="AT683" s="142" t="s">
        <v>151</v>
      </c>
      <c r="AU683" s="142" t="s">
        <v>86</v>
      </c>
      <c r="AY683" s="16" t="s">
        <v>149</v>
      </c>
      <c r="BE683" s="143">
        <f t="shared" si="114"/>
        <v>0</v>
      </c>
      <c r="BF683" s="143">
        <f t="shared" si="115"/>
        <v>0</v>
      </c>
      <c r="BG683" s="143">
        <f t="shared" si="116"/>
        <v>0</v>
      </c>
      <c r="BH683" s="143">
        <f t="shared" si="117"/>
        <v>0</v>
      </c>
      <c r="BI683" s="143">
        <f t="shared" si="118"/>
        <v>0</v>
      </c>
      <c r="BJ683" s="16" t="s">
        <v>84</v>
      </c>
      <c r="BK683" s="143">
        <f t="shared" si="119"/>
        <v>0</v>
      </c>
      <c r="BL683" s="16" t="s">
        <v>156</v>
      </c>
      <c r="BM683" s="142" t="s">
        <v>1415</v>
      </c>
    </row>
    <row r="684" spans="2:65" s="1" customFormat="1" ht="16.5" customHeight="1">
      <c r="B684" s="31"/>
      <c r="C684" s="131" t="s">
        <v>1416</v>
      </c>
      <c r="D684" s="131" t="s">
        <v>151</v>
      </c>
      <c r="E684" s="132" t="s">
        <v>1417</v>
      </c>
      <c r="F684" s="133" t="s">
        <v>1418</v>
      </c>
      <c r="G684" s="134" t="s">
        <v>410</v>
      </c>
      <c r="H684" s="135">
        <v>1</v>
      </c>
      <c r="I684" s="136"/>
      <c r="J684" s="137">
        <f t="shared" si="110"/>
        <v>0</v>
      </c>
      <c r="K684" s="133" t="s">
        <v>155</v>
      </c>
      <c r="L684" s="31"/>
      <c r="M684" s="138" t="s">
        <v>1</v>
      </c>
      <c r="N684" s="139" t="s">
        <v>41</v>
      </c>
      <c r="P684" s="140">
        <f t="shared" si="111"/>
        <v>0</v>
      </c>
      <c r="Q684" s="140">
        <v>0</v>
      </c>
      <c r="R684" s="140">
        <f t="shared" si="112"/>
        <v>0</v>
      </c>
      <c r="S684" s="140">
        <v>0</v>
      </c>
      <c r="T684" s="141">
        <f t="shared" si="113"/>
        <v>0</v>
      </c>
      <c r="AR684" s="142" t="s">
        <v>156</v>
      </c>
      <c r="AT684" s="142" t="s">
        <v>151</v>
      </c>
      <c r="AU684" s="142" t="s">
        <v>86</v>
      </c>
      <c r="AY684" s="16" t="s">
        <v>149</v>
      </c>
      <c r="BE684" s="143">
        <f t="shared" si="114"/>
        <v>0</v>
      </c>
      <c r="BF684" s="143">
        <f t="shared" si="115"/>
        <v>0</v>
      </c>
      <c r="BG684" s="143">
        <f t="shared" si="116"/>
        <v>0</v>
      </c>
      <c r="BH684" s="143">
        <f t="shared" si="117"/>
        <v>0</v>
      </c>
      <c r="BI684" s="143">
        <f t="shared" si="118"/>
        <v>0</v>
      </c>
      <c r="BJ684" s="16" t="s">
        <v>84</v>
      </c>
      <c r="BK684" s="143">
        <f t="shared" si="119"/>
        <v>0</v>
      </c>
      <c r="BL684" s="16" t="s">
        <v>156</v>
      </c>
      <c r="BM684" s="142" t="s">
        <v>1419</v>
      </c>
    </row>
    <row r="685" spans="2:65" s="1" customFormat="1" ht="55.5" customHeight="1">
      <c r="B685" s="31"/>
      <c r="C685" s="131" t="s">
        <v>852</v>
      </c>
      <c r="D685" s="131" t="s">
        <v>151</v>
      </c>
      <c r="E685" s="132" t="s">
        <v>1420</v>
      </c>
      <c r="F685" s="133" t="s">
        <v>1421</v>
      </c>
      <c r="G685" s="134" t="s">
        <v>410</v>
      </c>
      <c r="H685" s="135">
        <v>1</v>
      </c>
      <c r="I685" s="136"/>
      <c r="J685" s="137">
        <f t="shared" si="110"/>
        <v>0</v>
      </c>
      <c r="K685" s="133" t="s">
        <v>193</v>
      </c>
      <c r="L685" s="31"/>
      <c r="M685" s="138" t="s">
        <v>1</v>
      </c>
      <c r="N685" s="139" t="s">
        <v>41</v>
      </c>
      <c r="P685" s="140">
        <f t="shared" si="111"/>
        <v>0</v>
      </c>
      <c r="Q685" s="140">
        <v>0</v>
      </c>
      <c r="R685" s="140">
        <f t="shared" si="112"/>
        <v>0</v>
      </c>
      <c r="S685" s="140">
        <v>0</v>
      </c>
      <c r="T685" s="141">
        <f t="shared" si="113"/>
        <v>0</v>
      </c>
      <c r="AR685" s="142" t="s">
        <v>156</v>
      </c>
      <c r="AT685" s="142" t="s">
        <v>151</v>
      </c>
      <c r="AU685" s="142" t="s">
        <v>86</v>
      </c>
      <c r="AY685" s="16" t="s">
        <v>149</v>
      </c>
      <c r="BE685" s="143">
        <f t="shared" si="114"/>
        <v>0</v>
      </c>
      <c r="BF685" s="143">
        <f t="shared" si="115"/>
        <v>0</v>
      </c>
      <c r="BG685" s="143">
        <f t="shared" si="116"/>
        <v>0</v>
      </c>
      <c r="BH685" s="143">
        <f t="shared" si="117"/>
        <v>0</v>
      </c>
      <c r="BI685" s="143">
        <f t="shared" si="118"/>
        <v>0</v>
      </c>
      <c r="BJ685" s="16" t="s">
        <v>84</v>
      </c>
      <c r="BK685" s="143">
        <f t="shared" si="119"/>
        <v>0</v>
      </c>
      <c r="BL685" s="16" t="s">
        <v>156</v>
      </c>
      <c r="BM685" s="142" t="s">
        <v>1422</v>
      </c>
    </row>
    <row r="686" spans="2:65" s="1" customFormat="1" ht="24.2" customHeight="1">
      <c r="B686" s="31"/>
      <c r="C686" s="131" t="s">
        <v>1423</v>
      </c>
      <c r="D686" s="131" t="s">
        <v>151</v>
      </c>
      <c r="E686" s="132" t="s">
        <v>1424</v>
      </c>
      <c r="F686" s="133" t="s">
        <v>1425</v>
      </c>
      <c r="G686" s="134" t="s">
        <v>410</v>
      </c>
      <c r="H686" s="135">
        <v>1</v>
      </c>
      <c r="I686" s="136"/>
      <c r="J686" s="137">
        <f t="shared" si="110"/>
        <v>0</v>
      </c>
      <c r="K686" s="133" t="s">
        <v>193</v>
      </c>
      <c r="L686" s="31"/>
      <c r="M686" s="138" t="s">
        <v>1</v>
      </c>
      <c r="N686" s="139" t="s">
        <v>41</v>
      </c>
      <c r="P686" s="140">
        <f t="shared" si="111"/>
        <v>0</v>
      </c>
      <c r="Q686" s="140">
        <v>0</v>
      </c>
      <c r="R686" s="140">
        <f t="shared" si="112"/>
        <v>0</v>
      </c>
      <c r="S686" s="140">
        <v>0</v>
      </c>
      <c r="T686" s="141">
        <f t="shared" si="113"/>
        <v>0</v>
      </c>
      <c r="AR686" s="142" t="s">
        <v>156</v>
      </c>
      <c r="AT686" s="142" t="s">
        <v>151</v>
      </c>
      <c r="AU686" s="142" t="s">
        <v>86</v>
      </c>
      <c r="AY686" s="16" t="s">
        <v>149</v>
      </c>
      <c r="BE686" s="143">
        <f t="shared" si="114"/>
        <v>0</v>
      </c>
      <c r="BF686" s="143">
        <f t="shared" si="115"/>
        <v>0</v>
      </c>
      <c r="BG686" s="143">
        <f t="shared" si="116"/>
        <v>0</v>
      </c>
      <c r="BH686" s="143">
        <f t="shared" si="117"/>
        <v>0</v>
      </c>
      <c r="BI686" s="143">
        <f t="shared" si="118"/>
        <v>0</v>
      </c>
      <c r="BJ686" s="16" t="s">
        <v>84</v>
      </c>
      <c r="BK686" s="143">
        <f t="shared" si="119"/>
        <v>0</v>
      </c>
      <c r="BL686" s="16" t="s">
        <v>156</v>
      </c>
      <c r="BM686" s="142" t="s">
        <v>1426</v>
      </c>
    </row>
    <row r="687" spans="2:65" s="1" customFormat="1" ht="16.5" customHeight="1">
      <c r="B687" s="31"/>
      <c r="C687" s="131" t="s">
        <v>856</v>
      </c>
      <c r="D687" s="131" t="s">
        <v>151</v>
      </c>
      <c r="E687" s="132" t="s">
        <v>1427</v>
      </c>
      <c r="F687" s="133" t="s">
        <v>1428</v>
      </c>
      <c r="G687" s="134" t="s">
        <v>410</v>
      </c>
      <c r="H687" s="135">
        <v>8</v>
      </c>
      <c r="I687" s="136"/>
      <c r="J687" s="137">
        <f t="shared" si="110"/>
        <v>0</v>
      </c>
      <c r="K687" s="133" t="s">
        <v>155</v>
      </c>
      <c r="L687" s="31"/>
      <c r="M687" s="138" t="s">
        <v>1</v>
      </c>
      <c r="N687" s="139" t="s">
        <v>41</v>
      </c>
      <c r="P687" s="140">
        <f t="shared" si="111"/>
        <v>0</v>
      </c>
      <c r="Q687" s="140">
        <v>0</v>
      </c>
      <c r="R687" s="140">
        <f t="shared" si="112"/>
        <v>0</v>
      </c>
      <c r="S687" s="140">
        <v>0</v>
      </c>
      <c r="T687" s="141">
        <f t="shared" si="113"/>
        <v>0</v>
      </c>
      <c r="AR687" s="142" t="s">
        <v>156</v>
      </c>
      <c r="AT687" s="142" t="s">
        <v>151</v>
      </c>
      <c r="AU687" s="142" t="s">
        <v>86</v>
      </c>
      <c r="AY687" s="16" t="s">
        <v>149</v>
      </c>
      <c r="BE687" s="143">
        <f t="shared" si="114"/>
        <v>0</v>
      </c>
      <c r="BF687" s="143">
        <f t="shared" si="115"/>
        <v>0</v>
      </c>
      <c r="BG687" s="143">
        <f t="shared" si="116"/>
        <v>0</v>
      </c>
      <c r="BH687" s="143">
        <f t="shared" si="117"/>
        <v>0</v>
      </c>
      <c r="BI687" s="143">
        <f t="shared" si="118"/>
        <v>0</v>
      </c>
      <c r="BJ687" s="16" t="s">
        <v>84</v>
      </c>
      <c r="BK687" s="143">
        <f t="shared" si="119"/>
        <v>0</v>
      </c>
      <c r="BL687" s="16" t="s">
        <v>156</v>
      </c>
      <c r="BM687" s="142" t="s">
        <v>1429</v>
      </c>
    </row>
    <row r="688" spans="2:65" s="1" customFormat="1" ht="33" customHeight="1">
      <c r="B688" s="31"/>
      <c r="C688" s="131" t="s">
        <v>1430</v>
      </c>
      <c r="D688" s="131" t="s">
        <v>151</v>
      </c>
      <c r="E688" s="132" t="s">
        <v>1431</v>
      </c>
      <c r="F688" s="133" t="s">
        <v>1432</v>
      </c>
      <c r="G688" s="134" t="s">
        <v>410</v>
      </c>
      <c r="H688" s="135">
        <v>3</v>
      </c>
      <c r="I688" s="136"/>
      <c r="J688" s="137">
        <f t="shared" si="110"/>
        <v>0</v>
      </c>
      <c r="K688" s="133" t="s">
        <v>193</v>
      </c>
      <c r="L688" s="31"/>
      <c r="M688" s="138" t="s">
        <v>1</v>
      </c>
      <c r="N688" s="139" t="s">
        <v>41</v>
      </c>
      <c r="P688" s="140">
        <f t="shared" si="111"/>
        <v>0</v>
      </c>
      <c r="Q688" s="140">
        <v>0</v>
      </c>
      <c r="R688" s="140">
        <f t="shared" si="112"/>
        <v>0</v>
      </c>
      <c r="S688" s="140">
        <v>0</v>
      </c>
      <c r="T688" s="141">
        <f t="shared" si="113"/>
        <v>0</v>
      </c>
      <c r="AR688" s="142" t="s">
        <v>156</v>
      </c>
      <c r="AT688" s="142" t="s">
        <v>151</v>
      </c>
      <c r="AU688" s="142" t="s">
        <v>86</v>
      </c>
      <c r="AY688" s="16" t="s">
        <v>149</v>
      </c>
      <c r="BE688" s="143">
        <f t="shared" si="114"/>
        <v>0</v>
      </c>
      <c r="BF688" s="143">
        <f t="shared" si="115"/>
        <v>0</v>
      </c>
      <c r="BG688" s="143">
        <f t="shared" si="116"/>
        <v>0</v>
      </c>
      <c r="BH688" s="143">
        <f t="shared" si="117"/>
        <v>0</v>
      </c>
      <c r="BI688" s="143">
        <f t="shared" si="118"/>
        <v>0</v>
      </c>
      <c r="BJ688" s="16" t="s">
        <v>84</v>
      </c>
      <c r="BK688" s="143">
        <f t="shared" si="119"/>
        <v>0</v>
      </c>
      <c r="BL688" s="16" t="s">
        <v>156</v>
      </c>
      <c r="BM688" s="142" t="s">
        <v>1433</v>
      </c>
    </row>
    <row r="689" spans="2:65" s="1" customFormat="1" ht="44.25" customHeight="1">
      <c r="B689" s="31"/>
      <c r="C689" s="131" t="s">
        <v>859</v>
      </c>
      <c r="D689" s="131" t="s">
        <v>151</v>
      </c>
      <c r="E689" s="132" t="s">
        <v>1434</v>
      </c>
      <c r="F689" s="133" t="s">
        <v>1435</v>
      </c>
      <c r="G689" s="134" t="s">
        <v>410</v>
      </c>
      <c r="H689" s="135">
        <v>5</v>
      </c>
      <c r="I689" s="136"/>
      <c r="J689" s="137">
        <f t="shared" si="110"/>
        <v>0</v>
      </c>
      <c r="K689" s="133" t="s">
        <v>193</v>
      </c>
      <c r="L689" s="31"/>
      <c r="M689" s="138" t="s">
        <v>1</v>
      </c>
      <c r="N689" s="139" t="s">
        <v>41</v>
      </c>
      <c r="P689" s="140">
        <f t="shared" si="111"/>
        <v>0</v>
      </c>
      <c r="Q689" s="140">
        <v>0</v>
      </c>
      <c r="R689" s="140">
        <f t="shared" si="112"/>
        <v>0</v>
      </c>
      <c r="S689" s="140">
        <v>0</v>
      </c>
      <c r="T689" s="141">
        <f t="shared" si="113"/>
        <v>0</v>
      </c>
      <c r="AR689" s="142" t="s">
        <v>156</v>
      </c>
      <c r="AT689" s="142" t="s">
        <v>151</v>
      </c>
      <c r="AU689" s="142" t="s">
        <v>86</v>
      </c>
      <c r="AY689" s="16" t="s">
        <v>149</v>
      </c>
      <c r="BE689" s="143">
        <f t="shared" si="114"/>
        <v>0</v>
      </c>
      <c r="BF689" s="143">
        <f t="shared" si="115"/>
        <v>0</v>
      </c>
      <c r="BG689" s="143">
        <f t="shared" si="116"/>
        <v>0</v>
      </c>
      <c r="BH689" s="143">
        <f t="shared" si="117"/>
        <v>0</v>
      </c>
      <c r="BI689" s="143">
        <f t="shared" si="118"/>
        <v>0</v>
      </c>
      <c r="BJ689" s="16" t="s">
        <v>84</v>
      </c>
      <c r="BK689" s="143">
        <f t="shared" si="119"/>
        <v>0</v>
      </c>
      <c r="BL689" s="16" t="s">
        <v>156</v>
      </c>
      <c r="BM689" s="142" t="s">
        <v>1436</v>
      </c>
    </row>
    <row r="690" spans="2:65" s="1" customFormat="1" ht="16.5" customHeight="1">
      <c r="B690" s="31"/>
      <c r="C690" s="131" t="s">
        <v>1437</v>
      </c>
      <c r="D690" s="131" t="s">
        <v>151</v>
      </c>
      <c r="E690" s="132" t="s">
        <v>1438</v>
      </c>
      <c r="F690" s="133" t="s">
        <v>1439</v>
      </c>
      <c r="G690" s="134" t="s">
        <v>305</v>
      </c>
      <c r="H690" s="135">
        <v>5</v>
      </c>
      <c r="I690" s="136"/>
      <c r="J690" s="137">
        <f t="shared" si="110"/>
        <v>0</v>
      </c>
      <c r="K690" s="133" t="s">
        <v>155</v>
      </c>
      <c r="L690" s="31"/>
      <c r="M690" s="138" t="s">
        <v>1</v>
      </c>
      <c r="N690" s="139" t="s">
        <v>41</v>
      </c>
      <c r="P690" s="140">
        <f t="shared" si="111"/>
        <v>0</v>
      </c>
      <c r="Q690" s="140">
        <v>0</v>
      </c>
      <c r="R690" s="140">
        <f t="shared" si="112"/>
        <v>0</v>
      </c>
      <c r="S690" s="140">
        <v>0</v>
      </c>
      <c r="T690" s="141">
        <f t="shared" si="113"/>
        <v>0</v>
      </c>
      <c r="AR690" s="142" t="s">
        <v>156</v>
      </c>
      <c r="AT690" s="142" t="s">
        <v>151</v>
      </c>
      <c r="AU690" s="142" t="s">
        <v>86</v>
      </c>
      <c r="AY690" s="16" t="s">
        <v>149</v>
      </c>
      <c r="BE690" s="143">
        <f t="shared" si="114"/>
        <v>0</v>
      </c>
      <c r="BF690" s="143">
        <f t="shared" si="115"/>
        <v>0</v>
      </c>
      <c r="BG690" s="143">
        <f t="shared" si="116"/>
        <v>0</v>
      </c>
      <c r="BH690" s="143">
        <f t="shared" si="117"/>
        <v>0</v>
      </c>
      <c r="BI690" s="143">
        <f t="shared" si="118"/>
        <v>0</v>
      </c>
      <c r="BJ690" s="16" t="s">
        <v>84</v>
      </c>
      <c r="BK690" s="143">
        <f t="shared" si="119"/>
        <v>0</v>
      </c>
      <c r="BL690" s="16" t="s">
        <v>156</v>
      </c>
      <c r="BM690" s="142" t="s">
        <v>1440</v>
      </c>
    </row>
    <row r="691" spans="2:65" s="1" customFormat="1" ht="24.2" customHeight="1">
      <c r="B691" s="31"/>
      <c r="C691" s="131" t="s">
        <v>863</v>
      </c>
      <c r="D691" s="131" t="s">
        <v>151</v>
      </c>
      <c r="E691" s="132" t="s">
        <v>1441</v>
      </c>
      <c r="F691" s="133" t="s">
        <v>1442</v>
      </c>
      <c r="G691" s="134" t="s">
        <v>305</v>
      </c>
      <c r="H691" s="135">
        <v>290</v>
      </c>
      <c r="I691" s="136"/>
      <c r="J691" s="137">
        <f t="shared" si="110"/>
        <v>0</v>
      </c>
      <c r="K691" s="133" t="s">
        <v>193</v>
      </c>
      <c r="L691" s="31"/>
      <c r="M691" s="138" t="s">
        <v>1</v>
      </c>
      <c r="N691" s="139" t="s">
        <v>41</v>
      </c>
      <c r="P691" s="140">
        <f t="shared" si="111"/>
        <v>0</v>
      </c>
      <c r="Q691" s="140">
        <v>0</v>
      </c>
      <c r="R691" s="140">
        <f t="shared" si="112"/>
        <v>0</v>
      </c>
      <c r="S691" s="140">
        <v>0</v>
      </c>
      <c r="T691" s="141">
        <f t="shared" si="113"/>
        <v>0</v>
      </c>
      <c r="AR691" s="142" t="s">
        <v>156</v>
      </c>
      <c r="AT691" s="142" t="s">
        <v>151</v>
      </c>
      <c r="AU691" s="142" t="s">
        <v>86</v>
      </c>
      <c r="AY691" s="16" t="s">
        <v>149</v>
      </c>
      <c r="BE691" s="143">
        <f t="shared" si="114"/>
        <v>0</v>
      </c>
      <c r="BF691" s="143">
        <f t="shared" si="115"/>
        <v>0</v>
      </c>
      <c r="BG691" s="143">
        <f t="shared" si="116"/>
        <v>0</v>
      </c>
      <c r="BH691" s="143">
        <f t="shared" si="117"/>
        <v>0</v>
      </c>
      <c r="BI691" s="143">
        <f t="shared" si="118"/>
        <v>0</v>
      </c>
      <c r="BJ691" s="16" t="s">
        <v>84</v>
      </c>
      <c r="BK691" s="143">
        <f t="shared" si="119"/>
        <v>0</v>
      </c>
      <c r="BL691" s="16" t="s">
        <v>156</v>
      </c>
      <c r="BM691" s="142" t="s">
        <v>1443</v>
      </c>
    </row>
    <row r="692" spans="2:65" s="1" customFormat="1" ht="21.75" customHeight="1">
      <c r="B692" s="31"/>
      <c r="C692" s="131" t="s">
        <v>1444</v>
      </c>
      <c r="D692" s="131" t="s">
        <v>151</v>
      </c>
      <c r="E692" s="132" t="s">
        <v>1445</v>
      </c>
      <c r="F692" s="133" t="s">
        <v>1446</v>
      </c>
      <c r="G692" s="134" t="s">
        <v>305</v>
      </c>
      <c r="H692" s="135">
        <v>140</v>
      </c>
      <c r="I692" s="136"/>
      <c r="J692" s="137">
        <f t="shared" si="110"/>
        <v>0</v>
      </c>
      <c r="K692" s="133" t="s">
        <v>193</v>
      </c>
      <c r="L692" s="31"/>
      <c r="M692" s="138" t="s">
        <v>1</v>
      </c>
      <c r="N692" s="139" t="s">
        <v>41</v>
      </c>
      <c r="P692" s="140">
        <f t="shared" si="111"/>
        <v>0</v>
      </c>
      <c r="Q692" s="140">
        <v>0</v>
      </c>
      <c r="R692" s="140">
        <f t="shared" si="112"/>
        <v>0</v>
      </c>
      <c r="S692" s="140">
        <v>0</v>
      </c>
      <c r="T692" s="141">
        <f t="shared" si="113"/>
        <v>0</v>
      </c>
      <c r="AR692" s="142" t="s">
        <v>156</v>
      </c>
      <c r="AT692" s="142" t="s">
        <v>151</v>
      </c>
      <c r="AU692" s="142" t="s">
        <v>86</v>
      </c>
      <c r="AY692" s="16" t="s">
        <v>149</v>
      </c>
      <c r="BE692" s="143">
        <f t="shared" si="114"/>
        <v>0</v>
      </c>
      <c r="BF692" s="143">
        <f t="shared" si="115"/>
        <v>0</v>
      </c>
      <c r="BG692" s="143">
        <f t="shared" si="116"/>
        <v>0</v>
      </c>
      <c r="BH692" s="143">
        <f t="shared" si="117"/>
        <v>0</v>
      </c>
      <c r="BI692" s="143">
        <f t="shared" si="118"/>
        <v>0</v>
      </c>
      <c r="BJ692" s="16" t="s">
        <v>84</v>
      </c>
      <c r="BK692" s="143">
        <f t="shared" si="119"/>
        <v>0</v>
      </c>
      <c r="BL692" s="16" t="s">
        <v>156</v>
      </c>
      <c r="BM692" s="142" t="s">
        <v>1447</v>
      </c>
    </row>
    <row r="693" spans="2:65" s="1" customFormat="1" ht="16.5" customHeight="1">
      <c r="B693" s="31"/>
      <c r="C693" s="131" t="s">
        <v>868</v>
      </c>
      <c r="D693" s="131" t="s">
        <v>151</v>
      </c>
      <c r="E693" s="132" t="s">
        <v>1448</v>
      </c>
      <c r="F693" s="133" t="s">
        <v>1449</v>
      </c>
      <c r="G693" s="134" t="s">
        <v>305</v>
      </c>
      <c r="H693" s="135">
        <v>390</v>
      </c>
      <c r="I693" s="136"/>
      <c r="J693" s="137">
        <f t="shared" si="110"/>
        <v>0</v>
      </c>
      <c r="K693" s="133" t="s">
        <v>193</v>
      </c>
      <c r="L693" s="31"/>
      <c r="M693" s="138" t="s">
        <v>1</v>
      </c>
      <c r="N693" s="139" t="s">
        <v>41</v>
      </c>
      <c r="P693" s="140">
        <f t="shared" si="111"/>
        <v>0</v>
      </c>
      <c r="Q693" s="140">
        <v>0</v>
      </c>
      <c r="R693" s="140">
        <f t="shared" si="112"/>
        <v>0</v>
      </c>
      <c r="S693" s="140">
        <v>0</v>
      </c>
      <c r="T693" s="141">
        <f t="shared" si="113"/>
        <v>0</v>
      </c>
      <c r="AR693" s="142" t="s">
        <v>156</v>
      </c>
      <c r="AT693" s="142" t="s">
        <v>151</v>
      </c>
      <c r="AU693" s="142" t="s">
        <v>86</v>
      </c>
      <c r="AY693" s="16" t="s">
        <v>149</v>
      </c>
      <c r="BE693" s="143">
        <f t="shared" si="114"/>
        <v>0</v>
      </c>
      <c r="BF693" s="143">
        <f t="shared" si="115"/>
        <v>0</v>
      </c>
      <c r="BG693" s="143">
        <f t="shared" si="116"/>
        <v>0</v>
      </c>
      <c r="BH693" s="143">
        <f t="shared" si="117"/>
        <v>0</v>
      </c>
      <c r="BI693" s="143">
        <f t="shared" si="118"/>
        <v>0</v>
      </c>
      <c r="BJ693" s="16" t="s">
        <v>84</v>
      </c>
      <c r="BK693" s="143">
        <f t="shared" si="119"/>
        <v>0</v>
      </c>
      <c r="BL693" s="16" t="s">
        <v>156</v>
      </c>
      <c r="BM693" s="142" t="s">
        <v>1450</v>
      </c>
    </row>
    <row r="694" spans="2:65" s="1" customFormat="1" ht="16.5" customHeight="1">
      <c r="B694" s="31"/>
      <c r="C694" s="131" t="s">
        <v>1451</v>
      </c>
      <c r="D694" s="131" t="s">
        <v>151</v>
      </c>
      <c r="E694" s="132" t="s">
        <v>1452</v>
      </c>
      <c r="F694" s="133" t="s">
        <v>1346</v>
      </c>
      <c r="G694" s="134" t="s">
        <v>305</v>
      </c>
      <c r="H694" s="135">
        <v>390</v>
      </c>
      <c r="I694" s="136"/>
      <c r="J694" s="137">
        <f t="shared" si="110"/>
        <v>0</v>
      </c>
      <c r="K694" s="133" t="s">
        <v>193</v>
      </c>
      <c r="L694" s="31"/>
      <c r="M694" s="138" t="s">
        <v>1</v>
      </c>
      <c r="N694" s="139" t="s">
        <v>41</v>
      </c>
      <c r="P694" s="140">
        <f t="shared" si="111"/>
        <v>0</v>
      </c>
      <c r="Q694" s="140">
        <v>0</v>
      </c>
      <c r="R694" s="140">
        <f t="shared" si="112"/>
        <v>0</v>
      </c>
      <c r="S694" s="140">
        <v>0</v>
      </c>
      <c r="T694" s="141">
        <f t="shared" si="113"/>
        <v>0</v>
      </c>
      <c r="AR694" s="142" t="s">
        <v>156</v>
      </c>
      <c r="AT694" s="142" t="s">
        <v>151</v>
      </c>
      <c r="AU694" s="142" t="s">
        <v>86</v>
      </c>
      <c r="AY694" s="16" t="s">
        <v>149</v>
      </c>
      <c r="BE694" s="143">
        <f t="shared" si="114"/>
        <v>0</v>
      </c>
      <c r="BF694" s="143">
        <f t="shared" si="115"/>
        <v>0</v>
      </c>
      <c r="BG694" s="143">
        <f t="shared" si="116"/>
        <v>0</v>
      </c>
      <c r="BH694" s="143">
        <f t="shared" si="117"/>
        <v>0</v>
      </c>
      <c r="BI694" s="143">
        <f t="shared" si="118"/>
        <v>0</v>
      </c>
      <c r="BJ694" s="16" t="s">
        <v>84</v>
      </c>
      <c r="BK694" s="143">
        <f t="shared" si="119"/>
        <v>0</v>
      </c>
      <c r="BL694" s="16" t="s">
        <v>156</v>
      </c>
      <c r="BM694" s="142" t="s">
        <v>1453</v>
      </c>
    </row>
    <row r="695" spans="2:65" s="1" customFormat="1" ht="16.5" customHeight="1">
      <c r="B695" s="31"/>
      <c r="C695" s="131" t="s">
        <v>874</v>
      </c>
      <c r="D695" s="131" t="s">
        <v>151</v>
      </c>
      <c r="E695" s="132" t="s">
        <v>1454</v>
      </c>
      <c r="F695" s="133" t="s">
        <v>1455</v>
      </c>
      <c r="G695" s="134" t="s">
        <v>410</v>
      </c>
      <c r="H695" s="135">
        <v>35</v>
      </c>
      <c r="I695" s="136"/>
      <c r="J695" s="137">
        <f t="shared" si="110"/>
        <v>0</v>
      </c>
      <c r="K695" s="133" t="s">
        <v>193</v>
      </c>
      <c r="L695" s="31"/>
      <c r="M695" s="138" t="s">
        <v>1</v>
      </c>
      <c r="N695" s="139" t="s">
        <v>41</v>
      </c>
      <c r="P695" s="140">
        <f t="shared" si="111"/>
        <v>0</v>
      </c>
      <c r="Q695" s="140">
        <v>0</v>
      </c>
      <c r="R695" s="140">
        <f t="shared" si="112"/>
        <v>0</v>
      </c>
      <c r="S695" s="140">
        <v>0</v>
      </c>
      <c r="T695" s="141">
        <f t="shared" si="113"/>
        <v>0</v>
      </c>
      <c r="AR695" s="142" t="s">
        <v>156</v>
      </c>
      <c r="AT695" s="142" t="s">
        <v>151</v>
      </c>
      <c r="AU695" s="142" t="s">
        <v>86</v>
      </c>
      <c r="AY695" s="16" t="s">
        <v>149</v>
      </c>
      <c r="BE695" s="143">
        <f t="shared" si="114"/>
        <v>0</v>
      </c>
      <c r="BF695" s="143">
        <f t="shared" si="115"/>
        <v>0</v>
      </c>
      <c r="BG695" s="143">
        <f t="shared" si="116"/>
        <v>0</v>
      </c>
      <c r="BH695" s="143">
        <f t="shared" si="117"/>
        <v>0</v>
      </c>
      <c r="BI695" s="143">
        <f t="shared" si="118"/>
        <v>0</v>
      </c>
      <c r="BJ695" s="16" t="s">
        <v>84</v>
      </c>
      <c r="BK695" s="143">
        <f t="shared" si="119"/>
        <v>0</v>
      </c>
      <c r="BL695" s="16" t="s">
        <v>156</v>
      </c>
      <c r="BM695" s="142" t="s">
        <v>1456</v>
      </c>
    </row>
    <row r="696" spans="2:65" s="1" customFormat="1" ht="16.5" customHeight="1">
      <c r="B696" s="31"/>
      <c r="C696" s="131" t="s">
        <v>1457</v>
      </c>
      <c r="D696" s="131" t="s">
        <v>151</v>
      </c>
      <c r="E696" s="132" t="s">
        <v>1458</v>
      </c>
      <c r="F696" s="133" t="s">
        <v>1459</v>
      </c>
      <c r="G696" s="134" t="s">
        <v>305</v>
      </c>
      <c r="H696" s="135">
        <v>6</v>
      </c>
      <c r="I696" s="136"/>
      <c r="J696" s="137">
        <f t="shared" si="110"/>
        <v>0</v>
      </c>
      <c r="K696" s="133" t="s">
        <v>193</v>
      </c>
      <c r="L696" s="31"/>
      <c r="M696" s="138" t="s">
        <v>1</v>
      </c>
      <c r="N696" s="139" t="s">
        <v>41</v>
      </c>
      <c r="P696" s="140">
        <f t="shared" si="111"/>
        <v>0</v>
      </c>
      <c r="Q696" s="140">
        <v>0</v>
      </c>
      <c r="R696" s="140">
        <f t="shared" si="112"/>
        <v>0</v>
      </c>
      <c r="S696" s="140">
        <v>0</v>
      </c>
      <c r="T696" s="141">
        <f t="shared" si="113"/>
        <v>0</v>
      </c>
      <c r="AR696" s="142" t="s">
        <v>156</v>
      </c>
      <c r="AT696" s="142" t="s">
        <v>151</v>
      </c>
      <c r="AU696" s="142" t="s">
        <v>86</v>
      </c>
      <c r="AY696" s="16" t="s">
        <v>149</v>
      </c>
      <c r="BE696" s="143">
        <f t="shared" si="114"/>
        <v>0</v>
      </c>
      <c r="BF696" s="143">
        <f t="shared" si="115"/>
        <v>0</v>
      </c>
      <c r="BG696" s="143">
        <f t="shared" si="116"/>
        <v>0</v>
      </c>
      <c r="BH696" s="143">
        <f t="shared" si="117"/>
        <v>0</v>
      </c>
      <c r="BI696" s="143">
        <f t="shared" si="118"/>
        <v>0</v>
      </c>
      <c r="BJ696" s="16" t="s">
        <v>84</v>
      </c>
      <c r="BK696" s="143">
        <f t="shared" si="119"/>
        <v>0</v>
      </c>
      <c r="BL696" s="16" t="s">
        <v>156</v>
      </c>
      <c r="BM696" s="142" t="s">
        <v>1460</v>
      </c>
    </row>
    <row r="697" spans="2:65" s="1" customFormat="1" ht="24.2" customHeight="1">
      <c r="B697" s="31"/>
      <c r="C697" s="131" t="s">
        <v>877</v>
      </c>
      <c r="D697" s="131" t="s">
        <v>151</v>
      </c>
      <c r="E697" s="132" t="s">
        <v>1461</v>
      </c>
      <c r="F697" s="133" t="s">
        <v>1462</v>
      </c>
      <c r="G697" s="134" t="s">
        <v>410</v>
      </c>
      <c r="H697" s="135">
        <v>40</v>
      </c>
      <c r="I697" s="136"/>
      <c r="J697" s="137">
        <f t="shared" si="110"/>
        <v>0</v>
      </c>
      <c r="K697" s="133" t="s">
        <v>193</v>
      </c>
      <c r="L697" s="31"/>
      <c r="M697" s="138" t="s">
        <v>1</v>
      </c>
      <c r="N697" s="139" t="s">
        <v>41</v>
      </c>
      <c r="P697" s="140">
        <f t="shared" si="111"/>
        <v>0</v>
      </c>
      <c r="Q697" s="140">
        <v>0</v>
      </c>
      <c r="R697" s="140">
        <f t="shared" si="112"/>
        <v>0</v>
      </c>
      <c r="S697" s="140">
        <v>0</v>
      </c>
      <c r="T697" s="141">
        <f t="shared" si="113"/>
        <v>0</v>
      </c>
      <c r="AR697" s="142" t="s">
        <v>156</v>
      </c>
      <c r="AT697" s="142" t="s">
        <v>151</v>
      </c>
      <c r="AU697" s="142" t="s">
        <v>86</v>
      </c>
      <c r="AY697" s="16" t="s">
        <v>149</v>
      </c>
      <c r="BE697" s="143">
        <f t="shared" si="114"/>
        <v>0</v>
      </c>
      <c r="BF697" s="143">
        <f t="shared" si="115"/>
        <v>0</v>
      </c>
      <c r="BG697" s="143">
        <f t="shared" si="116"/>
        <v>0</v>
      </c>
      <c r="BH697" s="143">
        <f t="shared" si="117"/>
        <v>0</v>
      </c>
      <c r="BI697" s="143">
        <f t="shared" si="118"/>
        <v>0</v>
      </c>
      <c r="BJ697" s="16" t="s">
        <v>84</v>
      </c>
      <c r="BK697" s="143">
        <f t="shared" si="119"/>
        <v>0</v>
      </c>
      <c r="BL697" s="16" t="s">
        <v>156</v>
      </c>
      <c r="BM697" s="142" t="s">
        <v>1463</v>
      </c>
    </row>
    <row r="698" spans="2:65" s="1" customFormat="1" ht="16.5" customHeight="1">
      <c r="B698" s="31"/>
      <c r="C698" s="131" t="s">
        <v>1464</v>
      </c>
      <c r="D698" s="131" t="s">
        <v>151</v>
      </c>
      <c r="E698" s="132" t="s">
        <v>1465</v>
      </c>
      <c r="F698" s="133" t="s">
        <v>1342</v>
      </c>
      <c r="G698" s="134" t="s">
        <v>305</v>
      </c>
      <c r="H698" s="135">
        <v>1</v>
      </c>
      <c r="I698" s="136"/>
      <c r="J698" s="137">
        <f t="shared" si="110"/>
        <v>0</v>
      </c>
      <c r="K698" s="133" t="s">
        <v>193</v>
      </c>
      <c r="L698" s="31"/>
      <c r="M698" s="138" t="s">
        <v>1</v>
      </c>
      <c r="N698" s="139" t="s">
        <v>41</v>
      </c>
      <c r="P698" s="140">
        <f t="shared" si="111"/>
        <v>0</v>
      </c>
      <c r="Q698" s="140">
        <v>0</v>
      </c>
      <c r="R698" s="140">
        <f t="shared" si="112"/>
        <v>0</v>
      </c>
      <c r="S698" s="140">
        <v>0</v>
      </c>
      <c r="T698" s="141">
        <f t="shared" si="113"/>
        <v>0</v>
      </c>
      <c r="AR698" s="142" t="s">
        <v>156</v>
      </c>
      <c r="AT698" s="142" t="s">
        <v>151</v>
      </c>
      <c r="AU698" s="142" t="s">
        <v>86</v>
      </c>
      <c r="AY698" s="16" t="s">
        <v>149</v>
      </c>
      <c r="BE698" s="143">
        <f t="shared" si="114"/>
        <v>0</v>
      </c>
      <c r="BF698" s="143">
        <f t="shared" si="115"/>
        <v>0</v>
      </c>
      <c r="BG698" s="143">
        <f t="shared" si="116"/>
        <v>0</v>
      </c>
      <c r="BH698" s="143">
        <f t="shared" si="117"/>
        <v>0</v>
      </c>
      <c r="BI698" s="143">
        <f t="shared" si="118"/>
        <v>0</v>
      </c>
      <c r="BJ698" s="16" t="s">
        <v>84</v>
      </c>
      <c r="BK698" s="143">
        <f t="shared" si="119"/>
        <v>0</v>
      </c>
      <c r="BL698" s="16" t="s">
        <v>156</v>
      </c>
      <c r="BM698" s="142" t="s">
        <v>1466</v>
      </c>
    </row>
    <row r="699" spans="2:65" s="1" customFormat="1" ht="16.5" customHeight="1">
      <c r="B699" s="31"/>
      <c r="C699" s="131" t="s">
        <v>881</v>
      </c>
      <c r="D699" s="131" t="s">
        <v>151</v>
      </c>
      <c r="E699" s="132" t="s">
        <v>1467</v>
      </c>
      <c r="F699" s="133" t="s">
        <v>1468</v>
      </c>
      <c r="G699" s="134" t="s">
        <v>410</v>
      </c>
      <c r="H699" s="135">
        <v>1</v>
      </c>
      <c r="I699" s="136"/>
      <c r="J699" s="137">
        <f t="shared" si="110"/>
        <v>0</v>
      </c>
      <c r="K699" s="133" t="s">
        <v>193</v>
      </c>
      <c r="L699" s="31"/>
      <c r="M699" s="138" t="s">
        <v>1</v>
      </c>
      <c r="N699" s="139" t="s">
        <v>41</v>
      </c>
      <c r="P699" s="140">
        <f t="shared" si="111"/>
        <v>0</v>
      </c>
      <c r="Q699" s="140">
        <v>0</v>
      </c>
      <c r="R699" s="140">
        <f t="shared" si="112"/>
        <v>0</v>
      </c>
      <c r="S699" s="140">
        <v>0</v>
      </c>
      <c r="T699" s="141">
        <f t="shared" si="113"/>
        <v>0</v>
      </c>
      <c r="AR699" s="142" t="s">
        <v>156</v>
      </c>
      <c r="AT699" s="142" t="s">
        <v>151</v>
      </c>
      <c r="AU699" s="142" t="s">
        <v>86</v>
      </c>
      <c r="AY699" s="16" t="s">
        <v>149</v>
      </c>
      <c r="BE699" s="143">
        <f t="shared" si="114"/>
        <v>0</v>
      </c>
      <c r="BF699" s="143">
        <f t="shared" si="115"/>
        <v>0</v>
      </c>
      <c r="BG699" s="143">
        <f t="shared" si="116"/>
        <v>0</v>
      </c>
      <c r="BH699" s="143">
        <f t="shared" si="117"/>
        <v>0</v>
      </c>
      <c r="BI699" s="143">
        <f t="shared" si="118"/>
        <v>0</v>
      </c>
      <c r="BJ699" s="16" t="s">
        <v>84</v>
      </c>
      <c r="BK699" s="143">
        <f t="shared" si="119"/>
        <v>0</v>
      </c>
      <c r="BL699" s="16" t="s">
        <v>156</v>
      </c>
      <c r="BM699" s="142" t="s">
        <v>1469</v>
      </c>
    </row>
    <row r="700" spans="2:65" s="1" customFormat="1" ht="16.5" customHeight="1">
      <c r="B700" s="31"/>
      <c r="C700" s="131" t="s">
        <v>1470</v>
      </c>
      <c r="D700" s="131" t="s">
        <v>151</v>
      </c>
      <c r="E700" s="132" t="s">
        <v>1471</v>
      </c>
      <c r="F700" s="133" t="s">
        <v>1472</v>
      </c>
      <c r="G700" s="134" t="s">
        <v>410</v>
      </c>
      <c r="H700" s="135">
        <v>1</v>
      </c>
      <c r="I700" s="136"/>
      <c r="J700" s="137">
        <f t="shared" si="110"/>
        <v>0</v>
      </c>
      <c r="K700" s="133" t="s">
        <v>193</v>
      </c>
      <c r="L700" s="31"/>
      <c r="M700" s="138" t="s">
        <v>1</v>
      </c>
      <c r="N700" s="139" t="s">
        <v>41</v>
      </c>
      <c r="P700" s="140">
        <f t="shared" si="111"/>
        <v>0</v>
      </c>
      <c r="Q700" s="140">
        <v>0</v>
      </c>
      <c r="R700" s="140">
        <f t="shared" si="112"/>
        <v>0</v>
      </c>
      <c r="S700" s="140">
        <v>0</v>
      </c>
      <c r="T700" s="141">
        <f t="shared" si="113"/>
        <v>0</v>
      </c>
      <c r="AR700" s="142" t="s">
        <v>156</v>
      </c>
      <c r="AT700" s="142" t="s">
        <v>151</v>
      </c>
      <c r="AU700" s="142" t="s">
        <v>86</v>
      </c>
      <c r="AY700" s="16" t="s">
        <v>149</v>
      </c>
      <c r="BE700" s="143">
        <f t="shared" si="114"/>
        <v>0</v>
      </c>
      <c r="BF700" s="143">
        <f t="shared" si="115"/>
        <v>0</v>
      </c>
      <c r="BG700" s="143">
        <f t="shared" si="116"/>
        <v>0</v>
      </c>
      <c r="BH700" s="143">
        <f t="shared" si="117"/>
        <v>0</v>
      </c>
      <c r="BI700" s="143">
        <f t="shared" si="118"/>
        <v>0</v>
      </c>
      <c r="BJ700" s="16" t="s">
        <v>84</v>
      </c>
      <c r="BK700" s="143">
        <f t="shared" si="119"/>
        <v>0</v>
      </c>
      <c r="BL700" s="16" t="s">
        <v>156</v>
      </c>
      <c r="BM700" s="142" t="s">
        <v>1473</v>
      </c>
    </row>
    <row r="701" spans="2:65" s="1" customFormat="1" ht="16.5" customHeight="1">
      <c r="B701" s="31"/>
      <c r="C701" s="131" t="s">
        <v>884</v>
      </c>
      <c r="D701" s="131" t="s">
        <v>151</v>
      </c>
      <c r="E701" s="132" t="s">
        <v>1474</v>
      </c>
      <c r="F701" s="133" t="s">
        <v>1353</v>
      </c>
      <c r="G701" s="134" t="s">
        <v>410</v>
      </c>
      <c r="H701" s="135">
        <v>1</v>
      </c>
      <c r="I701" s="136"/>
      <c r="J701" s="137">
        <f t="shared" si="110"/>
        <v>0</v>
      </c>
      <c r="K701" s="133" t="s">
        <v>193</v>
      </c>
      <c r="L701" s="31"/>
      <c r="M701" s="138" t="s">
        <v>1</v>
      </c>
      <c r="N701" s="139" t="s">
        <v>41</v>
      </c>
      <c r="P701" s="140">
        <f t="shared" si="111"/>
        <v>0</v>
      </c>
      <c r="Q701" s="140">
        <v>0</v>
      </c>
      <c r="R701" s="140">
        <f t="shared" si="112"/>
        <v>0</v>
      </c>
      <c r="S701" s="140">
        <v>0</v>
      </c>
      <c r="T701" s="141">
        <f t="shared" si="113"/>
        <v>0</v>
      </c>
      <c r="AR701" s="142" t="s">
        <v>156</v>
      </c>
      <c r="AT701" s="142" t="s">
        <v>151</v>
      </c>
      <c r="AU701" s="142" t="s">
        <v>86</v>
      </c>
      <c r="AY701" s="16" t="s">
        <v>149</v>
      </c>
      <c r="BE701" s="143">
        <f t="shared" si="114"/>
        <v>0</v>
      </c>
      <c r="BF701" s="143">
        <f t="shared" si="115"/>
        <v>0</v>
      </c>
      <c r="BG701" s="143">
        <f t="shared" si="116"/>
        <v>0</v>
      </c>
      <c r="BH701" s="143">
        <f t="shared" si="117"/>
        <v>0</v>
      </c>
      <c r="BI701" s="143">
        <f t="shared" si="118"/>
        <v>0</v>
      </c>
      <c r="BJ701" s="16" t="s">
        <v>84</v>
      </c>
      <c r="BK701" s="143">
        <f t="shared" si="119"/>
        <v>0</v>
      </c>
      <c r="BL701" s="16" t="s">
        <v>156</v>
      </c>
      <c r="BM701" s="142" t="s">
        <v>1475</v>
      </c>
    </row>
    <row r="702" spans="2:65" s="1" customFormat="1" ht="16.5" customHeight="1">
      <c r="B702" s="31"/>
      <c r="C702" s="131" t="s">
        <v>1476</v>
      </c>
      <c r="D702" s="131" t="s">
        <v>151</v>
      </c>
      <c r="E702" s="132" t="s">
        <v>1477</v>
      </c>
      <c r="F702" s="133" t="s">
        <v>1478</v>
      </c>
      <c r="G702" s="134" t="s">
        <v>410</v>
      </c>
      <c r="H702" s="135">
        <v>1</v>
      </c>
      <c r="I702" s="136"/>
      <c r="J702" s="137">
        <f t="shared" si="110"/>
        <v>0</v>
      </c>
      <c r="K702" s="133" t="s">
        <v>155</v>
      </c>
      <c r="L702" s="31"/>
      <c r="M702" s="138" t="s">
        <v>1</v>
      </c>
      <c r="N702" s="139" t="s">
        <v>41</v>
      </c>
      <c r="P702" s="140">
        <f t="shared" si="111"/>
        <v>0</v>
      </c>
      <c r="Q702" s="140">
        <v>0</v>
      </c>
      <c r="R702" s="140">
        <f t="shared" si="112"/>
        <v>0</v>
      </c>
      <c r="S702" s="140">
        <v>0</v>
      </c>
      <c r="T702" s="141">
        <f t="shared" si="113"/>
        <v>0</v>
      </c>
      <c r="AR702" s="142" t="s">
        <v>156</v>
      </c>
      <c r="AT702" s="142" t="s">
        <v>151</v>
      </c>
      <c r="AU702" s="142" t="s">
        <v>86</v>
      </c>
      <c r="AY702" s="16" t="s">
        <v>149</v>
      </c>
      <c r="BE702" s="143">
        <f t="shared" si="114"/>
        <v>0</v>
      </c>
      <c r="BF702" s="143">
        <f t="shared" si="115"/>
        <v>0</v>
      </c>
      <c r="BG702" s="143">
        <f t="shared" si="116"/>
        <v>0</v>
      </c>
      <c r="BH702" s="143">
        <f t="shared" si="117"/>
        <v>0</v>
      </c>
      <c r="BI702" s="143">
        <f t="shared" si="118"/>
        <v>0</v>
      </c>
      <c r="BJ702" s="16" t="s">
        <v>84</v>
      </c>
      <c r="BK702" s="143">
        <f t="shared" si="119"/>
        <v>0</v>
      </c>
      <c r="BL702" s="16" t="s">
        <v>156</v>
      </c>
      <c r="BM702" s="142" t="s">
        <v>1479</v>
      </c>
    </row>
    <row r="703" spans="2:65" s="1" customFormat="1" ht="24.2" customHeight="1">
      <c r="B703" s="31"/>
      <c r="C703" s="131" t="s">
        <v>888</v>
      </c>
      <c r="D703" s="131" t="s">
        <v>151</v>
      </c>
      <c r="E703" s="132" t="s">
        <v>1480</v>
      </c>
      <c r="F703" s="133" t="s">
        <v>1481</v>
      </c>
      <c r="G703" s="134" t="s">
        <v>410</v>
      </c>
      <c r="H703" s="135">
        <v>31</v>
      </c>
      <c r="I703" s="136"/>
      <c r="J703" s="137">
        <f t="shared" si="110"/>
        <v>0</v>
      </c>
      <c r="K703" s="133" t="s">
        <v>155</v>
      </c>
      <c r="L703" s="31"/>
      <c r="M703" s="138" t="s">
        <v>1</v>
      </c>
      <c r="N703" s="139" t="s">
        <v>41</v>
      </c>
      <c r="P703" s="140">
        <f t="shared" si="111"/>
        <v>0</v>
      </c>
      <c r="Q703" s="140">
        <v>0</v>
      </c>
      <c r="R703" s="140">
        <f t="shared" si="112"/>
        <v>0</v>
      </c>
      <c r="S703" s="140">
        <v>0</v>
      </c>
      <c r="T703" s="141">
        <f t="shared" si="113"/>
        <v>0</v>
      </c>
      <c r="AR703" s="142" t="s">
        <v>156</v>
      </c>
      <c r="AT703" s="142" t="s">
        <v>151</v>
      </c>
      <c r="AU703" s="142" t="s">
        <v>86</v>
      </c>
      <c r="AY703" s="16" t="s">
        <v>149</v>
      </c>
      <c r="BE703" s="143">
        <f t="shared" si="114"/>
        <v>0</v>
      </c>
      <c r="BF703" s="143">
        <f t="shared" si="115"/>
        <v>0</v>
      </c>
      <c r="BG703" s="143">
        <f t="shared" si="116"/>
        <v>0</v>
      </c>
      <c r="BH703" s="143">
        <f t="shared" si="117"/>
        <v>0</v>
      </c>
      <c r="BI703" s="143">
        <f t="shared" si="118"/>
        <v>0</v>
      </c>
      <c r="BJ703" s="16" t="s">
        <v>84</v>
      </c>
      <c r="BK703" s="143">
        <f t="shared" si="119"/>
        <v>0</v>
      </c>
      <c r="BL703" s="16" t="s">
        <v>156</v>
      </c>
      <c r="BM703" s="142" t="s">
        <v>1482</v>
      </c>
    </row>
    <row r="704" spans="2:65" s="1" customFormat="1" ht="16.5" customHeight="1">
      <c r="B704" s="31"/>
      <c r="C704" s="131" t="s">
        <v>1483</v>
      </c>
      <c r="D704" s="131" t="s">
        <v>151</v>
      </c>
      <c r="E704" s="132" t="s">
        <v>1484</v>
      </c>
      <c r="F704" s="133" t="s">
        <v>1485</v>
      </c>
      <c r="G704" s="134" t="s">
        <v>410</v>
      </c>
      <c r="H704" s="135">
        <v>1</v>
      </c>
      <c r="I704" s="136"/>
      <c r="J704" s="137">
        <f t="shared" si="110"/>
        <v>0</v>
      </c>
      <c r="K704" s="133" t="s">
        <v>155</v>
      </c>
      <c r="L704" s="31"/>
      <c r="M704" s="138" t="s">
        <v>1</v>
      </c>
      <c r="N704" s="139" t="s">
        <v>41</v>
      </c>
      <c r="P704" s="140">
        <f t="shared" si="111"/>
        <v>0</v>
      </c>
      <c r="Q704" s="140">
        <v>0</v>
      </c>
      <c r="R704" s="140">
        <f t="shared" si="112"/>
        <v>0</v>
      </c>
      <c r="S704" s="140">
        <v>0</v>
      </c>
      <c r="T704" s="141">
        <f t="shared" si="113"/>
        <v>0</v>
      </c>
      <c r="AR704" s="142" t="s">
        <v>156</v>
      </c>
      <c r="AT704" s="142" t="s">
        <v>151</v>
      </c>
      <c r="AU704" s="142" t="s">
        <v>86</v>
      </c>
      <c r="AY704" s="16" t="s">
        <v>149</v>
      </c>
      <c r="BE704" s="143">
        <f t="shared" si="114"/>
        <v>0</v>
      </c>
      <c r="BF704" s="143">
        <f t="shared" si="115"/>
        <v>0</v>
      </c>
      <c r="BG704" s="143">
        <f t="shared" si="116"/>
        <v>0</v>
      </c>
      <c r="BH704" s="143">
        <f t="shared" si="117"/>
        <v>0</v>
      </c>
      <c r="BI704" s="143">
        <f t="shared" si="118"/>
        <v>0</v>
      </c>
      <c r="BJ704" s="16" t="s">
        <v>84</v>
      </c>
      <c r="BK704" s="143">
        <f t="shared" si="119"/>
        <v>0</v>
      </c>
      <c r="BL704" s="16" t="s">
        <v>156</v>
      </c>
      <c r="BM704" s="142" t="s">
        <v>1486</v>
      </c>
    </row>
    <row r="705" spans="2:65" s="1" customFormat="1" ht="16.5" customHeight="1">
      <c r="B705" s="31"/>
      <c r="C705" s="131" t="s">
        <v>891</v>
      </c>
      <c r="D705" s="131" t="s">
        <v>151</v>
      </c>
      <c r="E705" s="132" t="s">
        <v>1487</v>
      </c>
      <c r="F705" s="133" t="s">
        <v>1488</v>
      </c>
      <c r="G705" s="134" t="s">
        <v>410</v>
      </c>
      <c r="H705" s="135">
        <v>31</v>
      </c>
      <c r="I705" s="136"/>
      <c r="J705" s="137">
        <f t="shared" si="110"/>
        <v>0</v>
      </c>
      <c r="K705" s="133" t="s">
        <v>155</v>
      </c>
      <c r="L705" s="31"/>
      <c r="M705" s="138" t="s">
        <v>1</v>
      </c>
      <c r="N705" s="139" t="s">
        <v>41</v>
      </c>
      <c r="P705" s="140">
        <f t="shared" si="111"/>
        <v>0</v>
      </c>
      <c r="Q705" s="140">
        <v>0</v>
      </c>
      <c r="R705" s="140">
        <f t="shared" si="112"/>
        <v>0</v>
      </c>
      <c r="S705" s="140">
        <v>0</v>
      </c>
      <c r="T705" s="141">
        <f t="shared" si="113"/>
        <v>0</v>
      </c>
      <c r="AR705" s="142" t="s">
        <v>156</v>
      </c>
      <c r="AT705" s="142" t="s">
        <v>151</v>
      </c>
      <c r="AU705" s="142" t="s">
        <v>86</v>
      </c>
      <c r="AY705" s="16" t="s">
        <v>149</v>
      </c>
      <c r="BE705" s="143">
        <f t="shared" si="114"/>
        <v>0</v>
      </c>
      <c r="BF705" s="143">
        <f t="shared" si="115"/>
        <v>0</v>
      </c>
      <c r="BG705" s="143">
        <f t="shared" si="116"/>
        <v>0</v>
      </c>
      <c r="BH705" s="143">
        <f t="shared" si="117"/>
        <v>0</v>
      </c>
      <c r="BI705" s="143">
        <f t="shared" si="118"/>
        <v>0</v>
      </c>
      <c r="BJ705" s="16" t="s">
        <v>84</v>
      </c>
      <c r="BK705" s="143">
        <f t="shared" si="119"/>
        <v>0</v>
      </c>
      <c r="BL705" s="16" t="s">
        <v>156</v>
      </c>
      <c r="BM705" s="142" t="s">
        <v>1489</v>
      </c>
    </row>
    <row r="706" spans="2:65" s="1" customFormat="1" ht="16.5" customHeight="1">
      <c r="B706" s="31"/>
      <c r="C706" s="131" t="s">
        <v>1490</v>
      </c>
      <c r="D706" s="131" t="s">
        <v>151</v>
      </c>
      <c r="E706" s="132" t="s">
        <v>1491</v>
      </c>
      <c r="F706" s="133" t="s">
        <v>1492</v>
      </c>
      <c r="G706" s="134" t="s">
        <v>1493</v>
      </c>
      <c r="H706" s="135">
        <v>8</v>
      </c>
      <c r="I706" s="136"/>
      <c r="J706" s="137">
        <f t="shared" si="110"/>
        <v>0</v>
      </c>
      <c r="K706" s="133" t="s">
        <v>193</v>
      </c>
      <c r="L706" s="31"/>
      <c r="M706" s="138" t="s">
        <v>1</v>
      </c>
      <c r="N706" s="139" t="s">
        <v>41</v>
      </c>
      <c r="P706" s="140">
        <f t="shared" si="111"/>
        <v>0</v>
      </c>
      <c r="Q706" s="140">
        <v>0</v>
      </c>
      <c r="R706" s="140">
        <f t="shared" si="112"/>
        <v>0</v>
      </c>
      <c r="S706" s="140">
        <v>0</v>
      </c>
      <c r="T706" s="141">
        <f t="shared" si="113"/>
        <v>0</v>
      </c>
      <c r="AR706" s="142" t="s">
        <v>156</v>
      </c>
      <c r="AT706" s="142" t="s">
        <v>151</v>
      </c>
      <c r="AU706" s="142" t="s">
        <v>86</v>
      </c>
      <c r="AY706" s="16" t="s">
        <v>149</v>
      </c>
      <c r="BE706" s="143">
        <f t="shared" si="114"/>
        <v>0</v>
      </c>
      <c r="BF706" s="143">
        <f t="shared" si="115"/>
        <v>0</v>
      </c>
      <c r="BG706" s="143">
        <f t="shared" si="116"/>
        <v>0</v>
      </c>
      <c r="BH706" s="143">
        <f t="shared" si="117"/>
        <v>0</v>
      </c>
      <c r="BI706" s="143">
        <f t="shared" si="118"/>
        <v>0</v>
      </c>
      <c r="BJ706" s="16" t="s">
        <v>84</v>
      </c>
      <c r="BK706" s="143">
        <f t="shared" si="119"/>
        <v>0</v>
      </c>
      <c r="BL706" s="16" t="s">
        <v>156</v>
      </c>
      <c r="BM706" s="142" t="s">
        <v>1494</v>
      </c>
    </row>
    <row r="707" spans="2:65" s="1" customFormat="1" ht="16.5" customHeight="1">
      <c r="B707" s="31"/>
      <c r="C707" s="131" t="s">
        <v>895</v>
      </c>
      <c r="D707" s="131" t="s">
        <v>151</v>
      </c>
      <c r="E707" s="132" t="s">
        <v>1495</v>
      </c>
      <c r="F707" s="133" t="s">
        <v>1496</v>
      </c>
      <c r="G707" s="134" t="s">
        <v>1493</v>
      </c>
      <c r="H707" s="135">
        <v>20</v>
      </c>
      <c r="I707" s="136"/>
      <c r="J707" s="137">
        <f t="shared" si="110"/>
        <v>0</v>
      </c>
      <c r="K707" s="133" t="s">
        <v>193</v>
      </c>
      <c r="L707" s="31"/>
      <c r="M707" s="138" t="s">
        <v>1</v>
      </c>
      <c r="N707" s="139" t="s">
        <v>41</v>
      </c>
      <c r="P707" s="140">
        <f t="shared" si="111"/>
        <v>0</v>
      </c>
      <c r="Q707" s="140">
        <v>0</v>
      </c>
      <c r="R707" s="140">
        <f t="shared" si="112"/>
        <v>0</v>
      </c>
      <c r="S707" s="140">
        <v>0</v>
      </c>
      <c r="T707" s="141">
        <f t="shared" si="113"/>
        <v>0</v>
      </c>
      <c r="AR707" s="142" t="s">
        <v>156</v>
      </c>
      <c r="AT707" s="142" t="s">
        <v>151</v>
      </c>
      <c r="AU707" s="142" t="s">
        <v>86</v>
      </c>
      <c r="AY707" s="16" t="s">
        <v>149</v>
      </c>
      <c r="BE707" s="143">
        <f t="shared" si="114"/>
        <v>0</v>
      </c>
      <c r="BF707" s="143">
        <f t="shared" si="115"/>
        <v>0</v>
      </c>
      <c r="BG707" s="143">
        <f t="shared" si="116"/>
        <v>0</v>
      </c>
      <c r="BH707" s="143">
        <f t="shared" si="117"/>
        <v>0</v>
      </c>
      <c r="BI707" s="143">
        <f t="shared" si="118"/>
        <v>0</v>
      </c>
      <c r="BJ707" s="16" t="s">
        <v>84</v>
      </c>
      <c r="BK707" s="143">
        <f t="shared" si="119"/>
        <v>0</v>
      </c>
      <c r="BL707" s="16" t="s">
        <v>156</v>
      </c>
      <c r="BM707" s="142" t="s">
        <v>1497</v>
      </c>
    </row>
    <row r="708" spans="2:65" s="1" customFormat="1" ht="16.5" customHeight="1">
      <c r="B708" s="31"/>
      <c r="C708" s="131" t="s">
        <v>1498</v>
      </c>
      <c r="D708" s="131" t="s">
        <v>151</v>
      </c>
      <c r="E708" s="132" t="s">
        <v>1499</v>
      </c>
      <c r="F708" s="133" t="s">
        <v>1500</v>
      </c>
      <c r="G708" s="134" t="s">
        <v>410</v>
      </c>
      <c r="H708" s="135">
        <v>1</v>
      </c>
      <c r="I708" s="136"/>
      <c r="J708" s="137">
        <f t="shared" si="110"/>
        <v>0</v>
      </c>
      <c r="K708" s="133" t="s">
        <v>193</v>
      </c>
      <c r="L708" s="31"/>
      <c r="M708" s="138" t="s">
        <v>1</v>
      </c>
      <c r="N708" s="139" t="s">
        <v>41</v>
      </c>
      <c r="P708" s="140">
        <f t="shared" si="111"/>
        <v>0</v>
      </c>
      <c r="Q708" s="140">
        <v>0</v>
      </c>
      <c r="R708" s="140">
        <f t="shared" si="112"/>
        <v>0</v>
      </c>
      <c r="S708" s="140">
        <v>0</v>
      </c>
      <c r="T708" s="141">
        <f t="shared" si="113"/>
        <v>0</v>
      </c>
      <c r="AR708" s="142" t="s">
        <v>156</v>
      </c>
      <c r="AT708" s="142" t="s">
        <v>151</v>
      </c>
      <c r="AU708" s="142" t="s">
        <v>86</v>
      </c>
      <c r="AY708" s="16" t="s">
        <v>149</v>
      </c>
      <c r="BE708" s="143">
        <f t="shared" si="114"/>
        <v>0</v>
      </c>
      <c r="BF708" s="143">
        <f t="shared" si="115"/>
        <v>0</v>
      </c>
      <c r="BG708" s="143">
        <f t="shared" si="116"/>
        <v>0</v>
      </c>
      <c r="BH708" s="143">
        <f t="shared" si="117"/>
        <v>0</v>
      </c>
      <c r="BI708" s="143">
        <f t="shared" si="118"/>
        <v>0</v>
      </c>
      <c r="BJ708" s="16" t="s">
        <v>84</v>
      </c>
      <c r="BK708" s="143">
        <f t="shared" si="119"/>
        <v>0</v>
      </c>
      <c r="BL708" s="16" t="s">
        <v>156</v>
      </c>
      <c r="BM708" s="142" t="s">
        <v>1501</v>
      </c>
    </row>
    <row r="709" spans="2:63" s="11" customFormat="1" ht="22.7" customHeight="1">
      <c r="B709" s="119"/>
      <c r="D709" s="120" t="s">
        <v>75</v>
      </c>
      <c r="E709" s="129" t="s">
        <v>1502</v>
      </c>
      <c r="F709" s="129" t="s">
        <v>1503</v>
      </c>
      <c r="I709" s="122"/>
      <c r="J709" s="130">
        <f>BK709</f>
        <v>0</v>
      </c>
      <c r="L709" s="119"/>
      <c r="M709" s="124"/>
      <c r="P709" s="125">
        <f>SUM(P710:P738)</f>
        <v>0</v>
      </c>
      <c r="R709" s="125">
        <f>SUM(R710:R738)</f>
        <v>0.09823999999999998</v>
      </c>
      <c r="T709" s="126">
        <f>SUM(T710:T738)</f>
        <v>0</v>
      </c>
      <c r="AR709" s="120" t="s">
        <v>86</v>
      </c>
      <c r="AT709" s="127" t="s">
        <v>75</v>
      </c>
      <c r="AU709" s="127" t="s">
        <v>84</v>
      </c>
      <c r="AY709" s="120" t="s">
        <v>149</v>
      </c>
      <c r="BK709" s="128">
        <f>SUM(BK710:BK738)</f>
        <v>0</v>
      </c>
    </row>
    <row r="710" spans="2:65" s="1" customFormat="1" ht="21.75" customHeight="1">
      <c r="B710" s="31"/>
      <c r="C710" s="131" t="s">
        <v>898</v>
      </c>
      <c r="D710" s="131" t="s">
        <v>151</v>
      </c>
      <c r="E710" s="132" t="s">
        <v>1504</v>
      </c>
      <c r="F710" s="133" t="s">
        <v>1505</v>
      </c>
      <c r="G710" s="134" t="s">
        <v>410</v>
      </c>
      <c r="H710" s="135">
        <v>1</v>
      </c>
      <c r="I710" s="136"/>
      <c r="J710" s="137">
        <f aca="true" t="shared" si="120" ref="J710:J736">ROUND(I710*H710,2)</f>
        <v>0</v>
      </c>
      <c r="K710" s="133" t="s">
        <v>155</v>
      </c>
      <c r="L710" s="31"/>
      <c r="M710" s="138" t="s">
        <v>1</v>
      </c>
      <c r="N710" s="139" t="s">
        <v>41</v>
      </c>
      <c r="P710" s="140">
        <f aca="true" t="shared" si="121" ref="P710:P736">O710*H710</f>
        <v>0</v>
      </c>
      <c r="Q710" s="140">
        <v>0</v>
      </c>
      <c r="R710" s="140">
        <f aca="true" t="shared" si="122" ref="R710:R736">Q710*H710</f>
        <v>0</v>
      </c>
      <c r="S710" s="140">
        <v>0</v>
      </c>
      <c r="T710" s="141">
        <f aca="true" t="shared" si="123" ref="T710:T736">S710*H710</f>
        <v>0</v>
      </c>
      <c r="AR710" s="142" t="s">
        <v>194</v>
      </c>
      <c r="AT710" s="142" t="s">
        <v>151</v>
      </c>
      <c r="AU710" s="142" t="s">
        <v>86</v>
      </c>
      <c r="AY710" s="16" t="s">
        <v>149</v>
      </c>
      <c r="BE710" s="143">
        <f aca="true" t="shared" si="124" ref="BE710:BE736">IF(N710="základní",J710,0)</f>
        <v>0</v>
      </c>
      <c r="BF710" s="143">
        <f aca="true" t="shared" si="125" ref="BF710:BF736">IF(N710="snížená",J710,0)</f>
        <v>0</v>
      </c>
      <c r="BG710" s="143">
        <f aca="true" t="shared" si="126" ref="BG710:BG736">IF(N710="zákl. přenesená",J710,0)</f>
        <v>0</v>
      </c>
      <c r="BH710" s="143">
        <f aca="true" t="shared" si="127" ref="BH710:BH736">IF(N710="sníž. přenesená",J710,0)</f>
        <v>0</v>
      </c>
      <c r="BI710" s="143">
        <f aca="true" t="shared" si="128" ref="BI710:BI736">IF(N710="nulová",J710,0)</f>
        <v>0</v>
      </c>
      <c r="BJ710" s="16" t="s">
        <v>84</v>
      </c>
      <c r="BK710" s="143">
        <f aca="true" t="shared" si="129" ref="BK710:BK736">ROUND(I710*H710,2)</f>
        <v>0</v>
      </c>
      <c r="BL710" s="16" t="s">
        <v>194</v>
      </c>
      <c r="BM710" s="142" t="s">
        <v>1506</v>
      </c>
    </row>
    <row r="711" spans="2:65" s="1" customFormat="1" ht="24.2" customHeight="1">
      <c r="B711" s="31"/>
      <c r="C711" s="159" t="s">
        <v>1507</v>
      </c>
      <c r="D711" s="159" t="s">
        <v>184</v>
      </c>
      <c r="E711" s="160" t="s">
        <v>1508</v>
      </c>
      <c r="F711" s="161" t="s">
        <v>1509</v>
      </c>
      <c r="G711" s="162" t="s">
        <v>410</v>
      </c>
      <c r="H711" s="163">
        <v>1</v>
      </c>
      <c r="I711" s="164"/>
      <c r="J711" s="165">
        <f t="shared" si="120"/>
        <v>0</v>
      </c>
      <c r="K711" s="161" t="s">
        <v>193</v>
      </c>
      <c r="L711" s="166"/>
      <c r="M711" s="167" t="s">
        <v>1</v>
      </c>
      <c r="N711" s="168" t="s">
        <v>41</v>
      </c>
      <c r="P711" s="140">
        <f t="shared" si="121"/>
        <v>0</v>
      </c>
      <c r="Q711" s="140">
        <v>0</v>
      </c>
      <c r="R711" s="140">
        <f t="shared" si="122"/>
        <v>0</v>
      </c>
      <c r="S711" s="140">
        <v>0</v>
      </c>
      <c r="T711" s="141">
        <f t="shared" si="123"/>
        <v>0</v>
      </c>
      <c r="AR711" s="142" t="s">
        <v>229</v>
      </c>
      <c r="AT711" s="142" t="s">
        <v>184</v>
      </c>
      <c r="AU711" s="142" t="s">
        <v>86</v>
      </c>
      <c r="AY711" s="16" t="s">
        <v>149</v>
      </c>
      <c r="BE711" s="143">
        <f t="shared" si="124"/>
        <v>0</v>
      </c>
      <c r="BF711" s="143">
        <f t="shared" si="125"/>
        <v>0</v>
      </c>
      <c r="BG711" s="143">
        <f t="shared" si="126"/>
        <v>0</v>
      </c>
      <c r="BH711" s="143">
        <f t="shared" si="127"/>
        <v>0</v>
      </c>
      <c r="BI711" s="143">
        <f t="shared" si="128"/>
        <v>0</v>
      </c>
      <c r="BJ711" s="16" t="s">
        <v>84</v>
      </c>
      <c r="BK711" s="143">
        <f t="shared" si="129"/>
        <v>0</v>
      </c>
      <c r="BL711" s="16" t="s">
        <v>194</v>
      </c>
      <c r="BM711" s="142" t="s">
        <v>1510</v>
      </c>
    </row>
    <row r="712" spans="2:65" s="1" customFormat="1" ht="24.2" customHeight="1">
      <c r="B712" s="31"/>
      <c r="C712" s="131" t="s">
        <v>902</v>
      </c>
      <c r="D712" s="131" t="s">
        <v>151</v>
      </c>
      <c r="E712" s="132" t="s">
        <v>1511</v>
      </c>
      <c r="F712" s="133" t="s">
        <v>1512</v>
      </c>
      <c r="G712" s="134" t="s">
        <v>410</v>
      </c>
      <c r="H712" s="135">
        <v>5</v>
      </c>
      <c r="I712" s="136"/>
      <c r="J712" s="137">
        <f t="shared" si="120"/>
        <v>0</v>
      </c>
      <c r="K712" s="133" t="s">
        <v>155</v>
      </c>
      <c r="L712" s="31"/>
      <c r="M712" s="138" t="s">
        <v>1</v>
      </c>
      <c r="N712" s="139" t="s">
        <v>41</v>
      </c>
      <c r="P712" s="140">
        <f t="shared" si="121"/>
        <v>0</v>
      </c>
      <c r="Q712" s="140">
        <v>0</v>
      </c>
      <c r="R712" s="140">
        <f t="shared" si="122"/>
        <v>0</v>
      </c>
      <c r="S712" s="140">
        <v>0</v>
      </c>
      <c r="T712" s="141">
        <f t="shared" si="123"/>
        <v>0</v>
      </c>
      <c r="AR712" s="142" t="s">
        <v>194</v>
      </c>
      <c r="AT712" s="142" t="s">
        <v>151</v>
      </c>
      <c r="AU712" s="142" t="s">
        <v>86</v>
      </c>
      <c r="AY712" s="16" t="s">
        <v>149</v>
      </c>
      <c r="BE712" s="143">
        <f t="shared" si="124"/>
        <v>0</v>
      </c>
      <c r="BF712" s="143">
        <f t="shared" si="125"/>
        <v>0</v>
      </c>
      <c r="BG712" s="143">
        <f t="shared" si="126"/>
        <v>0</v>
      </c>
      <c r="BH712" s="143">
        <f t="shared" si="127"/>
        <v>0</v>
      </c>
      <c r="BI712" s="143">
        <f t="shared" si="128"/>
        <v>0</v>
      </c>
      <c r="BJ712" s="16" t="s">
        <v>84</v>
      </c>
      <c r="BK712" s="143">
        <f t="shared" si="129"/>
        <v>0</v>
      </c>
      <c r="BL712" s="16" t="s">
        <v>194</v>
      </c>
      <c r="BM712" s="142" t="s">
        <v>1513</v>
      </c>
    </row>
    <row r="713" spans="2:65" s="1" customFormat="1" ht="24.2" customHeight="1">
      <c r="B713" s="31"/>
      <c r="C713" s="159" t="s">
        <v>1514</v>
      </c>
      <c r="D713" s="159" t="s">
        <v>184</v>
      </c>
      <c r="E713" s="160" t="s">
        <v>1515</v>
      </c>
      <c r="F713" s="161" t="s">
        <v>1516</v>
      </c>
      <c r="G713" s="162" t="s">
        <v>410</v>
      </c>
      <c r="H713" s="163">
        <v>4</v>
      </c>
      <c r="I713" s="164"/>
      <c r="J713" s="165">
        <f t="shared" si="120"/>
        <v>0</v>
      </c>
      <c r="K713" s="161" t="s">
        <v>193</v>
      </c>
      <c r="L713" s="166"/>
      <c r="M713" s="167" t="s">
        <v>1</v>
      </c>
      <c r="N713" s="168" t="s">
        <v>41</v>
      </c>
      <c r="P713" s="140">
        <f t="shared" si="121"/>
        <v>0</v>
      </c>
      <c r="Q713" s="140">
        <v>0</v>
      </c>
      <c r="R713" s="140">
        <f t="shared" si="122"/>
        <v>0</v>
      </c>
      <c r="S713" s="140">
        <v>0</v>
      </c>
      <c r="T713" s="141">
        <f t="shared" si="123"/>
        <v>0</v>
      </c>
      <c r="AR713" s="142" t="s">
        <v>229</v>
      </c>
      <c r="AT713" s="142" t="s">
        <v>184</v>
      </c>
      <c r="AU713" s="142" t="s">
        <v>86</v>
      </c>
      <c r="AY713" s="16" t="s">
        <v>149</v>
      </c>
      <c r="BE713" s="143">
        <f t="shared" si="124"/>
        <v>0</v>
      </c>
      <c r="BF713" s="143">
        <f t="shared" si="125"/>
        <v>0</v>
      </c>
      <c r="BG713" s="143">
        <f t="shared" si="126"/>
        <v>0</v>
      </c>
      <c r="BH713" s="143">
        <f t="shared" si="127"/>
        <v>0</v>
      </c>
      <c r="BI713" s="143">
        <f t="shared" si="128"/>
        <v>0</v>
      </c>
      <c r="BJ713" s="16" t="s">
        <v>84</v>
      </c>
      <c r="BK713" s="143">
        <f t="shared" si="129"/>
        <v>0</v>
      </c>
      <c r="BL713" s="16" t="s">
        <v>194</v>
      </c>
      <c r="BM713" s="142" t="s">
        <v>1517</v>
      </c>
    </row>
    <row r="714" spans="2:65" s="1" customFormat="1" ht="24.2" customHeight="1">
      <c r="B714" s="31"/>
      <c r="C714" s="159" t="s">
        <v>905</v>
      </c>
      <c r="D714" s="159" t="s">
        <v>184</v>
      </c>
      <c r="E714" s="160" t="s">
        <v>1518</v>
      </c>
      <c r="F714" s="161" t="s">
        <v>1519</v>
      </c>
      <c r="G714" s="162" t="s">
        <v>410</v>
      </c>
      <c r="H714" s="163">
        <v>1</v>
      </c>
      <c r="I714" s="164"/>
      <c r="J714" s="165">
        <f t="shared" si="120"/>
        <v>0</v>
      </c>
      <c r="K714" s="161" t="s">
        <v>193</v>
      </c>
      <c r="L714" s="166"/>
      <c r="M714" s="167" t="s">
        <v>1</v>
      </c>
      <c r="N714" s="168" t="s">
        <v>41</v>
      </c>
      <c r="P714" s="140">
        <f t="shared" si="121"/>
        <v>0</v>
      </c>
      <c r="Q714" s="140">
        <v>0</v>
      </c>
      <c r="R714" s="140">
        <f t="shared" si="122"/>
        <v>0</v>
      </c>
      <c r="S714" s="140">
        <v>0</v>
      </c>
      <c r="T714" s="141">
        <f t="shared" si="123"/>
        <v>0</v>
      </c>
      <c r="AR714" s="142" t="s">
        <v>229</v>
      </c>
      <c r="AT714" s="142" t="s">
        <v>184</v>
      </c>
      <c r="AU714" s="142" t="s">
        <v>86</v>
      </c>
      <c r="AY714" s="16" t="s">
        <v>149</v>
      </c>
      <c r="BE714" s="143">
        <f t="shared" si="124"/>
        <v>0</v>
      </c>
      <c r="BF714" s="143">
        <f t="shared" si="125"/>
        <v>0</v>
      </c>
      <c r="BG714" s="143">
        <f t="shared" si="126"/>
        <v>0</v>
      </c>
      <c r="BH714" s="143">
        <f t="shared" si="127"/>
        <v>0</v>
      </c>
      <c r="BI714" s="143">
        <f t="shared" si="128"/>
        <v>0</v>
      </c>
      <c r="BJ714" s="16" t="s">
        <v>84</v>
      </c>
      <c r="BK714" s="143">
        <f t="shared" si="129"/>
        <v>0</v>
      </c>
      <c r="BL714" s="16" t="s">
        <v>194</v>
      </c>
      <c r="BM714" s="142" t="s">
        <v>1520</v>
      </c>
    </row>
    <row r="715" spans="2:65" s="1" customFormat="1" ht="16.5" customHeight="1">
      <c r="B715" s="31"/>
      <c r="C715" s="131" t="s">
        <v>1521</v>
      </c>
      <c r="D715" s="131" t="s">
        <v>151</v>
      </c>
      <c r="E715" s="132" t="s">
        <v>1522</v>
      </c>
      <c r="F715" s="133" t="s">
        <v>1523</v>
      </c>
      <c r="G715" s="134" t="s">
        <v>410</v>
      </c>
      <c r="H715" s="135">
        <v>11</v>
      </c>
      <c r="I715" s="136"/>
      <c r="J715" s="137">
        <f t="shared" si="120"/>
        <v>0</v>
      </c>
      <c r="K715" s="133" t="s">
        <v>155</v>
      </c>
      <c r="L715" s="31"/>
      <c r="M715" s="138" t="s">
        <v>1</v>
      </c>
      <c r="N715" s="139" t="s">
        <v>41</v>
      </c>
      <c r="P715" s="140">
        <f t="shared" si="121"/>
        <v>0</v>
      </c>
      <c r="Q715" s="140">
        <v>0</v>
      </c>
      <c r="R715" s="140">
        <f t="shared" si="122"/>
        <v>0</v>
      </c>
      <c r="S715" s="140">
        <v>0</v>
      </c>
      <c r="T715" s="141">
        <f t="shared" si="123"/>
        <v>0</v>
      </c>
      <c r="AR715" s="142" t="s">
        <v>194</v>
      </c>
      <c r="AT715" s="142" t="s">
        <v>151</v>
      </c>
      <c r="AU715" s="142" t="s">
        <v>86</v>
      </c>
      <c r="AY715" s="16" t="s">
        <v>149</v>
      </c>
      <c r="BE715" s="143">
        <f t="shared" si="124"/>
        <v>0</v>
      </c>
      <c r="BF715" s="143">
        <f t="shared" si="125"/>
        <v>0</v>
      </c>
      <c r="BG715" s="143">
        <f t="shared" si="126"/>
        <v>0</v>
      </c>
      <c r="BH715" s="143">
        <f t="shared" si="127"/>
        <v>0</v>
      </c>
      <c r="BI715" s="143">
        <f t="shared" si="128"/>
        <v>0</v>
      </c>
      <c r="BJ715" s="16" t="s">
        <v>84</v>
      </c>
      <c r="BK715" s="143">
        <f t="shared" si="129"/>
        <v>0</v>
      </c>
      <c r="BL715" s="16" t="s">
        <v>194</v>
      </c>
      <c r="BM715" s="142" t="s">
        <v>1524</v>
      </c>
    </row>
    <row r="716" spans="2:65" s="1" customFormat="1" ht="24.2" customHeight="1">
      <c r="B716" s="31"/>
      <c r="C716" s="159" t="s">
        <v>909</v>
      </c>
      <c r="D716" s="159" t="s">
        <v>184</v>
      </c>
      <c r="E716" s="160" t="s">
        <v>1525</v>
      </c>
      <c r="F716" s="161" t="s">
        <v>1526</v>
      </c>
      <c r="G716" s="162" t="s">
        <v>410</v>
      </c>
      <c r="H716" s="163">
        <v>11</v>
      </c>
      <c r="I716" s="164"/>
      <c r="J716" s="165">
        <f t="shared" si="120"/>
        <v>0</v>
      </c>
      <c r="K716" s="161" t="s">
        <v>155</v>
      </c>
      <c r="L716" s="166"/>
      <c r="M716" s="167" t="s">
        <v>1</v>
      </c>
      <c r="N716" s="168" t="s">
        <v>41</v>
      </c>
      <c r="P716" s="140">
        <f t="shared" si="121"/>
        <v>0</v>
      </c>
      <c r="Q716" s="140">
        <v>0.0002</v>
      </c>
      <c r="R716" s="140">
        <f t="shared" si="122"/>
        <v>0.0022</v>
      </c>
      <c r="S716" s="140">
        <v>0</v>
      </c>
      <c r="T716" s="141">
        <f t="shared" si="123"/>
        <v>0</v>
      </c>
      <c r="AR716" s="142" t="s">
        <v>229</v>
      </c>
      <c r="AT716" s="142" t="s">
        <v>184</v>
      </c>
      <c r="AU716" s="142" t="s">
        <v>86</v>
      </c>
      <c r="AY716" s="16" t="s">
        <v>149</v>
      </c>
      <c r="BE716" s="143">
        <f t="shared" si="124"/>
        <v>0</v>
      </c>
      <c r="BF716" s="143">
        <f t="shared" si="125"/>
        <v>0</v>
      </c>
      <c r="BG716" s="143">
        <f t="shared" si="126"/>
        <v>0</v>
      </c>
      <c r="BH716" s="143">
        <f t="shared" si="127"/>
        <v>0</v>
      </c>
      <c r="BI716" s="143">
        <f t="shared" si="128"/>
        <v>0</v>
      </c>
      <c r="BJ716" s="16" t="s">
        <v>84</v>
      </c>
      <c r="BK716" s="143">
        <f t="shared" si="129"/>
        <v>0</v>
      </c>
      <c r="BL716" s="16" t="s">
        <v>194</v>
      </c>
      <c r="BM716" s="142" t="s">
        <v>1527</v>
      </c>
    </row>
    <row r="717" spans="2:65" s="1" customFormat="1" ht="16.5" customHeight="1">
      <c r="B717" s="31"/>
      <c r="C717" s="131" t="s">
        <v>1528</v>
      </c>
      <c r="D717" s="131" t="s">
        <v>151</v>
      </c>
      <c r="E717" s="132" t="s">
        <v>1529</v>
      </c>
      <c r="F717" s="133" t="s">
        <v>1530</v>
      </c>
      <c r="G717" s="134" t="s">
        <v>410</v>
      </c>
      <c r="H717" s="135">
        <v>11</v>
      </c>
      <c r="I717" s="136"/>
      <c r="J717" s="137">
        <f t="shared" si="120"/>
        <v>0</v>
      </c>
      <c r="K717" s="133" t="s">
        <v>155</v>
      </c>
      <c r="L717" s="31"/>
      <c r="M717" s="138" t="s">
        <v>1</v>
      </c>
      <c r="N717" s="139" t="s">
        <v>41</v>
      </c>
      <c r="P717" s="140">
        <f t="shared" si="121"/>
        <v>0</v>
      </c>
      <c r="Q717" s="140">
        <v>0</v>
      </c>
      <c r="R717" s="140">
        <f t="shared" si="122"/>
        <v>0</v>
      </c>
      <c r="S717" s="140">
        <v>0</v>
      </c>
      <c r="T717" s="141">
        <f t="shared" si="123"/>
        <v>0</v>
      </c>
      <c r="AR717" s="142" t="s">
        <v>194</v>
      </c>
      <c r="AT717" s="142" t="s">
        <v>151</v>
      </c>
      <c r="AU717" s="142" t="s">
        <v>86</v>
      </c>
      <c r="AY717" s="16" t="s">
        <v>149</v>
      </c>
      <c r="BE717" s="143">
        <f t="shared" si="124"/>
        <v>0</v>
      </c>
      <c r="BF717" s="143">
        <f t="shared" si="125"/>
        <v>0</v>
      </c>
      <c r="BG717" s="143">
        <f t="shared" si="126"/>
        <v>0</v>
      </c>
      <c r="BH717" s="143">
        <f t="shared" si="127"/>
        <v>0</v>
      </c>
      <c r="BI717" s="143">
        <f t="shared" si="128"/>
        <v>0</v>
      </c>
      <c r="BJ717" s="16" t="s">
        <v>84</v>
      </c>
      <c r="BK717" s="143">
        <f t="shared" si="129"/>
        <v>0</v>
      </c>
      <c r="BL717" s="16" t="s">
        <v>194</v>
      </c>
      <c r="BM717" s="142" t="s">
        <v>1531</v>
      </c>
    </row>
    <row r="718" spans="2:65" s="1" customFormat="1" ht="16.5" customHeight="1">
      <c r="B718" s="31"/>
      <c r="C718" s="159" t="s">
        <v>912</v>
      </c>
      <c r="D718" s="159" t="s">
        <v>184</v>
      </c>
      <c r="E718" s="160" t="s">
        <v>1532</v>
      </c>
      <c r="F718" s="161" t="s">
        <v>1533</v>
      </c>
      <c r="G718" s="162" t="s">
        <v>410</v>
      </c>
      <c r="H718" s="163">
        <v>11</v>
      </c>
      <c r="I718" s="164"/>
      <c r="J718" s="165">
        <f t="shared" si="120"/>
        <v>0</v>
      </c>
      <c r="K718" s="161" t="s">
        <v>193</v>
      </c>
      <c r="L718" s="166"/>
      <c r="M718" s="167" t="s">
        <v>1</v>
      </c>
      <c r="N718" s="168" t="s">
        <v>41</v>
      </c>
      <c r="P718" s="140">
        <f t="shared" si="121"/>
        <v>0</v>
      </c>
      <c r="Q718" s="140">
        <v>0</v>
      </c>
      <c r="R718" s="140">
        <f t="shared" si="122"/>
        <v>0</v>
      </c>
      <c r="S718" s="140">
        <v>0</v>
      </c>
      <c r="T718" s="141">
        <f t="shared" si="123"/>
        <v>0</v>
      </c>
      <c r="AR718" s="142" t="s">
        <v>229</v>
      </c>
      <c r="AT718" s="142" t="s">
        <v>184</v>
      </c>
      <c r="AU718" s="142" t="s">
        <v>86</v>
      </c>
      <c r="AY718" s="16" t="s">
        <v>149</v>
      </c>
      <c r="BE718" s="143">
        <f t="shared" si="124"/>
        <v>0</v>
      </c>
      <c r="BF718" s="143">
        <f t="shared" si="125"/>
        <v>0</v>
      </c>
      <c r="BG718" s="143">
        <f t="shared" si="126"/>
        <v>0</v>
      </c>
      <c r="BH718" s="143">
        <f t="shared" si="127"/>
        <v>0</v>
      </c>
      <c r="BI718" s="143">
        <f t="shared" si="128"/>
        <v>0</v>
      </c>
      <c r="BJ718" s="16" t="s">
        <v>84</v>
      </c>
      <c r="BK718" s="143">
        <f t="shared" si="129"/>
        <v>0</v>
      </c>
      <c r="BL718" s="16" t="s">
        <v>194</v>
      </c>
      <c r="BM718" s="142" t="s">
        <v>1534</v>
      </c>
    </row>
    <row r="719" spans="2:65" s="1" customFormat="1" ht="16.5" customHeight="1">
      <c r="B719" s="31"/>
      <c r="C719" s="131" t="s">
        <v>1535</v>
      </c>
      <c r="D719" s="131" t="s">
        <v>151</v>
      </c>
      <c r="E719" s="132" t="s">
        <v>1536</v>
      </c>
      <c r="F719" s="133" t="s">
        <v>1537</v>
      </c>
      <c r="G719" s="134" t="s">
        <v>410</v>
      </c>
      <c r="H719" s="135">
        <v>5</v>
      </c>
      <c r="I719" s="136"/>
      <c r="J719" s="137">
        <f t="shared" si="120"/>
        <v>0</v>
      </c>
      <c r="K719" s="133" t="s">
        <v>155</v>
      </c>
      <c r="L719" s="31"/>
      <c r="M719" s="138" t="s">
        <v>1</v>
      </c>
      <c r="N719" s="139" t="s">
        <v>41</v>
      </c>
      <c r="P719" s="140">
        <f t="shared" si="121"/>
        <v>0</v>
      </c>
      <c r="Q719" s="140">
        <v>0</v>
      </c>
      <c r="R719" s="140">
        <f t="shared" si="122"/>
        <v>0</v>
      </c>
      <c r="S719" s="140">
        <v>0</v>
      </c>
      <c r="T719" s="141">
        <f t="shared" si="123"/>
        <v>0</v>
      </c>
      <c r="AR719" s="142" t="s">
        <v>194</v>
      </c>
      <c r="AT719" s="142" t="s">
        <v>151</v>
      </c>
      <c r="AU719" s="142" t="s">
        <v>86</v>
      </c>
      <c r="AY719" s="16" t="s">
        <v>149</v>
      </c>
      <c r="BE719" s="143">
        <f t="shared" si="124"/>
        <v>0</v>
      </c>
      <c r="BF719" s="143">
        <f t="shared" si="125"/>
        <v>0</v>
      </c>
      <c r="BG719" s="143">
        <f t="shared" si="126"/>
        <v>0</v>
      </c>
      <c r="BH719" s="143">
        <f t="shared" si="127"/>
        <v>0</v>
      </c>
      <c r="BI719" s="143">
        <f t="shared" si="128"/>
        <v>0</v>
      </c>
      <c r="BJ719" s="16" t="s">
        <v>84</v>
      </c>
      <c r="BK719" s="143">
        <f t="shared" si="129"/>
        <v>0</v>
      </c>
      <c r="BL719" s="16" t="s">
        <v>194</v>
      </c>
      <c r="BM719" s="142" t="s">
        <v>1538</v>
      </c>
    </row>
    <row r="720" spans="2:65" s="1" customFormat="1" ht="24.2" customHeight="1">
      <c r="B720" s="31"/>
      <c r="C720" s="159" t="s">
        <v>916</v>
      </c>
      <c r="D720" s="159" t="s">
        <v>184</v>
      </c>
      <c r="E720" s="160" t="s">
        <v>1539</v>
      </c>
      <c r="F720" s="161" t="s">
        <v>1540</v>
      </c>
      <c r="G720" s="162" t="s">
        <v>410</v>
      </c>
      <c r="H720" s="163">
        <v>5</v>
      </c>
      <c r="I720" s="164"/>
      <c r="J720" s="165">
        <f t="shared" si="120"/>
        <v>0</v>
      </c>
      <c r="K720" s="161" t="s">
        <v>155</v>
      </c>
      <c r="L720" s="166"/>
      <c r="M720" s="167" t="s">
        <v>1</v>
      </c>
      <c r="N720" s="168" t="s">
        <v>41</v>
      </c>
      <c r="P720" s="140">
        <f t="shared" si="121"/>
        <v>0</v>
      </c>
      <c r="Q720" s="140">
        <v>0.0008</v>
      </c>
      <c r="R720" s="140">
        <f t="shared" si="122"/>
        <v>0.004</v>
      </c>
      <c r="S720" s="140">
        <v>0</v>
      </c>
      <c r="T720" s="141">
        <f t="shared" si="123"/>
        <v>0</v>
      </c>
      <c r="AR720" s="142" t="s">
        <v>229</v>
      </c>
      <c r="AT720" s="142" t="s">
        <v>184</v>
      </c>
      <c r="AU720" s="142" t="s">
        <v>86</v>
      </c>
      <c r="AY720" s="16" t="s">
        <v>149</v>
      </c>
      <c r="BE720" s="143">
        <f t="shared" si="124"/>
        <v>0</v>
      </c>
      <c r="BF720" s="143">
        <f t="shared" si="125"/>
        <v>0</v>
      </c>
      <c r="BG720" s="143">
        <f t="shared" si="126"/>
        <v>0</v>
      </c>
      <c r="BH720" s="143">
        <f t="shared" si="127"/>
        <v>0</v>
      </c>
      <c r="BI720" s="143">
        <f t="shared" si="128"/>
        <v>0</v>
      </c>
      <c r="BJ720" s="16" t="s">
        <v>84</v>
      </c>
      <c r="BK720" s="143">
        <f t="shared" si="129"/>
        <v>0</v>
      </c>
      <c r="BL720" s="16" t="s">
        <v>194</v>
      </c>
      <c r="BM720" s="142" t="s">
        <v>1541</v>
      </c>
    </row>
    <row r="721" spans="2:65" s="1" customFormat="1" ht="16.5" customHeight="1">
      <c r="B721" s="31"/>
      <c r="C721" s="159" t="s">
        <v>1542</v>
      </c>
      <c r="D721" s="159" t="s">
        <v>184</v>
      </c>
      <c r="E721" s="160" t="s">
        <v>1543</v>
      </c>
      <c r="F721" s="161" t="s">
        <v>1544</v>
      </c>
      <c r="G721" s="162" t="s">
        <v>305</v>
      </c>
      <c r="H721" s="163">
        <v>45.1</v>
      </c>
      <c r="I721" s="164"/>
      <c r="J721" s="165">
        <f t="shared" si="120"/>
        <v>0</v>
      </c>
      <c r="K721" s="161" t="s">
        <v>155</v>
      </c>
      <c r="L721" s="166"/>
      <c r="M721" s="167" t="s">
        <v>1</v>
      </c>
      <c r="N721" s="168" t="s">
        <v>41</v>
      </c>
      <c r="P721" s="140">
        <f t="shared" si="121"/>
        <v>0</v>
      </c>
      <c r="Q721" s="140">
        <v>0.0015</v>
      </c>
      <c r="R721" s="140">
        <f t="shared" si="122"/>
        <v>0.06765</v>
      </c>
      <c r="S721" s="140">
        <v>0</v>
      </c>
      <c r="T721" s="141">
        <f t="shared" si="123"/>
        <v>0</v>
      </c>
      <c r="AR721" s="142" t="s">
        <v>229</v>
      </c>
      <c r="AT721" s="142" t="s">
        <v>184</v>
      </c>
      <c r="AU721" s="142" t="s">
        <v>86</v>
      </c>
      <c r="AY721" s="16" t="s">
        <v>149</v>
      </c>
      <c r="BE721" s="143">
        <f t="shared" si="124"/>
        <v>0</v>
      </c>
      <c r="BF721" s="143">
        <f t="shared" si="125"/>
        <v>0</v>
      </c>
      <c r="BG721" s="143">
        <f t="shared" si="126"/>
        <v>0</v>
      </c>
      <c r="BH721" s="143">
        <f t="shared" si="127"/>
        <v>0</v>
      </c>
      <c r="BI721" s="143">
        <f t="shared" si="128"/>
        <v>0</v>
      </c>
      <c r="BJ721" s="16" t="s">
        <v>84</v>
      </c>
      <c r="BK721" s="143">
        <f t="shared" si="129"/>
        <v>0</v>
      </c>
      <c r="BL721" s="16" t="s">
        <v>194</v>
      </c>
      <c r="BM721" s="142" t="s">
        <v>1545</v>
      </c>
    </row>
    <row r="722" spans="2:65" s="1" customFormat="1" ht="24.2" customHeight="1">
      <c r="B722" s="31"/>
      <c r="C722" s="131" t="s">
        <v>921</v>
      </c>
      <c r="D722" s="131" t="s">
        <v>151</v>
      </c>
      <c r="E722" s="132" t="s">
        <v>1546</v>
      </c>
      <c r="F722" s="133" t="s">
        <v>1547</v>
      </c>
      <c r="G722" s="134" t="s">
        <v>410</v>
      </c>
      <c r="H722" s="135">
        <v>19</v>
      </c>
      <c r="I722" s="136"/>
      <c r="J722" s="137">
        <f t="shared" si="120"/>
        <v>0</v>
      </c>
      <c r="K722" s="133" t="s">
        <v>155</v>
      </c>
      <c r="L722" s="31"/>
      <c r="M722" s="138" t="s">
        <v>1</v>
      </c>
      <c r="N722" s="139" t="s">
        <v>41</v>
      </c>
      <c r="P722" s="140">
        <f t="shared" si="121"/>
        <v>0</v>
      </c>
      <c r="Q722" s="140">
        <v>0</v>
      </c>
      <c r="R722" s="140">
        <f t="shared" si="122"/>
        <v>0</v>
      </c>
      <c r="S722" s="140">
        <v>0</v>
      </c>
      <c r="T722" s="141">
        <f t="shared" si="123"/>
        <v>0</v>
      </c>
      <c r="AR722" s="142" t="s">
        <v>194</v>
      </c>
      <c r="AT722" s="142" t="s">
        <v>151</v>
      </c>
      <c r="AU722" s="142" t="s">
        <v>86</v>
      </c>
      <c r="AY722" s="16" t="s">
        <v>149</v>
      </c>
      <c r="BE722" s="143">
        <f t="shared" si="124"/>
        <v>0</v>
      </c>
      <c r="BF722" s="143">
        <f t="shared" si="125"/>
        <v>0</v>
      </c>
      <c r="BG722" s="143">
        <f t="shared" si="126"/>
        <v>0</v>
      </c>
      <c r="BH722" s="143">
        <f t="shared" si="127"/>
        <v>0</v>
      </c>
      <c r="BI722" s="143">
        <f t="shared" si="128"/>
        <v>0</v>
      </c>
      <c r="BJ722" s="16" t="s">
        <v>84</v>
      </c>
      <c r="BK722" s="143">
        <f t="shared" si="129"/>
        <v>0</v>
      </c>
      <c r="BL722" s="16" t="s">
        <v>194</v>
      </c>
      <c r="BM722" s="142" t="s">
        <v>1548</v>
      </c>
    </row>
    <row r="723" spans="2:65" s="1" customFormat="1" ht="16.5" customHeight="1">
      <c r="B723" s="31"/>
      <c r="C723" s="159" t="s">
        <v>1549</v>
      </c>
      <c r="D723" s="159" t="s">
        <v>184</v>
      </c>
      <c r="E723" s="160" t="s">
        <v>1550</v>
      </c>
      <c r="F723" s="161" t="s">
        <v>1551</v>
      </c>
      <c r="G723" s="162" t="s">
        <v>410</v>
      </c>
      <c r="H723" s="163">
        <v>19</v>
      </c>
      <c r="I723" s="164"/>
      <c r="J723" s="165">
        <f t="shared" si="120"/>
        <v>0</v>
      </c>
      <c r="K723" s="161" t="s">
        <v>155</v>
      </c>
      <c r="L723" s="166"/>
      <c r="M723" s="167" t="s">
        <v>1</v>
      </c>
      <c r="N723" s="168" t="s">
        <v>41</v>
      </c>
      <c r="P723" s="140">
        <f t="shared" si="121"/>
        <v>0</v>
      </c>
      <c r="Q723" s="140">
        <v>0.0004</v>
      </c>
      <c r="R723" s="140">
        <f t="shared" si="122"/>
        <v>0.0076</v>
      </c>
      <c r="S723" s="140">
        <v>0</v>
      </c>
      <c r="T723" s="141">
        <f t="shared" si="123"/>
        <v>0</v>
      </c>
      <c r="AR723" s="142" t="s">
        <v>229</v>
      </c>
      <c r="AT723" s="142" t="s">
        <v>184</v>
      </c>
      <c r="AU723" s="142" t="s">
        <v>86</v>
      </c>
      <c r="AY723" s="16" t="s">
        <v>149</v>
      </c>
      <c r="BE723" s="143">
        <f t="shared" si="124"/>
        <v>0</v>
      </c>
      <c r="BF723" s="143">
        <f t="shared" si="125"/>
        <v>0</v>
      </c>
      <c r="BG723" s="143">
        <f t="shared" si="126"/>
        <v>0</v>
      </c>
      <c r="BH723" s="143">
        <f t="shared" si="127"/>
        <v>0</v>
      </c>
      <c r="BI723" s="143">
        <f t="shared" si="128"/>
        <v>0</v>
      </c>
      <c r="BJ723" s="16" t="s">
        <v>84</v>
      </c>
      <c r="BK723" s="143">
        <f t="shared" si="129"/>
        <v>0</v>
      </c>
      <c r="BL723" s="16" t="s">
        <v>194</v>
      </c>
      <c r="BM723" s="142" t="s">
        <v>1552</v>
      </c>
    </row>
    <row r="724" spans="2:65" s="1" customFormat="1" ht="24.2" customHeight="1">
      <c r="B724" s="31"/>
      <c r="C724" s="131" t="s">
        <v>925</v>
      </c>
      <c r="D724" s="131" t="s">
        <v>151</v>
      </c>
      <c r="E724" s="132" t="s">
        <v>1553</v>
      </c>
      <c r="F724" s="133" t="s">
        <v>1554</v>
      </c>
      <c r="G724" s="134" t="s">
        <v>410</v>
      </c>
      <c r="H724" s="135">
        <v>6</v>
      </c>
      <c r="I724" s="136"/>
      <c r="J724" s="137">
        <f t="shared" si="120"/>
        <v>0</v>
      </c>
      <c r="K724" s="133" t="s">
        <v>155</v>
      </c>
      <c r="L724" s="31"/>
      <c r="M724" s="138" t="s">
        <v>1</v>
      </c>
      <c r="N724" s="139" t="s">
        <v>41</v>
      </c>
      <c r="P724" s="140">
        <f t="shared" si="121"/>
        <v>0</v>
      </c>
      <c r="Q724" s="140">
        <v>0</v>
      </c>
      <c r="R724" s="140">
        <f t="shared" si="122"/>
        <v>0</v>
      </c>
      <c r="S724" s="140">
        <v>0</v>
      </c>
      <c r="T724" s="141">
        <f t="shared" si="123"/>
        <v>0</v>
      </c>
      <c r="AR724" s="142" t="s">
        <v>194</v>
      </c>
      <c r="AT724" s="142" t="s">
        <v>151</v>
      </c>
      <c r="AU724" s="142" t="s">
        <v>86</v>
      </c>
      <c r="AY724" s="16" t="s">
        <v>149</v>
      </c>
      <c r="BE724" s="143">
        <f t="shared" si="124"/>
        <v>0</v>
      </c>
      <c r="BF724" s="143">
        <f t="shared" si="125"/>
        <v>0</v>
      </c>
      <c r="BG724" s="143">
        <f t="shared" si="126"/>
        <v>0</v>
      </c>
      <c r="BH724" s="143">
        <f t="shared" si="127"/>
        <v>0</v>
      </c>
      <c r="BI724" s="143">
        <f t="shared" si="128"/>
        <v>0</v>
      </c>
      <c r="BJ724" s="16" t="s">
        <v>84</v>
      </c>
      <c r="BK724" s="143">
        <f t="shared" si="129"/>
        <v>0</v>
      </c>
      <c r="BL724" s="16" t="s">
        <v>194</v>
      </c>
      <c r="BM724" s="142" t="s">
        <v>1555</v>
      </c>
    </row>
    <row r="725" spans="2:65" s="1" customFormat="1" ht="24.2" customHeight="1">
      <c r="B725" s="31"/>
      <c r="C725" s="159" t="s">
        <v>1556</v>
      </c>
      <c r="D725" s="159" t="s">
        <v>184</v>
      </c>
      <c r="E725" s="160" t="s">
        <v>1557</v>
      </c>
      <c r="F725" s="161" t="s">
        <v>1558</v>
      </c>
      <c r="G725" s="162" t="s">
        <v>410</v>
      </c>
      <c r="H725" s="163">
        <v>6</v>
      </c>
      <c r="I725" s="164"/>
      <c r="J725" s="165">
        <f t="shared" si="120"/>
        <v>0</v>
      </c>
      <c r="K725" s="161" t="s">
        <v>193</v>
      </c>
      <c r="L725" s="166"/>
      <c r="M725" s="167" t="s">
        <v>1</v>
      </c>
      <c r="N725" s="168" t="s">
        <v>41</v>
      </c>
      <c r="P725" s="140">
        <f t="shared" si="121"/>
        <v>0</v>
      </c>
      <c r="Q725" s="140">
        <v>0</v>
      </c>
      <c r="R725" s="140">
        <f t="shared" si="122"/>
        <v>0</v>
      </c>
      <c r="S725" s="140">
        <v>0</v>
      </c>
      <c r="T725" s="141">
        <f t="shared" si="123"/>
        <v>0</v>
      </c>
      <c r="AR725" s="142" t="s">
        <v>229</v>
      </c>
      <c r="AT725" s="142" t="s">
        <v>184</v>
      </c>
      <c r="AU725" s="142" t="s">
        <v>86</v>
      </c>
      <c r="AY725" s="16" t="s">
        <v>149</v>
      </c>
      <c r="BE725" s="143">
        <f t="shared" si="124"/>
        <v>0</v>
      </c>
      <c r="BF725" s="143">
        <f t="shared" si="125"/>
        <v>0</v>
      </c>
      <c r="BG725" s="143">
        <f t="shared" si="126"/>
        <v>0</v>
      </c>
      <c r="BH725" s="143">
        <f t="shared" si="127"/>
        <v>0</v>
      </c>
      <c r="BI725" s="143">
        <f t="shared" si="128"/>
        <v>0</v>
      </c>
      <c r="BJ725" s="16" t="s">
        <v>84</v>
      </c>
      <c r="BK725" s="143">
        <f t="shared" si="129"/>
        <v>0</v>
      </c>
      <c r="BL725" s="16" t="s">
        <v>194</v>
      </c>
      <c r="BM725" s="142" t="s">
        <v>1559</v>
      </c>
    </row>
    <row r="726" spans="2:65" s="1" customFormat="1" ht="24.2" customHeight="1">
      <c r="B726" s="31"/>
      <c r="C726" s="131" t="s">
        <v>928</v>
      </c>
      <c r="D726" s="131" t="s">
        <v>151</v>
      </c>
      <c r="E726" s="132" t="s">
        <v>1560</v>
      </c>
      <c r="F726" s="133" t="s">
        <v>1561</v>
      </c>
      <c r="G726" s="134" t="s">
        <v>410</v>
      </c>
      <c r="H726" s="135">
        <v>42</v>
      </c>
      <c r="I726" s="136"/>
      <c r="J726" s="137">
        <f t="shared" si="120"/>
        <v>0</v>
      </c>
      <c r="K726" s="133" t="s">
        <v>155</v>
      </c>
      <c r="L726" s="31"/>
      <c r="M726" s="138" t="s">
        <v>1</v>
      </c>
      <c r="N726" s="139" t="s">
        <v>41</v>
      </c>
      <c r="P726" s="140">
        <f t="shared" si="121"/>
        <v>0</v>
      </c>
      <c r="Q726" s="140">
        <v>0</v>
      </c>
      <c r="R726" s="140">
        <f t="shared" si="122"/>
        <v>0</v>
      </c>
      <c r="S726" s="140">
        <v>0</v>
      </c>
      <c r="T726" s="141">
        <f t="shared" si="123"/>
        <v>0</v>
      </c>
      <c r="AR726" s="142" t="s">
        <v>194</v>
      </c>
      <c r="AT726" s="142" t="s">
        <v>151</v>
      </c>
      <c r="AU726" s="142" t="s">
        <v>86</v>
      </c>
      <c r="AY726" s="16" t="s">
        <v>149</v>
      </c>
      <c r="BE726" s="143">
        <f t="shared" si="124"/>
        <v>0</v>
      </c>
      <c r="BF726" s="143">
        <f t="shared" si="125"/>
        <v>0</v>
      </c>
      <c r="BG726" s="143">
        <f t="shared" si="126"/>
        <v>0</v>
      </c>
      <c r="BH726" s="143">
        <f t="shared" si="127"/>
        <v>0</v>
      </c>
      <c r="BI726" s="143">
        <f t="shared" si="128"/>
        <v>0</v>
      </c>
      <c r="BJ726" s="16" t="s">
        <v>84</v>
      </c>
      <c r="BK726" s="143">
        <f t="shared" si="129"/>
        <v>0</v>
      </c>
      <c r="BL726" s="16" t="s">
        <v>194</v>
      </c>
      <c r="BM726" s="142" t="s">
        <v>1562</v>
      </c>
    </row>
    <row r="727" spans="2:65" s="1" customFormat="1" ht="16.5" customHeight="1">
      <c r="B727" s="31"/>
      <c r="C727" s="159" t="s">
        <v>1563</v>
      </c>
      <c r="D727" s="159" t="s">
        <v>184</v>
      </c>
      <c r="E727" s="160" t="s">
        <v>1564</v>
      </c>
      <c r="F727" s="161" t="s">
        <v>1565</v>
      </c>
      <c r="G727" s="162" t="s">
        <v>410</v>
      </c>
      <c r="H727" s="163">
        <v>42</v>
      </c>
      <c r="I727" s="164"/>
      <c r="J727" s="165">
        <f t="shared" si="120"/>
        <v>0</v>
      </c>
      <c r="K727" s="161" t="s">
        <v>155</v>
      </c>
      <c r="L727" s="166"/>
      <c r="M727" s="167" t="s">
        <v>1</v>
      </c>
      <c r="N727" s="168" t="s">
        <v>41</v>
      </c>
      <c r="P727" s="140">
        <f t="shared" si="121"/>
        <v>0</v>
      </c>
      <c r="Q727" s="140">
        <v>0.0001</v>
      </c>
      <c r="R727" s="140">
        <f t="shared" si="122"/>
        <v>0.004200000000000001</v>
      </c>
      <c r="S727" s="140">
        <v>0</v>
      </c>
      <c r="T727" s="141">
        <f t="shared" si="123"/>
        <v>0</v>
      </c>
      <c r="AR727" s="142" t="s">
        <v>229</v>
      </c>
      <c r="AT727" s="142" t="s">
        <v>184</v>
      </c>
      <c r="AU727" s="142" t="s">
        <v>86</v>
      </c>
      <c r="AY727" s="16" t="s">
        <v>149</v>
      </c>
      <c r="BE727" s="143">
        <f t="shared" si="124"/>
        <v>0</v>
      </c>
      <c r="BF727" s="143">
        <f t="shared" si="125"/>
        <v>0</v>
      </c>
      <c r="BG727" s="143">
        <f t="shared" si="126"/>
        <v>0</v>
      </c>
      <c r="BH727" s="143">
        <f t="shared" si="127"/>
        <v>0</v>
      </c>
      <c r="BI727" s="143">
        <f t="shared" si="128"/>
        <v>0</v>
      </c>
      <c r="BJ727" s="16" t="s">
        <v>84</v>
      </c>
      <c r="BK727" s="143">
        <f t="shared" si="129"/>
        <v>0</v>
      </c>
      <c r="BL727" s="16" t="s">
        <v>194</v>
      </c>
      <c r="BM727" s="142" t="s">
        <v>1566</v>
      </c>
    </row>
    <row r="728" spans="2:65" s="1" customFormat="1" ht="24.2" customHeight="1">
      <c r="B728" s="31"/>
      <c r="C728" s="131" t="s">
        <v>932</v>
      </c>
      <c r="D728" s="131" t="s">
        <v>151</v>
      </c>
      <c r="E728" s="132" t="s">
        <v>1567</v>
      </c>
      <c r="F728" s="133" t="s">
        <v>1568</v>
      </c>
      <c r="G728" s="134" t="s">
        <v>410</v>
      </c>
      <c r="H728" s="135">
        <v>1</v>
      </c>
      <c r="I728" s="136"/>
      <c r="J728" s="137">
        <f t="shared" si="120"/>
        <v>0</v>
      </c>
      <c r="K728" s="133" t="s">
        <v>155</v>
      </c>
      <c r="L728" s="31"/>
      <c r="M728" s="138" t="s">
        <v>1</v>
      </c>
      <c r="N728" s="139" t="s">
        <v>41</v>
      </c>
      <c r="P728" s="140">
        <f t="shared" si="121"/>
        <v>0</v>
      </c>
      <c r="Q728" s="140">
        <v>0</v>
      </c>
      <c r="R728" s="140">
        <f t="shared" si="122"/>
        <v>0</v>
      </c>
      <c r="S728" s="140">
        <v>0</v>
      </c>
      <c r="T728" s="141">
        <f t="shared" si="123"/>
        <v>0</v>
      </c>
      <c r="AR728" s="142" t="s">
        <v>194</v>
      </c>
      <c r="AT728" s="142" t="s">
        <v>151</v>
      </c>
      <c r="AU728" s="142" t="s">
        <v>86</v>
      </c>
      <c r="AY728" s="16" t="s">
        <v>149</v>
      </c>
      <c r="BE728" s="143">
        <f t="shared" si="124"/>
        <v>0</v>
      </c>
      <c r="BF728" s="143">
        <f t="shared" si="125"/>
        <v>0</v>
      </c>
      <c r="BG728" s="143">
        <f t="shared" si="126"/>
        <v>0</v>
      </c>
      <c r="BH728" s="143">
        <f t="shared" si="127"/>
        <v>0</v>
      </c>
      <c r="BI728" s="143">
        <f t="shared" si="128"/>
        <v>0</v>
      </c>
      <c r="BJ728" s="16" t="s">
        <v>84</v>
      </c>
      <c r="BK728" s="143">
        <f t="shared" si="129"/>
        <v>0</v>
      </c>
      <c r="BL728" s="16" t="s">
        <v>194</v>
      </c>
      <c r="BM728" s="142" t="s">
        <v>1569</v>
      </c>
    </row>
    <row r="729" spans="2:65" s="1" customFormat="1" ht="24.2" customHeight="1">
      <c r="B729" s="31"/>
      <c r="C729" s="159" t="s">
        <v>1570</v>
      </c>
      <c r="D729" s="159" t="s">
        <v>184</v>
      </c>
      <c r="E729" s="160" t="s">
        <v>1571</v>
      </c>
      <c r="F729" s="161" t="s">
        <v>1572</v>
      </c>
      <c r="G729" s="162" t="s">
        <v>410</v>
      </c>
      <c r="H729" s="163">
        <v>1</v>
      </c>
      <c r="I729" s="164"/>
      <c r="J729" s="165">
        <f t="shared" si="120"/>
        <v>0</v>
      </c>
      <c r="K729" s="161" t="s">
        <v>193</v>
      </c>
      <c r="L729" s="166"/>
      <c r="M729" s="167" t="s">
        <v>1</v>
      </c>
      <c r="N729" s="168" t="s">
        <v>41</v>
      </c>
      <c r="P729" s="140">
        <f t="shared" si="121"/>
        <v>0</v>
      </c>
      <c r="Q729" s="140">
        <v>0</v>
      </c>
      <c r="R729" s="140">
        <f t="shared" si="122"/>
        <v>0</v>
      </c>
      <c r="S729" s="140">
        <v>0</v>
      </c>
      <c r="T729" s="141">
        <f t="shared" si="123"/>
        <v>0</v>
      </c>
      <c r="AR729" s="142" t="s">
        <v>229</v>
      </c>
      <c r="AT729" s="142" t="s">
        <v>184</v>
      </c>
      <c r="AU729" s="142" t="s">
        <v>86</v>
      </c>
      <c r="AY729" s="16" t="s">
        <v>149</v>
      </c>
      <c r="BE729" s="143">
        <f t="shared" si="124"/>
        <v>0</v>
      </c>
      <c r="BF729" s="143">
        <f t="shared" si="125"/>
        <v>0</v>
      </c>
      <c r="BG729" s="143">
        <f t="shared" si="126"/>
        <v>0</v>
      </c>
      <c r="BH729" s="143">
        <f t="shared" si="127"/>
        <v>0</v>
      </c>
      <c r="BI729" s="143">
        <f t="shared" si="128"/>
        <v>0</v>
      </c>
      <c r="BJ729" s="16" t="s">
        <v>84</v>
      </c>
      <c r="BK729" s="143">
        <f t="shared" si="129"/>
        <v>0</v>
      </c>
      <c r="BL729" s="16" t="s">
        <v>194</v>
      </c>
      <c r="BM729" s="142" t="s">
        <v>1573</v>
      </c>
    </row>
    <row r="730" spans="2:65" s="1" customFormat="1" ht="24.2" customHeight="1">
      <c r="B730" s="31"/>
      <c r="C730" s="131" t="s">
        <v>935</v>
      </c>
      <c r="D730" s="131" t="s">
        <v>151</v>
      </c>
      <c r="E730" s="132" t="s">
        <v>1574</v>
      </c>
      <c r="F730" s="133" t="s">
        <v>1575</v>
      </c>
      <c r="G730" s="134" t="s">
        <v>305</v>
      </c>
      <c r="H730" s="135">
        <v>36</v>
      </c>
      <c r="I730" s="136"/>
      <c r="J730" s="137">
        <f t="shared" si="120"/>
        <v>0</v>
      </c>
      <c r="K730" s="133" t="s">
        <v>155</v>
      </c>
      <c r="L730" s="31"/>
      <c r="M730" s="138" t="s">
        <v>1</v>
      </c>
      <c r="N730" s="139" t="s">
        <v>41</v>
      </c>
      <c r="P730" s="140">
        <f t="shared" si="121"/>
        <v>0</v>
      </c>
      <c r="Q730" s="140">
        <v>0.00017</v>
      </c>
      <c r="R730" s="140">
        <f t="shared" si="122"/>
        <v>0.0061200000000000004</v>
      </c>
      <c r="S730" s="140">
        <v>0</v>
      </c>
      <c r="T730" s="141">
        <f t="shared" si="123"/>
        <v>0</v>
      </c>
      <c r="AR730" s="142" t="s">
        <v>194</v>
      </c>
      <c r="AT730" s="142" t="s">
        <v>151</v>
      </c>
      <c r="AU730" s="142" t="s">
        <v>86</v>
      </c>
      <c r="AY730" s="16" t="s">
        <v>149</v>
      </c>
      <c r="BE730" s="143">
        <f t="shared" si="124"/>
        <v>0</v>
      </c>
      <c r="BF730" s="143">
        <f t="shared" si="125"/>
        <v>0</v>
      </c>
      <c r="BG730" s="143">
        <f t="shared" si="126"/>
        <v>0</v>
      </c>
      <c r="BH730" s="143">
        <f t="shared" si="127"/>
        <v>0</v>
      </c>
      <c r="BI730" s="143">
        <f t="shared" si="128"/>
        <v>0</v>
      </c>
      <c r="BJ730" s="16" t="s">
        <v>84</v>
      </c>
      <c r="BK730" s="143">
        <f t="shared" si="129"/>
        <v>0</v>
      </c>
      <c r="BL730" s="16" t="s">
        <v>194</v>
      </c>
      <c r="BM730" s="142" t="s">
        <v>631</v>
      </c>
    </row>
    <row r="731" spans="2:65" s="1" customFormat="1" ht="24.2" customHeight="1">
      <c r="B731" s="31"/>
      <c r="C731" s="131" t="s">
        <v>1576</v>
      </c>
      <c r="D731" s="131" t="s">
        <v>151</v>
      </c>
      <c r="E731" s="132" t="s">
        <v>1577</v>
      </c>
      <c r="F731" s="133" t="s">
        <v>1578</v>
      </c>
      <c r="G731" s="134" t="s">
        <v>410</v>
      </c>
      <c r="H731" s="135">
        <v>3</v>
      </c>
      <c r="I731" s="136"/>
      <c r="J731" s="137">
        <f t="shared" si="120"/>
        <v>0</v>
      </c>
      <c r="K731" s="133" t="s">
        <v>155</v>
      </c>
      <c r="L731" s="31"/>
      <c r="M731" s="138" t="s">
        <v>1</v>
      </c>
      <c r="N731" s="139" t="s">
        <v>41</v>
      </c>
      <c r="P731" s="140">
        <f t="shared" si="121"/>
        <v>0</v>
      </c>
      <c r="Q731" s="140">
        <v>0.00047</v>
      </c>
      <c r="R731" s="140">
        <f t="shared" si="122"/>
        <v>0.00141</v>
      </c>
      <c r="S731" s="140">
        <v>0</v>
      </c>
      <c r="T731" s="141">
        <f t="shared" si="123"/>
        <v>0</v>
      </c>
      <c r="AR731" s="142" t="s">
        <v>194</v>
      </c>
      <c r="AT731" s="142" t="s">
        <v>151</v>
      </c>
      <c r="AU731" s="142" t="s">
        <v>86</v>
      </c>
      <c r="AY731" s="16" t="s">
        <v>149</v>
      </c>
      <c r="BE731" s="143">
        <f t="shared" si="124"/>
        <v>0</v>
      </c>
      <c r="BF731" s="143">
        <f t="shared" si="125"/>
        <v>0</v>
      </c>
      <c r="BG731" s="143">
        <f t="shared" si="126"/>
        <v>0</v>
      </c>
      <c r="BH731" s="143">
        <f t="shared" si="127"/>
        <v>0</v>
      </c>
      <c r="BI731" s="143">
        <f t="shared" si="128"/>
        <v>0</v>
      </c>
      <c r="BJ731" s="16" t="s">
        <v>84</v>
      </c>
      <c r="BK731" s="143">
        <f t="shared" si="129"/>
        <v>0</v>
      </c>
      <c r="BL731" s="16" t="s">
        <v>194</v>
      </c>
      <c r="BM731" s="142" t="s">
        <v>1579</v>
      </c>
    </row>
    <row r="732" spans="2:65" s="1" customFormat="1" ht="24.2" customHeight="1">
      <c r="B732" s="31"/>
      <c r="C732" s="131" t="s">
        <v>941</v>
      </c>
      <c r="D732" s="131" t="s">
        <v>151</v>
      </c>
      <c r="E732" s="132" t="s">
        <v>1580</v>
      </c>
      <c r="F732" s="133" t="s">
        <v>1581</v>
      </c>
      <c r="G732" s="134" t="s">
        <v>410</v>
      </c>
      <c r="H732" s="135">
        <v>11</v>
      </c>
      <c r="I732" s="136"/>
      <c r="J732" s="137">
        <f t="shared" si="120"/>
        <v>0</v>
      </c>
      <c r="K732" s="133" t="s">
        <v>155</v>
      </c>
      <c r="L732" s="31"/>
      <c r="M732" s="138" t="s">
        <v>1</v>
      </c>
      <c r="N732" s="139" t="s">
        <v>41</v>
      </c>
      <c r="P732" s="140">
        <f t="shared" si="121"/>
        <v>0</v>
      </c>
      <c r="Q732" s="140">
        <v>0</v>
      </c>
      <c r="R732" s="140">
        <f t="shared" si="122"/>
        <v>0</v>
      </c>
      <c r="S732" s="140">
        <v>0</v>
      </c>
      <c r="T732" s="141">
        <f t="shared" si="123"/>
        <v>0</v>
      </c>
      <c r="AR732" s="142" t="s">
        <v>194</v>
      </c>
      <c r="AT732" s="142" t="s">
        <v>151</v>
      </c>
      <c r="AU732" s="142" t="s">
        <v>86</v>
      </c>
      <c r="AY732" s="16" t="s">
        <v>149</v>
      </c>
      <c r="BE732" s="143">
        <f t="shared" si="124"/>
        <v>0</v>
      </c>
      <c r="BF732" s="143">
        <f t="shared" si="125"/>
        <v>0</v>
      </c>
      <c r="BG732" s="143">
        <f t="shared" si="126"/>
        <v>0</v>
      </c>
      <c r="BH732" s="143">
        <f t="shared" si="127"/>
        <v>0</v>
      </c>
      <c r="BI732" s="143">
        <f t="shared" si="128"/>
        <v>0</v>
      </c>
      <c r="BJ732" s="16" t="s">
        <v>84</v>
      </c>
      <c r="BK732" s="143">
        <f t="shared" si="129"/>
        <v>0</v>
      </c>
      <c r="BL732" s="16" t="s">
        <v>194</v>
      </c>
      <c r="BM732" s="142" t="s">
        <v>837</v>
      </c>
    </row>
    <row r="733" spans="2:65" s="1" customFormat="1" ht="24.2" customHeight="1">
      <c r="B733" s="31"/>
      <c r="C733" s="131" t="s">
        <v>1582</v>
      </c>
      <c r="D733" s="131" t="s">
        <v>151</v>
      </c>
      <c r="E733" s="132" t="s">
        <v>1583</v>
      </c>
      <c r="F733" s="133" t="s">
        <v>1584</v>
      </c>
      <c r="G733" s="134" t="s">
        <v>233</v>
      </c>
      <c r="H733" s="135">
        <v>23</v>
      </c>
      <c r="I733" s="136"/>
      <c r="J733" s="137">
        <f t="shared" si="120"/>
        <v>0</v>
      </c>
      <c r="K733" s="133" t="s">
        <v>155</v>
      </c>
      <c r="L733" s="31"/>
      <c r="M733" s="138" t="s">
        <v>1</v>
      </c>
      <c r="N733" s="139" t="s">
        <v>41</v>
      </c>
      <c r="P733" s="140">
        <f t="shared" si="121"/>
        <v>0</v>
      </c>
      <c r="Q733" s="140">
        <v>0.00022</v>
      </c>
      <c r="R733" s="140">
        <f t="shared" si="122"/>
        <v>0.00506</v>
      </c>
      <c r="S733" s="140">
        <v>0</v>
      </c>
      <c r="T733" s="141">
        <f t="shared" si="123"/>
        <v>0</v>
      </c>
      <c r="AR733" s="142" t="s">
        <v>194</v>
      </c>
      <c r="AT733" s="142" t="s">
        <v>151</v>
      </c>
      <c r="AU733" s="142" t="s">
        <v>86</v>
      </c>
      <c r="AY733" s="16" t="s">
        <v>149</v>
      </c>
      <c r="BE733" s="143">
        <f t="shared" si="124"/>
        <v>0</v>
      </c>
      <c r="BF733" s="143">
        <f t="shared" si="125"/>
        <v>0</v>
      </c>
      <c r="BG733" s="143">
        <f t="shared" si="126"/>
        <v>0</v>
      </c>
      <c r="BH733" s="143">
        <f t="shared" si="127"/>
        <v>0</v>
      </c>
      <c r="BI733" s="143">
        <f t="shared" si="128"/>
        <v>0</v>
      </c>
      <c r="BJ733" s="16" t="s">
        <v>84</v>
      </c>
      <c r="BK733" s="143">
        <f t="shared" si="129"/>
        <v>0</v>
      </c>
      <c r="BL733" s="16" t="s">
        <v>194</v>
      </c>
      <c r="BM733" s="142" t="s">
        <v>1585</v>
      </c>
    </row>
    <row r="734" spans="2:65" s="1" customFormat="1" ht="21.75" customHeight="1">
      <c r="B734" s="31"/>
      <c r="C734" s="131" t="s">
        <v>1586</v>
      </c>
      <c r="D734" s="131" t="s">
        <v>151</v>
      </c>
      <c r="E734" s="132" t="s">
        <v>1587</v>
      </c>
      <c r="F734" s="133" t="s">
        <v>1588</v>
      </c>
      <c r="G734" s="134" t="s">
        <v>1181</v>
      </c>
      <c r="H734" s="135">
        <v>1</v>
      </c>
      <c r="I734" s="136"/>
      <c r="J734" s="137">
        <f t="shared" si="120"/>
        <v>0</v>
      </c>
      <c r="K734" s="133" t="s">
        <v>1</v>
      </c>
      <c r="L734" s="31"/>
      <c r="M734" s="138" t="s">
        <v>1</v>
      </c>
      <c r="N734" s="139" t="s">
        <v>41</v>
      </c>
      <c r="P734" s="140">
        <f t="shared" si="121"/>
        <v>0</v>
      </c>
      <c r="Q734" s="140">
        <v>0</v>
      </c>
      <c r="R734" s="140">
        <f t="shared" si="122"/>
        <v>0</v>
      </c>
      <c r="S734" s="140">
        <v>0</v>
      </c>
      <c r="T734" s="141">
        <f t="shared" si="123"/>
        <v>0</v>
      </c>
      <c r="AR734" s="142" t="s">
        <v>194</v>
      </c>
      <c r="AT734" s="142" t="s">
        <v>151</v>
      </c>
      <c r="AU734" s="142" t="s">
        <v>86</v>
      </c>
      <c r="AY734" s="16" t="s">
        <v>149</v>
      </c>
      <c r="BE734" s="143">
        <f t="shared" si="124"/>
        <v>0</v>
      </c>
      <c r="BF734" s="143">
        <f t="shared" si="125"/>
        <v>0</v>
      </c>
      <c r="BG734" s="143">
        <f t="shared" si="126"/>
        <v>0</v>
      </c>
      <c r="BH734" s="143">
        <f t="shared" si="127"/>
        <v>0</v>
      </c>
      <c r="BI734" s="143">
        <f t="shared" si="128"/>
        <v>0</v>
      </c>
      <c r="BJ734" s="16" t="s">
        <v>84</v>
      </c>
      <c r="BK734" s="143">
        <f t="shared" si="129"/>
        <v>0</v>
      </c>
      <c r="BL734" s="16" t="s">
        <v>194</v>
      </c>
      <c r="BM734" s="142" t="s">
        <v>1589</v>
      </c>
    </row>
    <row r="735" spans="2:65" s="1" customFormat="1" ht="24.2" customHeight="1">
      <c r="B735" s="31"/>
      <c r="C735" s="131" t="s">
        <v>1119</v>
      </c>
      <c r="D735" s="131" t="s">
        <v>151</v>
      </c>
      <c r="E735" s="132" t="s">
        <v>1590</v>
      </c>
      <c r="F735" s="133" t="s">
        <v>1591</v>
      </c>
      <c r="G735" s="134" t="s">
        <v>1181</v>
      </c>
      <c r="H735" s="135">
        <v>1</v>
      </c>
      <c r="I735" s="136"/>
      <c r="J735" s="137">
        <f t="shared" si="120"/>
        <v>0</v>
      </c>
      <c r="K735" s="133" t="s">
        <v>1</v>
      </c>
      <c r="L735" s="31"/>
      <c r="M735" s="138" t="s">
        <v>1</v>
      </c>
      <c r="N735" s="139" t="s">
        <v>41</v>
      </c>
      <c r="P735" s="140">
        <f t="shared" si="121"/>
        <v>0</v>
      </c>
      <c r="Q735" s="140">
        <v>0</v>
      </c>
      <c r="R735" s="140">
        <f t="shared" si="122"/>
        <v>0</v>
      </c>
      <c r="S735" s="140">
        <v>0</v>
      </c>
      <c r="T735" s="141">
        <f t="shared" si="123"/>
        <v>0</v>
      </c>
      <c r="AR735" s="142" t="s">
        <v>194</v>
      </c>
      <c r="AT735" s="142" t="s">
        <v>151</v>
      </c>
      <c r="AU735" s="142" t="s">
        <v>86</v>
      </c>
      <c r="AY735" s="16" t="s">
        <v>149</v>
      </c>
      <c r="BE735" s="143">
        <f t="shared" si="124"/>
        <v>0</v>
      </c>
      <c r="BF735" s="143">
        <f t="shared" si="125"/>
        <v>0</v>
      </c>
      <c r="BG735" s="143">
        <f t="shared" si="126"/>
        <v>0</v>
      </c>
      <c r="BH735" s="143">
        <f t="shared" si="127"/>
        <v>0</v>
      </c>
      <c r="BI735" s="143">
        <f t="shared" si="128"/>
        <v>0</v>
      </c>
      <c r="BJ735" s="16" t="s">
        <v>84</v>
      </c>
      <c r="BK735" s="143">
        <f t="shared" si="129"/>
        <v>0</v>
      </c>
      <c r="BL735" s="16" t="s">
        <v>194</v>
      </c>
      <c r="BM735" s="142" t="s">
        <v>1592</v>
      </c>
    </row>
    <row r="736" spans="2:65" s="1" customFormat="1" ht="16.5" customHeight="1">
      <c r="B736" s="31"/>
      <c r="C736" s="159" t="s">
        <v>944</v>
      </c>
      <c r="D736" s="159" t="s">
        <v>184</v>
      </c>
      <c r="E736" s="160" t="s">
        <v>1593</v>
      </c>
      <c r="F736" s="161" t="s">
        <v>1594</v>
      </c>
      <c r="G736" s="162" t="s">
        <v>233</v>
      </c>
      <c r="H736" s="163">
        <v>25.3</v>
      </c>
      <c r="I736" s="164"/>
      <c r="J736" s="165">
        <f t="shared" si="120"/>
        <v>0</v>
      </c>
      <c r="K736" s="161" t="s">
        <v>193</v>
      </c>
      <c r="L736" s="166"/>
      <c r="M736" s="167" t="s">
        <v>1</v>
      </c>
      <c r="N736" s="168" t="s">
        <v>41</v>
      </c>
      <c r="P736" s="140">
        <f t="shared" si="121"/>
        <v>0</v>
      </c>
      <c r="Q736" s="140">
        <v>0</v>
      </c>
      <c r="R736" s="140">
        <f t="shared" si="122"/>
        <v>0</v>
      </c>
      <c r="S736" s="140">
        <v>0</v>
      </c>
      <c r="T736" s="141">
        <f t="shared" si="123"/>
        <v>0</v>
      </c>
      <c r="AR736" s="142" t="s">
        <v>229</v>
      </c>
      <c r="AT736" s="142" t="s">
        <v>184</v>
      </c>
      <c r="AU736" s="142" t="s">
        <v>86</v>
      </c>
      <c r="AY736" s="16" t="s">
        <v>149</v>
      </c>
      <c r="BE736" s="143">
        <f t="shared" si="124"/>
        <v>0</v>
      </c>
      <c r="BF736" s="143">
        <f t="shared" si="125"/>
        <v>0</v>
      </c>
      <c r="BG736" s="143">
        <f t="shared" si="126"/>
        <v>0</v>
      </c>
      <c r="BH736" s="143">
        <f t="shared" si="127"/>
        <v>0</v>
      </c>
      <c r="BI736" s="143">
        <f t="shared" si="128"/>
        <v>0</v>
      </c>
      <c r="BJ736" s="16" t="s">
        <v>84</v>
      </c>
      <c r="BK736" s="143">
        <f t="shared" si="129"/>
        <v>0</v>
      </c>
      <c r="BL736" s="16" t="s">
        <v>194</v>
      </c>
      <c r="BM736" s="142" t="s">
        <v>917</v>
      </c>
    </row>
    <row r="737" spans="2:51" s="12" customFormat="1" ht="12">
      <c r="B737" s="144"/>
      <c r="D737" s="145" t="s">
        <v>157</v>
      </c>
      <c r="E737" s="146" t="s">
        <v>1</v>
      </c>
      <c r="F737" s="147" t="s">
        <v>1595</v>
      </c>
      <c r="H737" s="148">
        <v>25.3</v>
      </c>
      <c r="I737" s="149"/>
      <c r="L737" s="144"/>
      <c r="M737" s="150"/>
      <c r="T737" s="151"/>
      <c r="AT737" s="146" t="s">
        <v>157</v>
      </c>
      <c r="AU737" s="146" t="s">
        <v>86</v>
      </c>
      <c r="AV737" s="12" t="s">
        <v>86</v>
      </c>
      <c r="AW737" s="12" t="s">
        <v>32</v>
      </c>
      <c r="AX737" s="12" t="s">
        <v>76</v>
      </c>
      <c r="AY737" s="146" t="s">
        <v>149</v>
      </c>
    </row>
    <row r="738" spans="2:51" s="13" customFormat="1" ht="12">
      <c r="B738" s="152"/>
      <c r="D738" s="145" t="s">
        <v>157</v>
      </c>
      <c r="E738" s="153" t="s">
        <v>1</v>
      </c>
      <c r="F738" s="154" t="s">
        <v>160</v>
      </c>
      <c r="H738" s="155">
        <v>25.3</v>
      </c>
      <c r="I738" s="156"/>
      <c r="L738" s="152"/>
      <c r="M738" s="157"/>
      <c r="T738" s="158"/>
      <c r="AT738" s="153" t="s">
        <v>157</v>
      </c>
      <c r="AU738" s="153" t="s">
        <v>86</v>
      </c>
      <c r="AV738" s="13" t="s">
        <v>156</v>
      </c>
      <c r="AW738" s="13" t="s">
        <v>32</v>
      </c>
      <c r="AX738" s="13" t="s">
        <v>84</v>
      </c>
      <c r="AY738" s="153" t="s">
        <v>149</v>
      </c>
    </row>
    <row r="739" spans="2:63" s="11" customFormat="1" ht="22.7" customHeight="1">
      <c r="B739" s="119"/>
      <c r="D739" s="120" t="s">
        <v>75</v>
      </c>
      <c r="E739" s="129" t="s">
        <v>1596</v>
      </c>
      <c r="F739" s="129" t="s">
        <v>1597</v>
      </c>
      <c r="I739" s="122"/>
      <c r="J739" s="130">
        <f>BK739</f>
        <v>0</v>
      </c>
      <c r="L739" s="119"/>
      <c r="M739" s="124"/>
      <c r="P739" s="125">
        <f>SUM(P740:P757)</f>
        <v>0</v>
      </c>
      <c r="R739" s="125">
        <f>SUM(R740:R757)</f>
        <v>4.613711400000001</v>
      </c>
      <c r="T739" s="126">
        <f>SUM(T740:T757)</f>
        <v>1.90219</v>
      </c>
      <c r="AR739" s="120" t="s">
        <v>86</v>
      </c>
      <c r="AT739" s="127" t="s">
        <v>75</v>
      </c>
      <c r="AU739" s="127" t="s">
        <v>84</v>
      </c>
      <c r="AY739" s="120" t="s">
        <v>149</v>
      </c>
      <c r="BK739" s="128">
        <f>SUM(BK740:BK757)</f>
        <v>0</v>
      </c>
    </row>
    <row r="740" spans="2:65" s="1" customFormat="1" ht="24.2" customHeight="1">
      <c r="B740" s="31"/>
      <c r="C740" s="131" t="s">
        <v>1598</v>
      </c>
      <c r="D740" s="131" t="s">
        <v>151</v>
      </c>
      <c r="E740" s="132" t="s">
        <v>1599</v>
      </c>
      <c r="F740" s="133" t="s">
        <v>1600</v>
      </c>
      <c r="G740" s="134" t="s">
        <v>154</v>
      </c>
      <c r="H740" s="135">
        <v>8.37</v>
      </c>
      <c r="I740" s="136"/>
      <c r="J740" s="137">
        <f>ROUND(I740*H740,2)</f>
        <v>0</v>
      </c>
      <c r="K740" s="133" t="s">
        <v>155</v>
      </c>
      <c r="L740" s="31"/>
      <c r="M740" s="138" t="s">
        <v>1</v>
      </c>
      <c r="N740" s="139" t="s">
        <v>41</v>
      </c>
      <c r="P740" s="140">
        <f>O740*H740</f>
        <v>0</v>
      </c>
      <c r="Q740" s="140">
        <v>0.00122</v>
      </c>
      <c r="R740" s="140">
        <f>Q740*H740</f>
        <v>0.010211399999999999</v>
      </c>
      <c r="S740" s="140">
        <v>0</v>
      </c>
      <c r="T740" s="141">
        <f>S740*H740</f>
        <v>0</v>
      </c>
      <c r="AR740" s="142" t="s">
        <v>194</v>
      </c>
      <c r="AT740" s="142" t="s">
        <v>151</v>
      </c>
      <c r="AU740" s="142" t="s">
        <v>86</v>
      </c>
      <c r="AY740" s="16" t="s">
        <v>149</v>
      </c>
      <c r="BE740" s="143">
        <f>IF(N740="základní",J740,0)</f>
        <v>0</v>
      </c>
      <c r="BF740" s="143">
        <f>IF(N740="snížená",J740,0)</f>
        <v>0</v>
      </c>
      <c r="BG740" s="143">
        <f>IF(N740="zákl. přenesená",J740,0)</f>
        <v>0</v>
      </c>
      <c r="BH740" s="143">
        <f>IF(N740="sníž. přenesená",J740,0)</f>
        <v>0</v>
      </c>
      <c r="BI740" s="143">
        <f>IF(N740="nulová",J740,0)</f>
        <v>0</v>
      </c>
      <c r="BJ740" s="16" t="s">
        <v>84</v>
      </c>
      <c r="BK740" s="143">
        <f>ROUND(I740*H740,2)</f>
        <v>0</v>
      </c>
      <c r="BL740" s="16" t="s">
        <v>194</v>
      </c>
      <c r="BM740" s="142" t="s">
        <v>1601</v>
      </c>
    </row>
    <row r="741" spans="2:51" s="14" customFormat="1" ht="12">
      <c r="B741" s="172"/>
      <c r="D741" s="145" t="s">
        <v>157</v>
      </c>
      <c r="E741" s="173" t="s">
        <v>1</v>
      </c>
      <c r="F741" s="174" t="s">
        <v>1602</v>
      </c>
      <c r="H741" s="173" t="s">
        <v>1</v>
      </c>
      <c r="I741" s="175"/>
      <c r="L741" s="172"/>
      <c r="M741" s="176"/>
      <c r="T741" s="177"/>
      <c r="AT741" s="173" t="s">
        <v>157</v>
      </c>
      <c r="AU741" s="173" t="s">
        <v>86</v>
      </c>
      <c r="AV741" s="14" t="s">
        <v>84</v>
      </c>
      <c r="AW741" s="14" t="s">
        <v>32</v>
      </c>
      <c r="AX741" s="14" t="s">
        <v>76</v>
      </c>
      <c r="AY741" s="173" t="s">
        <v>149</v>
      </c>
    </row>
    <row r="742" spans="2:51" s="12" customFormat="1" ht="12">
      <c r="B742" s="144"/>
      <c r="D742" s="145" t="s">
        <v>157</v>
      </c>
      <c r="E742" s="146" t="s">
        <v>1</v>
      </c>
      <c r="F742" s="147" t="s">
        <v>1603</v>
      </c>
      <c r="H742" s="148">
        <v>8.37</v>
      </c>
      <c r="I742" s="149"/>
      <c r="L742" s="144"/>
      <c r="M742" s="150"/>
      <c r="T742" s="151"/>
      <c r="AT742" s="146" t="s">
        <v>157</v>
      </c>
      <c r="AU742" s="146" t="s">
        <v>86</v>
      </c>
      <c r="AV742" s="12" t="s">
        <v>86</v>
      </c>
      <c r="AW742" s="12" t="s">
        <v>32</v>
      </c>
      <c r="AX742" s="12" t="s">
        <v>76</v>
      </c>
      <c r="AY742" s="146" t="s">
        <v>149</v>
      </c>
    </row>
    <row r="743" spans="2:51" s="13" customFormat="1" ht="12">
      <c r="B743" s="152"/>
      <c r="D743" s="145" t="s">
        <v>157</v>
      </c>
      <c r="E743" s="153" t="s">
        <v>1</v>
      </c>
      <c r="F743" s="154" t="s">
        <v>160</v>
      </c>
      <c r="H743" s="155">
        <v>8.37</v>
      </c>
      <c r="I743" s="156"/>
      <c r="L743" s="152"/>
      <c r="M743" s="157"/>
      <c r="T743" s="158"/>
      <c r="AT743" s="153" t="s">
        <v>157</v>
      </c>
      <c r="AU743" s="153" t="s">
        <v>86</v>
      </c>
      <c r="AV743" s="13" t="s">
        <v>156</v>
      </c>
      <c r="AW743" s="13" t="s">
        <v>32</v>
      </c>
      <c r="AX743" s="13" t="s">
        <v>84</v>
      </c>
      <c r="AY743" s="153" t="s">
        <v>149</v>
      </c>
    </row>
    <row r="744" spans="2:65" s="1" customFormat="1" ht="24.2" customHeight="1">
      <c r="B744" s="31"/>
      <c r="C744" s="131" t="s">
        <v>948</v>
      </c>
      <c r="D744" s="131" t="s">
        <v>151</v>
      </c>
      <c r="E744" s="132" t="s">
        <v>1604</v>
      </c>
      <c r="F744" s="133" t="s">
        <v>1605</v>
      </c>
      <c r="G744" s="134" t="s">
        <v>233</v>
      </c>
      <c r="H744" s="135">
        <v>380.438</v>
      </c>
      <c r="I744" s="136"/>
      <c r="J744" s="137">
        <f>ROUND(I744*H744,2)</f>
        <v>0</v>
      </c>
      <c r="K744" s="133" t="s">
        <v>155</v>
      </c>
      <c r="L744" s="31"/>
      <c r="M744" s="138" t="s">
        <v>1</v>
      </c>
      <c r="N744" s="139" t="s">
        <v>41</v>
      </c>
      <c r="P744" s="140">
        <f>O744*H744</f>
        <v>0</v>
      </c>
      <c r="Q744" s="140">
        <v>0</v>
      </c>
      <c r="R744" s="140">
        <f>Q744*H744</f>
        <v>0</v>
      </c>
      <c r="S744" s="140">
        <v>0</v>
      </c>
      <c r="T744" s="141">
        <f>S744*H744</f>
        <v>0</v>
      </c>
      <c r="AR744" s="142" t="s">
        <v>194</v>
      </c>
      <c r="AT744" s="142" t="s">
        <v>151</v>
      </c>
      <c r="AU744" s="142" t="s">
        <v>86</v>
      </c>
      <c r="AY744" s="16" t="s">
        <v>149</v>
      </c>
      <c r="BE744" s="143">
        <f>IF(N744="základní",J744,0)</f>
        <v>0</v>
      </c>
      <c r="BF744" s="143">
        <f>IF(N744="snížená",J744,0)</f>
        <v>0</v>
      </c>
      <c r="BG744" s="143">
        <f>IF(N744="zákl. přenesená",J744,0)</f>
        <v>0</v>
      </c>
      <c r="BH744" s="143">
        <f>IF(N744="sníž. přenesená",J744,0)</f>
        <v>0</v>
      </c>
      <c r="BI744" s="143">
        <f>IF(N744="nulová",J744,0)</f>
        <v>0</v>
      </c>
      <c r="BJ744" s="16" t="s">
        <v>84</v>
      </c>
      <c r="BK744" s="143">
        <f>ROUND(I744*H744,2)</f>
        <v>0</v>
      </c>
      <c r="BL744" s="16" t="s">
        <v>194</v>
      </c>
      <c r="BM744" s="142" t="s">
        <v>1606</v>
      </c>
    </row>
    <row r="745" spans="2:51" s="12" customFormat="1" ht="12">
      <c r="B745" s="144"/>
      <c r="D745" s="145" t="s">
        <v>157</v>
      </c>
      <c r="E745" s="146" t="s">
        <v>1</v>
      </c>
      <c r="F745" s="147" t="s">
        <v>1607</v>
      </c>
      <c r="H745" s="148">
        <v>252.644</v>
      </c>
      <c r="I745" s="149"/>
      <c r="L745" s="144"/>
      <c r="M745" s="150"/>
      <c r="T745" s="151"/>
      <c r="AT745" s="146" t="s">
        <v>157</v>
      </c>
      <c r="AU745" s="146" t="s">
        <v>86</v>
      </c>
      <c r="AV745" s="12" t="s">
        <v>86</v>
      </c>
      <c r="AW745" s="12" t="s">
        <v>32</v>
      </c>
      <c r="AX745" s="12" t="s">
        <v>76</v>
      </c>
      <c r="AY745" s="146" t="s">
        <v>149</v>
      </c>
    </row>
    <row r="746" spans="2:51" s="12" customFormat="1" ht="12">
      <c r="B746" s="144"/>
      <c r="D746" s="145" t="s">
        <v>157</v>
      </c>
      <c r="E746" s="146" t="s">
        <v>1</v>
      </c>
      <c r="F746" s="147" t="s">
        <v>1608</v>
      </c>
      <c r="H746" s="148">
        <v>111.149</v>
      </c>
      <c r="I746" s="149"/>
      <c r="L746" s="144"/>
      <c r="M746" s="150"/>
      <c r="T746" s="151"/>
      <c r="AT746" s="146" t="s">
        <v>157</v>
      </c>
      <c r="AU746" s="146" t="s">
        <v>86</v>
      </c>
      <c r="AV746" s="12" t="s">
        <v>86</v>
      </c>
      <c r="AW746" s="12" t="s">
        <v>32</v>
      </c>
      <c r="AX746" s="12" t="s">
        <v>76</v>
      </c>
      <c r="AY746" s="146" t="s">
        <v>149</v>
      </c>
    </row>
    <row r="747" spans="2:51" s="12" customFormat="1" ht="12">
      <c r="B747" s="144"/>
      <c r="D747" s="145" t="s">
        <v>157</v>
      </c>
      <c r="E747" s="146" t="s">
        <v>1</v>
      </c>
      <c r="F747" s="147" t="s">
        <v>1609</v>
      </c>
      <c r="H747" s="148">
        <v>16.645</v>
      </c>
      <c r="I747" s="149"/>
      <c r="L747" s="144"/>
      <c r="M747" s="150"/>
      <c r="T747" s="151"/>
      <c r="AT747" s="146" t="s">
        <v>157</v>
      </c>
      <c r="AU747" s="146" t="s">
        <v>86</v>
      </c>
      <c r="AV747" s="12" t="s">
        <v>86</v>
      </c>
      <c r="AW747" s="12" t="s">
        <v>32</v>
      </c>
      <c r="AX747" s="12" t="s">
        <v>76</v>
      </c>
      <c r="AY747" s="146" t="s">
        <v>149</v>
      </c>
    </row>
    <row r="748" spans="2:51" s="13" customFormat="1" ht="12">
      <c r="B748" s="152"/>
      <c r="D748" s="145" t="s">
        <v>157</v>
      </c>
      <c r="E748" s="153" t="s">
        <v>1</v>
      </c>
      <c r="F748" s="154" t="s">
        <v>160</v>
      </c>
      <c r="H748" s="155">
        <v>380.438</v>
      </c>
      <c r="I748" s="156"/>
      <c r="L748" s="152"/>
      <c r="M748" s="157"/>
      <c r="T748" s="158"/>
      <c r="AT748" s="153" t="s">
        <v>157</v>
      </c>
      <c r="AU748" s="153" t="s">
        <v>86</v>
      </c>
      <c r="AV748" s="13" t="s">
        <v>156</v>
      </c>
      <c r="AW748" s="13" t="s">
        <v>32</v>
      </c>
      <c r="AX748" s="13" t="s">
        <v>84</v>
      </c>
      <c r="AY748" s="153" t="s">
        <v>149</v>
      </c>
    </row>
    <row r="749" spans="2:65" s="1" customFormat="1" ht="16.5" customHeight="1">
      <c r="B749" s="31"/>
      <c r="C749" s="159" t="s">
        <v>1610</v>
      </c>
      <c r="D749" s="159" t="s">
        <v>184</v>
      </c>
      <c r="E749" s="160" t="s">
        <v>1611</v>
      </c>
      <c r="F749" s="161" t="s">
        <v>1612</v>
      </c>
      <c r="G749" s="162" t="s">
        <v>154</v>
      </c>
      <c r="H749" s="163">
        <v>8.37</v>
      </c>
      <c r="I749" s="164"/>
      <c r="J749" s="165">
        <f>ROUND(I749*H749,2)</f>
        <v>0</v>
      </c>
      <c r="K749" s="161" t="s">
        <v>155</v>
      </c>
      <c r="L749" s="166"/>
      <c r="M749" s="167" t="s">
        <v>1</v>
      </c>
      <c r="N749" s="168" t="s">
        <v>41</v>
      </c>
      <c r="P749" s="140">
        <f>O749*H749</f>
        <v>0</v>
      </c>
      <c r="Q749" s="140">
        <v>0.55</v>
      </c>
      <c r="R749" s="140">
        <f>Q749*H749</f>
        <v>4.6035</v>
      </c>
      <c r="S749" s="140">
        <v>0</v>
      </c>
      <c r="T749" s="141">
        <f>S749*H749</f>
        <v>0</v>
      </c>
      <c r="AR749" s="142" t="s">
        <v>229</v>
      </c>
      <c r="AT749" s="142" t="s">
        <v>184</v>
      </c>
      <c r="AU749" s="142" t="s">
        <v>86</v>
      </c>
      <c r="AY749" s="16" t="s">
        <v>149</v>
      </c>
      <c r="BE749" s="143">
        <f>IF(N749="základní",J749,0)</f>
        <v>0</v>
      </c>
      <c r="BF749" s="143">
        <f>IF(N749="snížená",J749,0)</f>
        <v>0</v>
      </c>
      <c r="BG749" s="143">
        <f>IF(N749="zákl. přenesená",J749,0)</f>
        <v>0</v>
      </c>
      <c r="BH749" s="143">
        <f>IF(N749="sníž. přenesená",J749,0)</f>
        <v>0</v>
      </c>
      <c r="BI749" s="143">
        <f>IF(N749="nulová",J749,0)</f>
        <v>0</v>
      </c>
      <c r="BJ749" s="16" t="s">
        <v>84</v>
      </c>
      <c r="BK749" s="143">
        <f>ROUND(I749*H749,2)</f>
        <v>0</v>
      </c>
      <c r="BL749" s="16" t="s">
        <v>194</v>
      </c>
      <c r="BM749" s="142" t="s">
        <v>1613</v>
      </c>
    </row>
    <row r="750" spans="2:51" s="12" customFormat="1" ht="12">
      <c r="B750" s="144"/>
      <c r="D750" s="145" t="s">
        <v>157</v>
      </c>
      <c r="E750" s="146" t="s">
        <v>1</v>
      </c>
      <c r="F750" s="147" t="s">
        <v>1614</v>
      </c>
      <c r="H750" s="148">
        <v>8.37</v>
      </c>
      <c r="I750" s="149"/>
      <c r="L750" s="144"/>
      <c r="M750" s="150"/>
      <c r="T750" s="151"/>
      <c r="AT750" s="146" t="s">
        <v>157</v>
      </c>
      <c r="AU750" s="146" t="s">
        <v>86</v>
      </c>
      <c r="AV750" s="12" t="s">
        <v>86</v>
      </c>
      <c r="AW750" s="12" t="s">
        <v>32</v>
      </c>
      <c r="AX750" s="12" t="s">
        <v>76</v>
      </c>
      <c r="AY750" s="146" t="s">
        <v>149</v>
      </c>
    </row>
    <row r="751" spans="2:51" s="13" customFormat="1" ht="12">
      <c r="B751" s="152"/>
      <c r="D751" s="145" t="s">
        <v>157</v>
      </c>
      <c r="E751" s="153" t="s">
        <v>1</v>
      </c>
      <c r="F751" s="154" t="s">
        <v>160</v>
      </c>
      <c r="H751" s="155">
        <v>8.37</v>
      </c>
      <c r="I751" s="156"/>
      <c r="L751" s="152"/>
      <c r="M751" s="157"/>
      <c r="T751" s="158"/>
      <c r="AT751" s="153" t="s">
        <v>157</v>
      </c>
      <c r="AU751" s="153" t="s">
        <v>86</v>
      </c>
      <c r="AV751" s="13" t="s">
        <v>156</v>
      </c>
      <c r="AW751" s="13" t="s">
        <v>32</v>
      </c>
      <c r="AX751" s="13" t="s">
        <v>84</v>
      </c>
      <c r="AY751" s="153" t="s">
        <v>149</v>
      </c>
    </row>
    <row r="752" spans="2:65" s="1" customFormat="1" ht="24.2" customHeight="1">
      <c r="B752" s="31"/>
      <c r="C752" s="131" t="s">
        <v>951</v>
      </c>
      <c r="D752" s="131" t="s">
        <v>151</v>
      </c>
      <c r="E752" s="132" t="s">
        <v>1615</v>
      </c>
      <c r="F752" s="133" t="s">
        <v>1616</v>
      </c>
      <c r="G752" s="134" t="s">
        <v>233</v>
      </c>
      <c r="H752" s="135">
        <v>380.438</v>
      </c>
      <c r="I752" s="136"/>
      <c r="J752" s="137">
        <f>ROUND(I752*H752,2)</f>
        <v>0</v>
      </c>
      <c r="K752" s="133" t="s">
        <v>155</v>
      </c>
      <c r="L752" s="31"/>
      <c r="M752" s="138" t="s">
        <v>1</v>
      </c>
      <c r="N752" s="139" t="s">
        <v>41</v>
      </c>
      <c r="P752" s="140">
        <f>O752*H752</f>
        <v>0</v>
      </c>
      <c r="Q752" s="140">
        <v>0</v>
      </c>
      <c r="R752" s="140">
        <f>Q752*H752</f>
        <v>0</v>
      </c>
      <c r="S752" s="140">
        <v>0.005</v>
      </c>
      <c r="T752" s="141">
        <f>S752*H752</f>
        <v>1.90219</v>
      </c>
      <c r="AR752" s="142" t="s">
        <v>194</v>
      </c>
      <c r="AT752" s="142" t="s">
        <v>151</v>
      </c>
      <c r="AU752" s="142" t="s">
        <v>86</v>
      </c>
      <c r="AY752" s="16" t="s">
        <v>149</v>
      </c>
      <c r="BE752" s="143">
        <f>IF(N752="základní",J752,0)</f>
        <v>0</v>
      </c>
      <c r="BF752" s="143">
        <f>IF(N752="snížená",J752,0)</f>
        <v>0</v>
      </c>
      <c r="BG752" s="143">
        <f>IF(N752="zákl. přenesená",J752,0)</f>
        <v>0</v>
      </c>
      <c r="BH752" s="143">
        <f>IF(N752="sníž. přenesená",J752,0)</f>
        <v>0</v>
      </c>
      <c r="BI752" s="143">
        <f>IF(N752="nulová",J752,0)</f>
        <v>0</v>
      </c>
      <c r="BJ752" s="16" t="s">
        <v>84</v>
      </c>
      <c r="BK752" s="143">
        <f>ROUND(I752*H752,2)</f>
        <v>0</v>
      </c>
      <c r="BL752" s="16" t="s">
        <v>194</v>
      </c>
      <c r="BM752" s="142" t="s">
        <v>1190</v>
      </c>
    </row>
    <row r="753" spans="2:51" s="12" customFormat="1" ht="12">
      <c r="B753" s="144"/>
      <c r="D753" s="145" t="s">
        <v>157</v>
      </c>
      <c r="E753" s="146" t="s">
        <v>1</v>
      </c>
      <c r="F753" s="147" t="s">
        <v>1607</v>
      </c>
      <c r="H753" s="148">
        <v>252.644</v>
      </c>
      <c r="I753" s="149"/>
      <c r="L753" s="144"/>
      <c r="M753" s="150"/>
      <c r="T753" s="151"/>
      <c r="AT753" s="146" t="s">
        <v>157</v>
      </c>
      <c r="AU753" s="146" t="s">
        <v>86</v>
      </c>
      <c r="AV753" s="12" t="s">
        <v>86</v>
      </c>
      <c r="AW753" s="12" t="s">
        <v>32</v>
      </c>
      <c r="AX753" s="12" t="s">
        <v>76</v>
      </c>
      <c r="AY753" s="146" t="s">
        <v>149</v>
      </c>
    </row>
    <row r="754" spans="2:51" s="12" customFormat="1" ht="12">
      <c r="B754" s="144"/>
      <c r="D754" s="145" t="s">
        <v>157</v>
      </c>
      <c r="E754" s="146" t="s">
        <v>1</v>
      </c>
      <c r="F754" s="147" t="s">
        <v>1608</v>
      </c>
      <c r="H754" s="148">
        <v>111.149</v>
      </c>
      <c r="I754" s="149"/>
      <c r="L754" s="144"/>
      <c r="M754" s="150"/>
      <c r="T754" s="151"/>
      <c r="AT754" s="146" t="s">
        <v>157</v>
      </c>
      <c r="AU754" s="146" t="s">
        <v>86</v>
      </c>
      <c r="AV754" s="12" t="s">
        <v>86</v>
      </c>
      <c r="AW754" s="12" t="s">
        <v>32</v>
      </c>
      <c r="AX754" s="12" t="s">
        <v>76</v>
      </c>
      <c r="AY754" s="146" t="s">
        <v>149</v>
      </c>
    </row>
    <row r="755" spans="2:51" s="12" customFormat="1" ht="12">
      <c r="B755" s="144"/>
      <c r="D755" s="145" t="s">
        <v>157</v>
      </c>
      <c r="E755" s="146" t="s">
        <v>1</v>
      </c>
      <c r="F755" s="147" t="s">
        <v>1609</v>
      </c>
      <c r="H755" s="148">
        <v>16.645</v>
      </c>
      <c r="I755" s="149"/>
      <c r="L755" s="144"/>
      <c r="M755" s="150"/>
      <c r="T755" s="151"/>
      <c r="AT755" s="146" t="s">
        <v>157</v>
      </c>
      <c r="AU755" s="146" t="s">
        <v>86</v>
      </c>
      <c r="AV755" s="12" t="s">
        <v>86</v>
      </c>
      <c r="AW755" s="12" t="s">
        <v>32</v>
      </c>
      <c r="AX755" s="12" t="s">
        <v>76</v>
      </c>
      <c r="AY755" s="146" t="s">
        <v>149</v>
      </c>
    </row>
    <row r="756" spans="2:51" s="13" customFormat="1" ht="12">
      <c r="B756" s="152"/>
      <c r="D756" s="145" t="s">
        <v>157</v>
      </c>
      <c r="E756" s="153" t="s">
        <v>1</v>
      </c>
      <c r="F756" s="154" t="s">
        <v>160</v>
      </c>
      <c r="H756" s="155">
        <v>380.438</v>
      </c>
      <c r="I756" s="156"/>
      <c r="L756" s="152"/>
      <c r="M756" s="157"/>
      <c r="T756" s="158"/>
      <c r="AT756" s="153" t="s">
        <v>157</v>
      </c>
      <c r="AU756" s="153" t="s">
        <v>86</v>
      </c>
      <c r="AV756" s="13" t="s">
        <v>156</v>
      </c>
      <c r="AW756" s="13" t="s">
        <v>32</v>
      </c>
      <c r="AX756" s="13" t="s">
        <v>84</v>
      </c>
      <c r="AY756" s="153" t="s">
        <v>149</v>
      </c>
    </row>
    <row r="757" spans="2:65" s="1" customFormat="1" ht="24.2" customHeight="1">
      <c r="B757" s="31"/>
      <c r="C757" s="131" t="s">
        <v>1617</v>
      </c>
      <c r="D757" s="131" t="s">
        <v>151</v>
      </c>
      <c r="E757" s="132" t="s">
        <v>1618</v>
      </c>
      <c r="F757" s="133" t="s">
        <v>1619</v>
      </c>
      <c r="G757" s="134" t="s">
        <v>547</v>
      </c>
      <c r="H757" s="178"/>
      <c r="I757" s="136"/>
      <c r="J757" s="137">
        <f>ROUND(I757*H757,2)</f>
        <v>0</v>
      </c>
      <c r="K757" s="133" t="s">
        <v>155</v>
      </c>
      <c r="L757" s="31"/>
      <c r="M757" s="138" t="s">
        <v>1</v>
      </c>
      <c r="N757" s="139" t="s">
        <v>41</v>
      </c>
      <c r="P757" s="140">
        <f>O757*H757</f>
        <v>0</v>
      </c>
      <c r="Q757" s="140">
        <v>0</v>
      </c>
      <c r="R757" s="140">
        <f>Q757*H757</f>
        <v>0</v>
      </c>
      <c r="S757" s="140">
        <v>0</v>
      </c>
      <c r="T757" s="141">
        <f>S757*H757</f>
        <v>0</v>
      </c>
      <c r="AR757" s="142" t="s">
        <v>194</v>
      </c>
      <c r="AT757" s="142" t="s">
        <v>151</v>
      </c>
      <c r="AU757" s="142" t="s">
        <v>86</v>
      </c>
      <c r="AY757" s="16" t="s">
        <v>149</v>
      </c>
      <c r="BE757" s="143">
        <f>IF(N757="základní",J757,0)</f>
        <v>0</v>
      </c>
      <c r="BF757" s="143">
        <f>IF(N757="snížená",J757,0)</f>
        <v>0</v>
      </c>
      <c r="BG757" s="143">
        <f>IF(N757="zákl. přenesená",J757,0)</f>
        <v>0</v>
      </c>
      <c r="BH757" s="143">
        <f>IF(N757="sníž. přenesená",J757,0)</f>
        <v>0</v>
      </c>
      <c r="BI757" s="143">
        <f>IF(N757="nulová",J757,0)</f>
        <v>0</v>
      </c>
      <c r="BJ757" s="16" t="s">
        <v>84</v>
      </c>
      <c r="BK757" s="143">
        <f>ROUND(I757*H757,2)</f>
        <v>0</v>
      </c>
      <c r="BL757" s="16" t="s">
        <v>194</v>
      </c>
      <c r="BM757" s="142" t="s">
        <v>1620</v>
      </c>
    </row>
    <row r="758" spans="2:63" s="11" customFormat="1" ht="22.7" customHeight="1">
      <c r="B758" s="119"/>
      <c r="D758" s="120" t="s">
        <v>75</v>
      </c>
      <c r="E758" s="129" t="s">
        <v>1621</v>
      </c>
      <c r="F758" s="129" t="s">
        <v>1622</v>
      </c>
      <c r="I758" s="122"/>
      <c r="J758" s="130">
        <f>BK758</f>
        <v>0</v>
      </c>
      <c r="L758" s="119"/>
      <c r="M758" s="124"/>
      <c r="P758" s="125">
        <f>SUM(P759:P805)</f>
        <v>0</v>
      </c>
      <c r="R758" s="125">
        <f>SUM(R759:R805)</f>
        <v>9.179249250000002</v>
      </c>
      <c r="T758" s="126">
        <f>SUM(T759:T805)</f>
        <v>1.3413473999999999</v>
      </c>
      <c r="AR758" s="120" t="s">
        <v>86</v>
      </c>
      <c r="AT758" s="127" t="s">
        <v>75</v>
      </c>
      <c r="AU758" s="127" t="s">
        <v>84</v>
      </c>
      <c r="AY758" s="120" t="s">
        <v>149</v>
      </c>
      <c r="BK758" s="128">
        <f>SUM(BK759:BK805)</f>
        <v>0</v>
      </c>
    </row>
    <row r="759" spans="2:65" s="1" customFormat="1" ht="24.2" customHeight="1">
      <c r="B759" s="31"/>
      <c r="C759" s="131" t="s">
        <v>955</v>
      </c>
      <c r="D759" s="131" t="s">
        <v>151</v>
      </c>
      <c r="E759" s="132" t="s">
        <v>1623</v>
      </c>
      <c r="F759" s="133" t="s">
        <v>1624</v>
      </c>
      <c r="G759" s="134" t="s">
        <v>233</v>
      </c>
      <c r="H759" s="135">
        <v>61.01</v>
      </c>
      <c r="I759" s="136"/>
      <c r="J759" s="137">
        <f>ROUND(I759*H759,2)</f>
        <v>0</v>
      </c>
      <c r="K759" s="133" t="s">
        <v>155</v>
      </c>
      <c r="L759" s="31"/>
      <c r="M759" s="138" t="s">
        <v>1</v>
      </c>
      <c r="N759" s="139" t="s">
        <v>41</v>
      </c>
      <c r="P759" s="140">
        <f>O759*H759</f>
        <v>0</v>
      </c>
      <c r="Q759" s="140">
        <v>0.03086</v>
      </c>
      <c r="R759" s="140">
        <f>Q759*H759</f>
        <v>1.8827686</v>
      </c>
      <c r="S759" s="140">
        <v>0</v>
      </c>
      <c r="T759" s="141">
        <f>S759*H759</f>
        <v>0</v>
      </c>
      <c r="AR759" s="142" t="s">
        <v>194</v>
      </c>
      <c r="AT759" s="142" t="s">
        <v>151</v>
      </c>
      <c r="AU759" s="142" t="s">
        <v>86</v>
      </c>
      <c r="AY759" s="16" t="s">
        <v>149</v>
      </c>
      <c r="BE759" s="143">
        <f>IF(N759="základní",J759,0)</f>
        <v>0</v>
      </c>
      <c r="BF759" s="143">
        <f>IF(N759="snížená",J759,0)</f>
        <v>0</v>
      </c>
      <c r="BG759" s="143">
        <f>IF(N759="zákl. přenesená",J759,0)</f>
        <v>0</v>
      </c>
      <c r="BH759" s="143">
        <f>IF(N759="sníž. přenesená",J759,0)</f>
        <v>0</v>
      </c>
      <c r="BI759" s="143">
        <f>IF(N759="nulová",J759,0)</f>
        <v>0</v>
      </c>
      <c r="BJ759" s="16" t="s">
        <v>84</v>
      </c>
      <c r="BK759" s="143">
        <f>ROUND(I759*H759,2)</f>
        <v>0</v>
      </c>
      <c r="BL759" s="16" t="s">
        <v>194</v>
      </c>
      <c r="BM759" s="142" t="s">
        <v>1625</v>
      </c>
    </row>
    <row r="760" spans="2:51" s="14" customFormat="1" ht="12">
      <c r="B760" s="172"/>
      <c r="D760" s="145" t="s">
        <v>157</v>
      </c>
      <c r="E760" s="173" t="s">
        <v>1</v>
      </c>
      <c r="F760" s="174" t="s">
        <v>1626</v>
      </c>
      <c r="H760" s="173" t="s">
        <v>1</v>
      </c>
      <c r="I760" s="175"/>
      <c r="L760" s="172"/>
      <c r="M760" s="176"/>
      <c r="T760" s="177"/>
      <c r="AT760" s="173" t="s">
        <v>157</v>
      </c>
      <c r="AU760" s="173" t="s">
        <v>86</v>
      </c>
      <c r="AV760" s="14" t="s">
        <v>84</v>
      </c>
      <c r="AW760" s="14" t="s">
        <v>32</v>
      </c>
      <c r="AX760" s="14" t="s">
        <v>76</v>
      </c>
      <c r="AY760" s="173" t="s">
        <v>149</v>
      </c>
    </row>
    <row r="761" spans="2:51" s="12" customFormat="1" ht="12">
      <c r="B761" s="144"/>
      <c r="D761" s="145" t="s">
        <v>157</v>
      </c>
      <c r="E761" s="146" t="s">
        <v>1</v>
      </c>
      <c r="F761" s="147" t="s">
        <v>1627</v>
      </c>
      <c r="H761" s="148">
        <v>22.267</v>
      </c>
      <c r="I761" s="149"/>
      <c r="L761" s="144"/>
      <c r="M761" s="150"/>
      <c r="T761" s="151"/>
      <c r="AT761" s="146" t="s">
        <v>157</v>
      </c>
      <c r="AU761" s="146" t="s">
        <v>86</v>
      </c>
      <c r="AV761" s="12" t="s">
        <v>86</v>
      </c>
      <c r="AW761" s="12" t="s">
        <v>32</v>
      </c>
      <c r="AX761" s="12" t="s">
        <v>76</v>
      </c>
      <c r="AY761" s="146" t="s">
        <v>149</v>
      </c>
    </row>
    <row r="762" spans="2:51" s="12" customFormat="1" ht="12">
      <c r="B762" s="144"/>
      <c r="D762" s="145" t="s">
        <v>157</v>
      </c>
      <c r="E762" s="146" t="s">
        <v>1</v>
      </c>
      <c r="F762" s="147" t="s">
        <v>1628</v>
      </c>
      <c r="H762" s="148">
        <v>5.605</v>
      </c>
      <c r="I762" s="149"/>
      <c r="L762" s="144"/>
      <c r="M762" s="150"/>
      <c r="T762" s="151"/>
      <c r="AT762" s="146" t="s">
        <v>157</v>
      </c>
      <c r="AU762" s="146" t="s">
        <v>86</v>
      </c>
      <c r="AV762" s="12" t="s">
        <v>86</v>
      </c>
      <c r="AW762" s="12" t="s">
        <v>32</v>
      </c>
      <c r="AX762" s="12" t="s">
        <v>76</v>
      </c>
      <c r="AY762" s="146" t="s">
        <v>149</v>
      </c>
    </row>
    <row r="763" spans="2:51" s="12" customFormat="1" ht="12">
      <c r="B763" s="144"/>
      <c r="D763" s="145" t="s">
        <v>157</v>
      </c>
      <c r="E763" s="146" t="s">
        <v>1</v>
      </c>
      <c r="F763" s="147" t="s">
        <v>1629</v>
      </c>
      <c r="H763" s="148">
        <v>18.14</v>
      </c>
      <c r="I763" s="149"/>
      <c r="L763" s="144"/>
      <c r="M763" s="150"/>
      <c r="T763" s="151"/>
      <c r="AT763" s="146" t="s">
        <v>157</v>
      </c>
      <c r="AU763" s="146" t="s">
        <v>86</v>
      </c>
      <c r="AV763" s="12" t="s">
        <v>86</v>
      </c>
      <c r="AW763" s="12" t="s">
        <v>32</v>
      </c>
      <c r="AX763" s="12" t="s">
        <v>76</v>
      </c>
      <c r="AY763" s="146" t="s">
        <v>149</v>
      </c>
    </row>
    <row r="764" spans="2:51" s="12" customFormat="1" ht="12">
      <c r="B764" s="144"/>
      <c r="D764" s="145" t="s">
        <v>157</v>
      </c>
      <c r="E764" s="146" t="s">
        <v>1</v>
      </c>
      <c r="F764" s="147" t="s">
        <v>1630</v>
      </c>
      <c r="H764" s="148">
        <v>14.998</v>
      </c>
      <c r="I764" s="149"/>
      <c r="L764" s="144"/>
      <c r="M764" s="150"/>
      <c r="T764" s="151"/>
      <c r="AT764" s="146" t="s">
        <v>157</v>
      </c>
      <c r="AU764" s="146" t="s">
        <v>86</v>
      </c>
      <c r="AV764" s="12" t="s">
        <v>86</v>
      </c>
      <c r="AW764" s="12" t="s">
        <v>32</v>
      </c>
      <c r="AX764" s="12" t="s">
        <v>76</v>
      </c>
      <c r="AY764" s="146" t="s">
        <v>149</v>
      </c>
    </row>
    <row r="765" spans="2:51" s="13" customFormat="1" ht="12">
      <c r="B765" s="152"/>
      <c r="D765" s="145" t="s">
        <v>157</v>
      </c>
      <c r="E765" s="153" t="s">
        <v>1</v>
      </c>
      <c r="F765" s="154" t="s">
        <v>160</v>
      </c>
      <c r="H765" s="155">
        <v>61.01</v>
      </c>
      <c r="I765" s="156"/>
      <c r="L765" s="152"/>
      <c r="M765" s="157"/>
      <c r="T765" s="158"/>
      <c r="AT765" s="153" t="s">
        <v>157</v>
      </c>
      <c r="AU765" s="153" t="s">
        <v>86</v>
      </c>
      <c r="AV765" s="13" t="s">
        <v>156</v>
      </c>
      <c r="AW765" s="13" t="s">
        <v>32</v>
      </c>
      <c r="AX765" s="13" t="s">
        <v>84</v>
      </c>
      <c r="AY765" s="153" t="s">
        <v>149</v>
      </c>
    </row>
    <row r="766" spans="2:65" s="1" customFormat="1" ht="33" customHeight="1">
      <c r="B766" s="31"/>
      <c r="C766" s="131" t="s">
        <v>1631</v>
      </c>
      <c r="D766" s="131" t="s">
        <v>151</v>
      </c>
      <c r="E766" s="132" t="s">
        <v>1632</v>
      </c>
      <c r="F766" s="133" t="s">
        <v>1633</v>
      </c>
      <c r="G766" s="134" t="s">
        <v>233</v>
      </c>
      <c r="H766" s="135">
        <v>12.298</v>
      </c>
      <c r="I766" s="136"/>
      <c r="J766" s="137">
        <f>ROUND(I766*H766,2)</f>
        <v>0</v>
      </c>
      <c r="K766" s="133" t="s">
        <v>155</v>
      </c>
      <c r="L766" s="31"/>
      <c r="M766" s="138" t="s">
        <v>1</v>
      </c>
      <c r="N766" s="139" t="s">
        <v>41</v>
      </c>
      <c r="P766" s="140">
        <f>O766*H766</f>
        <v>0</v>
      </c>
      <c r="Q766" s="140">
        <v>0.03086</v>
      </c>
      <c r="R766" s="140">
        <f>Q766*H766</f>
        <v>0.37951628</v>
      </c>
      <c r="S766" s="140">
        <v>0</v>
      </c>
      <c r="T766" s="141">
        <f>S766*H766</f>
        <v>0</v>
      </c>
      <c r="AR766" s="142" t="s">
        <v>194</v>
      </c>
      <c r="AT766" s="142" t="s">
        <v>151</v>
      </c>
      <c r="AU766" s="142" t="s">
        <v>86</v>
      </c>
      <c r="AY766" s="16" t="s">
        <v>149</v>
      </c>
      <c r="BE766" s="143">
        <f>IF(N766="základní",J766,0)</f>
        <v>0</v>
      </c>
      <c r="BF766" s="143">
        <f>IF(N766="snížená",J766,0)</f>
        <v>0</v>
      </c>
      <c r="BG766" s="143">
        <f>IF(N766="zákl. přenesená",J766,0)</f>
        <v>0</v>
      </c>
      <c r="BH766" s="143">
        <f>IF(N766="sníž. přenesená",J766,0)</f>
        <v>0</v>
      </c>
      <c r="BI766" s="143">
        <f>IF(N766="nulová",J766,0)</f>
        <v>0</v>
      </c>
      <c r="BJ766" s="16" t="s">
        <v>84</v>
      </c>
      <c r="BK766" s="143">
        <f>ROUND(I766*H766,2)</f>
        <v>0</v>
      </c>
      <c r="BL766" s="16" t="s">
        <v>194</v>
      </c>
      <c r="BM766" s="142" t="s">
        <v>1634</v>
      </c>
    </row>
    <row r="767" spans="2:51" s="14" customFormat="1" ht="12">
      <c r="B767" s="172"/>
      <c r="D767" s="145" t="s">
        <v>157</v>
      </c>
      <c r="E767" s="173" t="s">
        <v>1</v>
      </c>
      <c r="F767" s="174" t="s">
        <v>1626</v>
      </c>
      <c r="H767" s="173" t="s">
        <v>1</v>
      </c>
      <c r="I767" s="175"/>
      <c r="L767" s="172"/>
      <c r="M767" s="176"/>
      <c r="T767" s="177"/>
      <c r="AT767" s="173" t="s">
        <v>157</v>
      </c>
      <c r="AU767" s="173" t="s">
        <v>86</v>
      </c>
      <c r="AV767" s="14" t="s">
        <v>84</v>
      </c>
      <c r="AW767" s="14" t="s">
        <v>32</v>
      </c>
      <c r="AX767" s="14" t="s">
        <v>76</v>
      </c>
      <c r="AY767" s="173" t="s">
        <v>149</v>
      </c>
    </row>
    <row r="768" spans="2:51" s="12" customFormat="1" ht="12">
      <c r="B768" s="144"/>
      <c r="D768" s="145" t="s">
        <v>157</v>
      </c>
      <c r="E768" s="146" t="s">
        <v>1</v>
      </c>
      <c r="F768" s="147" t="s">
        <v>1635</v>
      </c>
      <c r="H768" s="148">
        <v>1.995</v>
      </c>
      <c r="I768" s="149"/>
      <c r="L768" s="144"/>
      <c r="M768" s="150"/>
      <c r="T768" s="151"/>
      <c r="AT768" s="146" t="s">
        <v>157</v>
      </c>
      <c r="AU768" s="146" t="s">
        <v>86</v>
      </c>
      <c r="AV768" s="12" t="s">
        <v>86</v>
      </c>
      <c r="AW768" s="12" t="s">
        <v>32</v>
      </c>
      <c r="AX768" s="12" t="s">
        <v>76</v>
      </c>
      <c r="AY768" s="146" t="s">
        <v>149</v>
      </c>
    </row>
    <row r="769" spans="2:51" s="12" customFormat="1" ht="12">
      <c r="B769" s="144"/>
      <c r="D769" s="145" t="s">
        <v>157</v>
      </c>
      <c r="E769" s="146" t="s">
        <v>1</v>
      </c>
      <c r="F769" s="147" t="s">
        <v>1636</v>
      </c>
      <c r="H769" s="148">
        <v>5.93</v>
      </c>
      <c r="I769" s="149"/>
      <c r="L769" s="144"/>
      <c r="M769" s="150"/>
      <c r="T769" s="151"/>
      <c r="AT769" s="146" t="s">
        <v>157</v>
      </c>
      <c r="AU769" s="146" t="s">
        <v>86</v>
      </c>
      <c r="AV769" s="12" t="s">
        <v>86</v>
      </c>
      <c r="AW769" s="12" t="s">
        <v>32</v>
      </c>
      <c r="AX769" s="12" t="s">
        <v>76</v>
      </c>
      <c r="AY769" s="146" t="s">
        <v>149</v>
      </c>
    </row>
    <row r="770" spans="2:51" s="12" customFormat="1" ht="12">
      <c r="B770" s="144"/>
      <c r="D770" s="145" t="s">
        <v>157</v>
      </c>
      <c r="E770" s="146" t="s">
        <v>1</v>
      </c>
      <c r="F770" s="147" t="s">
        <v>1637</v>
      </c>
      <c r="H770" s="148">
        <v>4.373</v>
      </c>
      <c r="I770" s="149"/>
      <c r="L770" s="144"/>
      <c r="M770" s="150"/>
      <c r="T770" s="151"/>
      <c r="AT770" s="146" t="s">
        <v>157</v>
      </c>
      <c r="AU770" s="146" t="s">
        <v>86</v>
      </c>
      <c r="AV770" s="12" t="s">
        <v>86</v>
      </c>
      <c r="AW770" s="12" t="s">
        <v>32</v>
      </c>
      <c r="AX770" s="12" t="s">
        <v>76</v>
      </c>
      <c r="AY770" s="146" t="s">
        <v>149</v>
      </c>
    </row>
    <row r="771" spans="2:51" s="13" customFormat="1" ht="12">
      <c r="B771" s="152"/>
      <c r="D771" s="145" t="s">
        <v>157</v>
      </c>
      <c r="E771" s="153" t="s">
        <v>1</v>
      </c>
      <c r="F771" s="154" t="s">
        <v>160</v>
      </c>
      <c r="H771" s="155">
        <v>12.298</v>
      </c>
      <c r="I771" s="156"/>
      <c r="L771" s="152"/>
      <c r="M771" s="157"/>
      <c r="T771" s="158"/>
      <c r="AT771" s="153" t="s">
        <v>157</v>
      </c>
      <c r="AU771" s="153" t="s">
        <v>86</v>
      </c>
      <c r="AV771" s="13" t="s">
        <v>156</v>
      </c>
      <c r="AW771" s="13" t="s">
        <v>32</v>
      </c>
      <c r="AX771" s="13" t="s">
        <v>84</v>
      </c>
      <c r="AY771" s="153" t="s">
        <v>149</v>
      </c>
    </row>
    <row r="772" spans="2:65" s="1" customFormat="1" ht="24.2" customHeight="1">
      <c r="B772" s="31"/>
      <c r="C772" s="131" t="s">
        <v>958</v>
      </c>
      <c r="D772" s="131" t="s">
        <v>151</v>
      </c>
      <c r="E772" s="132" t="s">
        <v>1638</v>
      </c>
      <c r="F772" s="133" t="s">
        <v>1639</v>
      </c>
      <c r="G772" s="134" t="s">
        <v>233</v>
      </c>
      <c r="H772" s="135">
        <v>10.053</v>
      </c>
      <c r="I772" s="136"/>
      <c r="J772" s="137">
        <f>ROUND(I772*H772,2)</f>
        <v>0</v>
      </c>
      <c r="K772" s="133" t="s">
        <v>155</v>
      </c>
      <c r="L772" s="31"/>
      <c r="M772" s="138" t="s">
        <v>1</v>
      </c>
      <c r="N772" s="139" t="s">
        <v>41</v>
      </c>
      <c r="P772" s="140">
        <f>O772*H772</f>
        <v>0</v>
      </c>
      <c r="Q772" s="140">
        <v>0.02618</v>
      </c>
      <c r="R772" s="140">
        <f>Q772*H772</f>
        <v>0.26318754</v>
      </c>
      <c r="S772" s="140">
        <v>0</v>
      </c>
      <c r="T772" s="141">
        <f>S772*H772</f>
        <v>0</v>
      </c>
      <c r="AR772" s="142" t="s">
        <v>194</v>
      </c>
      <c r="AT772" s="142" t="s">
        <v>151</v>
      </c>
      <c r="AU772" s="142" t="s">
        <v>86</v>
      </c>
      <c r="AY772" s="16" t="s">
        <v>149</v>
      </c>
      <c r="BE772" s="143">
        <f>IF(N772="základní",J772,0)</f>
        <v>0</v>
      </c>
      <c r="BF772" s="143">
        <f>IF(N772="snížená",J772,0)</f>
        <v>0</v>
      </c>
      <c r="BG772" s="143">
        <f>IF(N772="zákl. přenesená",J772,0)</f>
        <v>0</v>
      </c>
      <c r="BH772" s="143">
        <f>IF(N772="sníž. přenesená",J772,0)</f>
        <v>0</v>
      </c>
      <c r="BI772" s="143">
        <f>IF(N772="nulová",J772,0)</f>
        <v>0</v>
      </c>
      <c r="BJ772" s="16" t="s">
        <v>84</v>
      </c>
      <c r="BK772" s="143">
        <f>ROUND(I772*H772,2)</f>
        <v>0</v>
      </c>
      <c r="BL772" s="16" t="s">
        <v>194</v>
      </c>
      <c r="BM772" s="142" t="s">
        <v>1640</v>
      </c>
    </row>
    <row r="773" spans="2:51" s="14" customFormat="1" ht="12">
      <c r="B773" s="172"/>
      <c r="D773" s="145" t="s">
        <v>157</v>
      </c>
      <c r="E773" s="173" t="s">
        <v>1</v>
      </c>
      <c r="F773" s="174" t="s">
        <v>1641</v>
      </c>
      <c r="H773" s="173" t="s">
        <v>1</v>
      </c>
      <c r="I773" s="175"/>
      <c r="L773" s="172"/>
      <c r="M773" s="176"/>
      <c r="T773" s="177"/>
      <c r="AT773" s="173" t="s">
        <v>157</v>
      </c>
      <c r="AU773" s="173" t="s">
        <v>86</v>
      </c>
      <c r="AV773" s="14" t="s">
        <v>84</v>
      </c>
      <c r="AW773" s="14" t="s">
        <v>32</v>
      </c>
      <c r="AX773" s="14" t="s">
        <v>76</v>
      </c>
      <c r="AY773" s="173" t="s">
        <v>149</v>
      </c>
    </row>
    <row r="774" spans="2:51" s="12" customFormat="1" ht="12">
      <c r="B774" s="144"/>
      <c r="D774" s="145" t="s">
        <v>157</v>
      </c>
      <c r="E774" s="146" t="s">
        <v>1</v>
      </c>
      <c r="F774" s="147" t="s">
        <v>1642</v>
      </c>
      <c r="H774" s="148">
        <v>8.005</v>
      </c>
      <c r="I774" s="149"/>
      <c r="L774" s="144"/>
      <c r="M774" s="150"/>
      <c r="T774" s="151"/>
      <c r="AT774" s="146" t="s">
        <v>157</v>
      </c>
      <c r="AU774" s="146" t="s">
        <v>86</v>
      </c>
      <c r="AV774" s="12" t="s">
        <v>86</v>
      </c>
      <c r="AW774" s="12" t="s">
        <v>32</v>
      </c>
      <c r="AX774" s="12" t="s">
        <v>76</v>
      </c>
      <c r="AY774" s="146" t="s">
        <v>149</v>
      </c>
    </row>
    <row r="775" spans="2:51" s="12" customFormat="1" ht="12">
      <c r="B775" s="144"/>
      <c r="D775" s="145" t="s">
        <v>157</v>
      </c>
      <c r="E775" s="146" t="s">
        <v>1</v>
      </c>
      <c r="F775" s="147" t="s">
        <v>1643</v>
      </c>
      <c r="H775" s="148">
        <v>2.048</v>
      </c>
      <c r="I775" s="149"/>
      <c r="L775" s="144"/>
      <c r="M775" s="150"/>
      <c r="T775" s="151"/>
      <c r="AT775" s="146" t="s">
        <v>157</v>
      </c>
      <c r="AU775" s="146" t="s">
        <v>86</v>
      </c>
      <c r="AV775" s="12" t="s">
        <v>86</v>
      </c>
      <c r="AW775" s="12" t="s">
        <v>32</v>
      </c>
      <c r="AX775" s="12" t="s">
        <v>76</v>
      </c>
      <c r="AY775" s="146" t="s">
        <v>149</v>
      </c>
    </row>
    <row r="776" spans="2:51" s="13" customFormat="1" ht="12">
      <c r="B776" s="152"/>
      <c r="D776" s="145" t="s">
        <v>157</v>
      </c>
      <c r="E776" s="153" t="s">
        <v>1</v>
      </c>
      <c r="F776" s="154" t="s">
        <v>160</v>
      </c>
      <c r="H776" s="155">
        <v>10.053</v>
      </c>
      <c r="I776" s="156"/>
      <c r="L776" s="152"/>
      <c r="M776" s="157"/>
      <c r="T776" s="158"/>
      <c r="AT776" s="153" t="s">
        <v>157</v>
      </c>
      <c r="AU776" s="153" t="s">
        <v>86</v>
      </c>
      <c r="AV776" s="13" t="s">
        <v>156</v>
      </c>
      <c r="AW776" s="13" t="s">
        <v>32</v>
      </c>
      <c r="AX776" s="13" t="s">
        <v>84</v>
      </c>
      <c r="AY776" s="153" t="s">
        <v>149</v>
      </c>
    </row>
    <row r="777" spans="2:65" s="1" customFormat="1" ht="33" customHeight="1">
      <c r="B777" s="31"/>
      <c r="C777" s="131" t="s">
        <v>1644</v>
      </c>
      <c r="D777" s="131" t="s">
        <v>151</v>
      </c>
      <c r="E777" s="132" t="s">
        <v>1645</v>
      </c>
      <c r="F777" s="133" t="s">
        <v>1646</v>
      </c>
      <c r="G777" s="134" t="s">
        <v>233</v>
      </c>
      <c r="H777" s="135">
        <v>37.058</v>
      </c>
      <c r="I777" s="136"/>
      <c r="J777" s="137">
        <f>ROUND(I777*H777,2)</f>
        <v>0</v>
      </c>
      <c r="K777" s="133" t="s">
        <v>193</v>
      </c>
      <c r="L777" s="31"/>
      <c r="M777" s="138" t="s">
        <v>1</v>
      </c>
      <c r="N777" s="139" t="s">
        <v>41</v>
      </c>
      <c r="P777" s="140">
        <f>O777*H777</f>
        <v>0</v>
      </c>
      <c r="Q777" s="140">
        <v>0</v>
      </c>
      <c r="R777" s="140">
        <f>Q777*H777</f>
        <v>0</v>
      </c>
      <c r="S777" s="140">
        <v>0</v>
      </c>
      <c r="T777" s="141">
        <f>S777*H777</f>
        <v>0</v>
      </c>
      <c r="AR777" s="142" t="s">
        <v>194</v>
      </c>
      <c r="AT777" s="142" t="s">
        <v>151</v>
      </c>
      <c r="AU777" s="142" t="s">
        <v>86</v>
      </c>
      <c r="AY777" s="16" t="s">
        <v>149</v>
      </c>
      <c r="BE777" s="143">
        <f>IF(N777="základní",J777,0)</f>
        <v>0</v>
      </c>
      <c r="BF777" s="143">
        <f>IF(N777="snížená",J777,0)</f>
        <v>0</v>
      </c>
      <c r="BG777" s="143">
        <f>IF(N777="zákl. přenesená",J777,0)</f>
        <v>0</v>
      </c>
      <c r="BH777" s="143">
        <f>IF(N777="sníž. přenesená",J777,0)</f>
        <v>0</v>
      </c>
      <c r="BI777" s="143">
        <f>IF(N777="nulová",J777,0)</f>
        <v>0</v>
      </c>
      <c r="BJ777" s="16" t="s">
        <v>84</v>
      </c>
      <c r="BK777" s="143">
        <f>ROUND(I777*H777,2)</f>
        <v>0</v>
      </c>
      <c r="BL777" s="16" t="s">
        <v>194</v>
      </c>
      <c r="BM777" s="142" t="s">
        <v>1647</v>
      </c>
    </row>
    <row r="778" spans="2:51" s="14" customFormat="1" ht="12">
      <c r="B778" s="172"/>
      <c r="D778" s="145" t="s">
        <v>157</v>
      </c>
      <c r="E778" s="173" t="s">
        <v>1</v>
      </c>
      <c r="F778" s="174" t="s">
        <v>1641</v>
      </c>
      <c r="H778" s="173" t="s">
        <v>1</v>
      </c>
      <c r="I778" s="175"/>
      <c r="L778" s="172"/>
      <c r="M778" s="176"/>
      <c r="T778" s="177"/>
      <c r="AT778" s="173" t="s">
        <v>157</v>
      </c>
      <c r="AU778" s="173" t="s">
        <v>86</v>
      </c>
      <c r="AV778" s="14" t="s">
        <v>84</v>
      </c>
      <c r="AW778" s="14" t="s">
        <v>32</v>
      </c>
      <c r="AX778" s="14" t="s">
        <v>76</v>
      </c>
      <c r="AY778" s="173" t="s">
        <v>149</v>
      </c>
    </row>
    <row r="779" spans="2:51" s="12" customFormat="1" ht="12">
      <c r="B779" s="144"/>
      <c r="D779" s="145" t="s">
        <v>157</v>
      </c>
      <c r="E779" s="146" t="s">
        <v>1</v>
      </c>
      <c r="F779" s="147" t="s">
        <v>1648</v>
      </c>
      <c r="H779" s="148">
        <v>13.489</v>
      </c>
      <c r="I779" s="149"/>
      <c r="L779" s="144"/>
      <c r="M779" s="150"/>
      <c r="T779" s="151"/>
      <c r="AT779" s="146" t="s">
        <v>157</v>
      </c>
      <c r="AU779" s="146" t="s">
        <v>86</v>
      </c>
      <c r="AV779" s="12" t="s">
        <v>86</v>
      </c>
      <c r="AW779" s="12" t="s">
        <v>32</v>
      </c>
      <c r="AX779" s="12" t="s">
        <v>76</v>
      </c>
      <c r="AY779" s="146" t="s">
        <v>149</v>
      </c>
    </row>
    <row r="780" spans="2:51" s="12" customFormat="1" ht="12">
      <c r="B780" s="144"/>
      <c r="D780" s="145" t="s">
        <v>157</v>
      </c>
      <c r="E780" s="146" t="s">
        <v>1</v>
      </c>
      <c r="F780" s="147" t="s">
        <v>1649</v>
      </c>
      <c r="H780" s="148">
        <v>11.729</v>
      </c>
      <c r="I780" s="149"/>
      <c r="L780" s="144"/>
      <c r="M780" s="150"/>
      <c r="T780" s="151"/>
      <c r="AT780" s="146" t="s">
        <v>157</v>
      </c>
      <c r="AU780" s="146" t="s">
        <v>86</v>
      </c>
      <c r="AV780" s="12" t="s">
        <v>86</v>
      </c>
      <c r="AW780" s="12" t="s">
        <v>32</v>
      </c>
      <c r="AX780" s="12" t="s">
        <v>76</v>
      </c>
      <c r="AY780" s="146" t="s">
        <v>149</v>
      </c>
    </row>
    <row r="781" spans="2:51" s="12" customFormat="1" ht="12">
      <c r="B781" s="144"/>
      <c r="D781" s="145" t="s">
        <v>157</v>
      </c>
      <c r="E781" s="146" t="s">
        <v>1</v>
      </c>
      <c r="F781" s="147" t="s">
        <v>1650</v>
      </c>
      <c r="H781" s="148">
        <v>11.84</v>
      </c>
      <c r="I781" s="149"/>
      <c r="L781" s="144"/>
      <c r="M781" s="150"/>
      <c r="T781" s="151"/>
      <c r="AT781" s="146" t="s">
        <v>157</v>
      </c>
      <c r="AU781" s="146" t="s">
        <v>86</v>
      </c>
      <c r="AV781" s="12" t="s">
        <v>86</v>
      </c>
      <c r="AW781" s="12" t="s">
        <v>32</v>
      </c>
      <c r="AX781" s="12" t="s">
        <v>76</v>
      </c>
      <c r="AY781" s="146" t="s">
        <v>149</v>
      </c>
    </row>
    <row r="782" spans="2:51" s="13" customFormat="1" ht="12">
      <c r="B782" s="152"/>
      <c r="D782" s="145" t="s">
        <v>157</v>
      </c>
      <c r="E782" s="153" t="s">
        <v>1</v>
      </c>
      <c r="F782" s="154" t="s">
        <v>160</v>
      </c>
      <c r="H782" s="155">
        <v>37.058</v>
      </c>
      <c r="I782" s="156"/>
      <c r="L782" s="152"/>
      <c r="M782" s="157"/>
      <c r="T782" s="158"/>
      <c r="AT782" s="153" t="s">
        <v>157</v>
      </c>
      <c r="AU782" s="153" t="s">
        <v>86</v>
      </c>
      <c r="AV782" s="13" t="s">
        <v>156</v>
      </c>
      <c r="AW782" s="13" t="s">
        <v>32</v>
      </c>
      <c r="AX782" s="13" t="s">
        <v>84</v>
      </c>
      <c r="AY782" s="153" t="s">
        <v>149</v>
      </c>
    </row>
    <row r="783" spans="2:65" s="1" customFormat="1" ht="33" customHeight="1">
      <c r="B783" s="31"/>
      <c r="C783" s="131" t="s">
        <v>962</v>
      </c>
      <c r="D783" s="131" t="s">
        <v>151</v>
      </c>
      <c r="E783" s="132" t="s">
        <v>1651</v>
      </c>
      <c r="F783" s="133" t="s">
        <v>1646</v>
      </c>
      <c r="G783" s="134" t="s">
        <v>233</v>
      </c>
      <c r="H783" s="135">
        <v>14.089</v>
      </c>
      <c r="I783" s="136"/>
      <c r="J783" s="137">
        <f>ROUND(I783*H783,2)</f>
        <v>0</v>
      </c>
      <c r="K783" s="133" t="s">
        <v>155</v>
      </c>
      <c r="L783" s="31"/>
      <c r="M783" s="138" t="s">
        <v>1</v>
      </c>
      <c r="N783" s="139" t="s">
        <v>41</v>
      </c>
      <c r="P783" s="140">
        <f>O783*H783</f>
        <v>0</v>
      </c>
      <c r="Q783" s="140">
        <v>0.02681</v>
      </c>
      <c r="R783" s="140">
        <f>Q783*H783</f>
        <v>0.37772609</v>
      </c>
      <c r="S783" s="140">
        <v>0</v>
      </c>
      <c r="T783" s="141">
        <f>S783*H783</f>
        <v>0</v>
      </c>
      <c r="AR783" s="142" t="s">
        <v>194</v>
      </c>
      <c r="AT783" s="142" t="s">
        <v>151</v>
      </c>
      <c r="AU783" s="142" t="s">
        <v>86</v>
      </c>
      <c r="AY783" s="16" t="s">
        <v>149</v>
      </c>
      <c r="BE783" s="143">
        <f>IF(N783="základní",J783,0)</f>
        <v>0</v>
      </c>
      <c r="BF783" s="143">
        <f>IF(N783="snížená",J783,0)</f>
        <v>0</v>
      </c>
      <c r="BG783" s="143">
        <f>IF(N783="zákl. přenesená",J783,0)</f>
        <v>0</v>
      </c>
      <c r="BH783" s="143">
        <f>IF(N783="sníž. přenesená",J783,0)</f>
        <v>0</v>
      </c>
      <c r="BI783" s="143">
        <f>IF(N783="nulová",J783,0)</f>
        <v>0</v>
      </c>
      <c r="BJ783" s="16" t="s">
        <v>84</v>
      </c>
      <c r="BK783" s="143">
        <f>ROUND(I783*H783,2)</f>
        <v>0</v>
      </c>
      <c r="BL783" s="16" t="s">
        <v>194</v>
      </c>
      <c r="BM783" s="142" t="s">
        <v>1652</v>
      </c>
    </row>
    <row r="784" spans="2:51" s="14" customFormat="1" ht="12">
      <c r="B784" s="172"/>
      <c r="D784" s="145" t="s">
        <v>157</v>
      </c>
      <c r="E784" s="173" t="s">
        <v>1</v>
      </c>
      <c r="F784" s="174" t="s">
        <v>1641</v>
      </c>
      <c r="H784" s="173" t="s">
        <v>1</v>
      </c>
      <c r="I784" s="175"/>
      <c r="L784" s="172"/>
      <c r="M784" s="176"/>
      <c r="T784" s="177"/>
      <c r="AT784" s="173" t="s">
        <v>157</v>
      </c>
      <c r="AU784" s="173" t="s">
        <v>86</v>
      </c>
      <c r="AV784" s="14" t="s">
        <v>84</v>
      </c>
      <c r="AW784" s="14" t="s">
        <v>32</v>
      </c>
      <c r="AX784" s="14" t="s">
        <v>76</v>
      </c>
      <c r="AY784" s="173" t="s">
        <v>149</v>
      </c>
    </row>
    <row r="785" spans="2:51" s="12" customFormat="1" ht="12">
      <c r="B785" s="144"/>
      <c r="D785" s="145" t="s">
        <v>157</v>
      </c>
      <c r="E785" s="146" t="s">
        <v>1</v>
      </c>
      <c r="F785" s="147" t="s">
        <v>1653</v>
      </c>
      <c r="H785" s="148">
        <v>14.089</v>
      </c>
      <c r="I785" s="149"/>
      <c r="L785" s="144"/>
      <c r="M785" s="150"/>
      <c r="T785" s="151"/>
      <c r="AT785" s="146" t="s">
        <v>157</v>
      </c>
      <c r="AU785" s="146" t="s">
        <v>86</v>
      </c>
      <c r="AV785" s="12" t="s">
        <v>86</v>
      </c>
      <c r="AW785" s="12" t="s">
        <v>32</v>
      </c>
      <c r="AX785" s="12" t="s">
        <v>76</v>
      </c>
      <c r="AY785" s="146" t="s">
        <v>149</v>
      </c>
    </row>
    <row r="786" spans="2:51" s="13" customFormat="1" ht="12">
      <c r="B786" s="152"/>
      <c r="D786" s="145" t="s">
        <v>157</v>
      </c>
      <c r="E786" s="153" t="s">
        <v>1</v>
      </c>
      <c r="F786" s="154" t="s">
        <v>160</v>
      </c>
      <c r="H786" s="155">
        <v>14.089</v>
      </c>
      <c r="I786" s="156"/>
      <c r="L786" s="152"/>
      <c r="M786" s="157"/>
      <c r="T786" s="158"/>
      <c r="AT786" s="153" t="s">
        <v>157</v>
      </c>
      <c r="AU786" s="153" t="s">
        <v>86</v>
      </c>
      <c r="AV786" s="13" t="s">
        <v>156</v>
      </c>
      <c r="AW786" s="13" t="s">
        <v>32</v>
      </c>
      <c r="AX786" s="13" t="s">
        <v>84</v>
      </c>
      <c r="AY786" s="153" t="s">
        <v>149</v>
      </c>
    </row>
    <row r="787" spans="2:65" s="1" customFormat="1" ht="24.2" customHeight="1">
      <c r="B787" s="31"/>
      <c r="C787" s="131" t="s">
        <v>1654</v>
      </c>
      <c r="D787" s="131" t="s">
        <v>151</v>
      </c>
      <c r="E787" s="132" t="s">
        <v>1655</v>
      </c>
      <c r="F787" s="133" t="s">
        <v>1656</v>
      </c>
      <c r="G787" s="134" t="s">
        <v>233</v>
      </c>
      <c r="H787" s="135">
        <v>7.56</v>
      </c>
      <c r="I787" s="136"/>
      <c r="J787" s="137">
        <f>ROUND(I787*H787,2)</f>
        <v>0</v>
      </c>
      <c r="K787" s="133" t="s">
        <v>155</v>
      </c>
      <c r="L787" s="31"/>
      <c r="M787" s="138" t="s">
        <v>1</v>
      </c>
      <c r="N787" s="139" t="s">
        <v>41</v>
      </c>
      <c r="P787" s="140">
        <f>O787*H787</f>
        <v>0</v>
      </c>
      <c r="Q787" s="140">
        <v>0.01324</v>
      </c>
      <c r="R787" s="140">
        <f>Q787*H787</f>
        <v>0.1000944</v>
      </c>
      <c r="S787" s="140">
        <v>0</v>
      </c>
      <c r="T787" s="141">
        <f>S787*H787</f>
        <v>0</v>
      </c>
      <c r="AR787" s="142" t="s">
        <v>194</v>
      </c>
      <c r="AT787" s="142" t="s">
        <v>151</v>
      </c>
      <c r="AU787" s="142" t="s">
        <v>86</v>
      </c>
      <c r="AY787" s="16" t="s">
        <v>149</v>
      </c>
      <c r="BE787" s="143">
        <f>IF(N787="základní",J787,0)</f>
        <v>0</v>
      </c>
      <c r="BF787" s="143">
        <f>IF(N787="snížená",J787,0)</f>
        <v>0</v>
      </c>
      <c r="BG787" s="143">
        <f>IF(N787="zákl. přenesená",J787,0)</f>
        <v>0</v>
      </c>
      <c r="BH787" s="143">
        <f>IF(N787="sníž. přenesená",J787,0)</f>
        <v>0</v>
      </c>
      <c r="BI787" s="143">
        <f>IF(N787="nulová",J787,0)</f>
        <v>0</v>
      </c>
      <c r="BJ787" s="16" t="s">
        <v>84</v>
      </c>
      <c r="BK787" s="143">
        <f>ROUND(I787*H787,2)</f>
        <v>0</v>
      </c>
      <c r="BL787" s="16" t="s">
        <v>194</v>
      </c>
      <c r="BM787" s="142" t="s">
        <v>1657</v>
      </c>
    </row>
    <row r="788" spans="2:51" s="14" customFormat="1" ht="12">
      <c r="B788" s="172"/>
      <c r="D788" s="145" t="s">
        <v>157</v>
      </c>
      <c r="E788" s="173" t="s">
        <v>1</v>
      </c>
      <c r="F788" s="174" t="s">
        <v>1658</v>
      </c>
      <c r="H788" s="173" t="s">
        <v>1</v>
      </c>
      <c r="I788" s="175"/>
      <c r="L788" s="172"/>
      <c r="M788" s="176"/>
      <c r="T788" s="177"/>
      <c r="AT788" s="173" t="s">
        <v>157</v>
      </c>
      <c r="AU788" s="173" t="s">
        <v>86</v>
      </c>
      <c r="AV788" s="14" t="s">
        <v>84</v>
      </c>
      <c r="AW788" s="14" t="s">
        <v>32</v>
      </c>
      <c r="AX788" s="14" t="s">
        <v>76</v>
      </c>
      <c r="AY788" s="173" t="s">
        <v>149</v>
      </c>
    </row>
    <row r="789" spans="2:51" s="12" customFormat="1" ht="12">
      <c r="B789" s="144"/>
      <c r="D789" s="145" t="s">
        <v>157</v>
      </c>
      <c r="E789" s="146" t="s">
        <v>1</v>
      </c>
      <c r="F789" s="147" t="s">
        <v>1659</v>
      </c>
      <c r="H789" s="148">
        <v>7.56</v>
      </c>
      <c r="I789" s="149"/>
      <c r="L789" s="144"/>
      <c r="M789" s="150"/>
      <c r="T789" s="151"/>
      <c r="AT789" s="146" t="s">
        <v>157</v>
      </c>
      <c r="AU789" s="146" t="s">
        <v>86</v>
      </c>
      <c r="AV789" s="12" t="s">
        <v>86</v>
      </c>
      <c r="AW789" s="12" t="s">
        <v>32</v>
      </c>
      <c r="AX789" s="12" t="s">
        <v>76</v>
      </c>
      <c r="AY789" s="146" t="s">
        <v>149</v>
      </c>
    </row>
    <row r="790" spans="2:51" s="13" customFormat="1" ht="12">
      <c r="B790" s="152"/>
      <c r="D790" s="145" t="s">
        <v>157</v>
      </c>
      <c r="E790" s="153" t="s">
        <v>1</v>
      </c>
      <c r="F790" s="154" t="s">
        <v>160</v>
      </c>
      <c r="H790" s="155">
        <v>7.56</v>
      </c>
      <c r="I790" s="156"/>
      <c r="L790" s="152"/>
      <c r="M790" s="157"/>
      <c r="T790" s="158"/>
      <c r="AT790" s="153" t="s">
        <v>157</v>
      </c>
      <c r="AU790" s="153" t="s">
        <v>86</v>
      </c>
      <c r="AV790" s="13" t="s">
        <v>156</v>
      </c>
      <c r="AW790" s="13" t="s">
        <v>32</v>
      </c>
      <c r="AX790" s="13" t="s">
        <v>84</v>
      </c>
      <c r="AY790" s="153" t="s">
        <v>149</v>
      </c>
    </row>
    <row r="791" spans="2:65" s="1" customFormat="1" ht="24.2" customHeight="1">
      <c r="B791" s="31"/>
      <c r="C791" s="131" t="s">
        <v>965</v>
      </c>
      <c r="D791" s="131" t="s">
        <v>151</v>
      </c>
      <c r="E791" s="132" t="s">
        <v>1660</v>
      </c>
      <c r="F791" s="133" t="s">
        <v>1661</v>
      </c>
      <c r="G791" s="134" t="s">
        <v>233</v>
      </c>
      <c r="H791" s="135">
        <v>28.334</v>
      </c>
      <c r="I791" s="136"/>
      <c r="J791" s="137">
        <f>ROUND(I791*H791,2)</f>
        <v>0</v>
      </c>
      <c r="K791" s="133" t="s">
        <v>155</v>
      </c>
      <c r="L791" s="31"/>
      <c r="M791" s="138" t="s">
        <v>1</v>
      </c>
      <c r="N791" s="139" t="s">
        <v>41</v>
      </c>
      <c r="P791" s="140">
        <f>O791*H791</f>
        <v>0</v>
      </c>
      <c r="Q791" s="140">
        <v>0.02551</v>
      </c>
      <c r="R791" s="140">
        <f>Q791*H791</f>
        <v>0.72280034</v>
      </c>
      <c r="S791" s="140">
        <v>0</v>
      </c>
      <c r="T791" s="141">
        <f>S791*H791</f>
        <v>0</v>
      </c>
      <c r="AR791" s="142" t="s">
        <v>194</v>
      </c>
      <c r="AT791" s="142" t="s">
        <v>151</v>
      </c>
      <c r="AU791" s="142" t="s">
        <v>86</v>
      </c>
      <c r="AY791" s="16" t="s">
        <v>149</v>
      </c>
      <c r="BE791" s="143">
        <f>IF(N791="základní",J791,0)</f>
        <v>0</v>
      </c>
      <c r="BF791" s="143">
        <f>IF(N791="snížená",J791,0)</f>
        <v>0</v>
      </c>
      <c r="BG791" s="143">
        <f>IF(N791="zákl. přenesená",J791,0)</f>
        <v>0</v>
      </c>
      <c r="BH791" s="143">
        <f>IF(N791="sníž. přenesená",J791,0)</f>
        <v>0</v>
      </c>
      <c r="BI791" s="143">
        <f>IF(N791="nulová",J791,0)</f>
        <v>0</v>
      </c>
      <c r="BJ791" s="16" t="s">
        <v>84</v>
      </c>
      <c r="BK791" s="143">
        <f>ROUND(I791*H791,2)</f>
        <v>0</v>
      </c>
      <c r="BL791" s="16" t="s">
        <v>194</v>
      </c>
      <c r="BM791" s="142" t="s">
        <v>1662</v>
      </c>
    </row>
    <row r="792" spans="2:51" s="14" customFormat="1" ht="12">
      <c r="B792" s="172"/>
      <c r="D792" s="145" t="s">
        <v>157</v>
      </c>
      <c r="E792" s="173" t="s">
        <v>1</v>
      </c>
      <c r="F792" s="174" t="s">
        <v>1663</v>
      </c>
      <c r="H792" s="173" t="s">
        <v>1</v>
      </c>
      <c r="I792" s="175"/>
      <c r="L792" s="172"/>
      <c r="M792" s="176"/>
      <c r="T792" s="177"/>
      <c r="AT792" s="173" t="s">
        <v>157</v>
      </c>
      <c r="AU792" s="173" t="s">
        <v>86</v>
      </c>
      <c r="AV792" s="14" t="s">
        <v>84</v>
      </c>
      <c r="AW792" s="14" t="s">
        <v>32</v>
      </c>
      <c r="AX792" s="14" t="s">
        <v>76</v>
      </c>
      <c r="AY792" s="173" t="s">
        <v>149</v>
      </c>
    </row>
    <row r="793" spans="2:51" s="12" customFormat="1" ht="22.5">
      <c r="B793" s="144"/>
      <c r="D793" s="145" t="s">
        <v>157</v>
      </c>
      <c r="E793" s="146" t="s">
        <v>1</v>
      </c>
      <c r="F793" s="147" t="s">
        <v>1664</v>
      </c>
      <c r="H793" s="148">
        <v>28.334</v>
      </c>
      <c r="I793" s="149"/>
      <c r="L793" s="144"/>
      <c r="M793" s="150"/>
      <c r="T793" s="151"/>
      <c r="AT793" s="146" t="s">
        <v>157</v>
      </c>
      <c r="AU793" s="146" t="s">
        <v>86</v>
      </c>
      <c r="AV793" s="12" t="s">
        <v>86</v>
      </c>
      <c r="AW793" s="12" t="s">
        <v>32</v>
      </c>
      <c r="AX793" s="12" t="s">
        <v>76</v>
      </c>
      <c r="AY793" s="146" t="s">
        <v>149</v>
      </c>
    </row>
    <row r="794" spans="2:51" s="13" customFormat="1" ht="12">
      <c r="B794" s="152"/>
      <c r="D794" s="145" t="s">
        <v>157</v>
      </c>
      <c r="E794" s="153" t="s">
        <v>1</v>
      </c>
      <c r="F794" s="154" t="s">
        <v>160</v>
      </c>
      <c r="H794" s="155">
        <v>28.334</v>
      </c>
      <c r="I794" s="156"/>
      <c r="L794" s="152"/>
      <c r="M794" s="157"/>
      <c r="T794" s="158"/>
      <c r="AT794" s="153" t="s">
        <v>157</v>
      </c>
      <c r="AU794" s="153" t="s">
        <v>86</v>
      </c>
      <c r="AV794" s="13" t="s">
        <v>156</v>
      </c>
      <c r="AW794" s="13" t="s">
        <v>32</v>
      </c>
      <c r="AX794" s="13" t="s">
        <v>84</v>
      </c>
      <c r="AY794" s="153" t="s">
        <v>149</v>
      </c>
    </row>
    <row r="795" spans="2:65" s="1" customFormat="1" ht="24.2" customHeight="1">
      <c r="B795" s="31"/>
      <c r="C795" s="131" t="s">
        <v>1665</v>
      </c>
      <c r="D795" s="131" t="s">
        <v>151</v>
      </c>
      <c r="E795" s="132" t="s">
        <v>1666</v>
      </c>
      <c r="F795" s="133" t="s">
        <v>1667</v>
      </c>
      <c r="G795" s="134" t="s">
        <v>233</v>
      </c>
      <c r="H795" s="135">
        <v>77.94</v>
      </c>
      <c r="I795" s="136"/>
      <c r="J795" s="137">
        <f>ROUND(I795*H795,2)</f>
        <v>0</v>
      </c>
      <c r="K795" s="133" t="s">
        <v>155</v>
      </c>
      <c r="L795" s="31"/>
      <c r="M795" s="138" t="s">
        <v>1</v>
      </c>
      <c r="N795" s="139" t="s">
        <v>41</v>
      </c>
      <c r="P795" s="140">
        <f>O795*H795</f>
        <v>0</v>
      </c>
      <c r="Q795" s="140">
        <v>0</v>
      </c>
      <c r="R795" s="140">
        <f>Q795*H795</f>
        <v>0</v>
      </c>
      <c r="S795" s="140">
        <v>0.01721</v>
      </c>
      <c r="T795" s="141">
        <f>S795*H795</f>
        <v>1.3413473999999999</v>
      </c>
      <c r="AR795" s="142" t="s">
        <v>194</v>
      </c>
      <c r="AT795" s="142" t="s">
        <v>151</v>
      </c>
      <c r="AU795" s="142" t="s">
        <v>86</v>
      </c>
      <c r="AY795" s="16" t="s">
        <v>149</v>
      </c>
      <c r="BE795" s="143">
        <f>IF(N795="základní",J795,0)</f>
        <v>0</v>
      </c>
      <c r="BF795" s="143">
        <f>IF(N795="snížená",J795,0)</f>
        <v>0</v>
      </c>
      <c r="BG795" s="143">
        <f>IF(N795="zákl. přenesená",J795,0)</f>
        <v>0</v>
      </c>
      <c r="BH795" s="143">
        <f>IF(N795="sníž. přenesená",J795,0)</f>
        <v>0</v>
      </c>
      <c r="BI795" s="143">
        <f>IF(N795="nulová",J795,0)</f>
        <v>0</v>
      </c>
      <c r="BJ795" s="16" t="s">
        <v>84</v>
      </c>
      <c r="BK795" s="143">
        <f>ROUND(I795*H795,2)</f>
        <v>0</v>
      </c>
      <c r="BL795" s="16" t="s">
        <v>194</v>
      </c>
      <c r="BM795" s="142" t="s">
        <v>1668</v>
      </c>
    </row>
    <row r="796" spans="2:51" s="14" customFormat="1" ht="12">
      <c r="B796" s="172"/>
      <c r="D796" s="145" t="s">
        <v>157</v>
      </c>
      <c r="E796" s="173" t="s">
        <v>1</v>
      </c>
      <c r="F796" s="174" t="s">
        <v>1669</v>
      </c>
      <c r="H796" s="173" t="s">
        <v>1</v>
      </c>
      <c r="I796" s="175"/>
      <c r="L796" s="172"/>
      <c r="M796" s="176"/>
      <c r="T796" s="177"/>
      <c r="AT796" s="173" t="s">
        <v>157</v>
      </c>
      <c r="AU796" s="173" t="s">
        <v>86</v>
      </c>
      <c r="AV796" s="14" t="s">
        <v>84</v>
      </c>
      <c r="AW796" s="14" t="s">
        <v>32</v>
      </c>
      <c r="AX796" s="14" t="s">
        <v>76</v>
      </c>
      <c r="AY796" s="173" t="s">
        <v>149</v>
      </c>
    </row>
    <row r="797" spans="2:51" s="12" customFormat="1" ht="12">
      <c r="B797" s="144"/>
      <c r="D797" s="145" t="s">
        <v>157</v>
      </c>
      <c r="E797" s="146" t="s">
        <v>1</v>
      </c>
      <c r="F797" s="147" t="s">
        <v>1670</v>
      </c>
      <c r="H797" s="148">
        <v>77.94</v>
      </c>
      <c r="I797" s="149"/>
      <c r="L797" s="144"/>
      <c r="M797" s="150"/>
      <c r="T797" s="151"/>
      <c r="AT797" s="146" t="s">
        <v>157</v>
      </c>
      <c r="AU797" s="146" t="s">
        <v>86</v>
      </c>
      <c r="AV797" s="12" t="s">
        <v>86</v>
      </c>
      <c r="AW797" s="12" t="s">
        <v>32</v>
      </c>
      <c r="AX797" s="12" t="s">
        <v>76</v>
      </c>
      <c r="AY797" s="146" t="s">
        <v>149</v>
      </c>
    </row>
    <row r="798" spans="2:51" s="13" customFormat="1" ht="12">
      <c r="B798" s="152"/>
      <c r="D798" s="145" t="s">
        <v>157</v>
      </c>
      <c r="E798" s="153" t="s">
        <v>1</v>
      </c>
      <c r="F798" s="154" t="s">
        <v>160</v>
      </c>
      <c r="H798" s="155">
        <v>77.94</v>
      </c>
      <c r="I798" s="156"/>
      <c r="L798" s="152"/>
      <c r="M798" s="157"/>
      <c r="T798" s="158"/>
      <c r="AT798" s="153" t="s">
        <v>157</v>
      </c>
      <c r="AU798" s="153" t="s">
        <v>86</v>
      </c>
      <c r="AV798" s="13" t="s">
        <v>156</v>
      </c>
      <c r="AW798" s="13" t="s">
        <v>32</v>
      </c>
      <c r="AX798" s="13" t="s">
        <v>84</v>
      </c>
      <c r="AY798" s="153" t="s">
        <v>149</v>
      </c>
    </row>
    <row r="799" spans="2:65" s="1" customFormat="1" ht="24.2" customHeight="1">
      <c r="B799" s="31"/>
      <c r="C799" s="131" t="s">
        <v>969</v>
      </c>
      <c r="D799" s="131" t="s">
        <v>151</v>
      </c>
      <c r="E799" s="132" t="s">
        <v>1671</v>
      </c>
      <c r="F799" s="133" t="s">
        <v>1672</v>
      </c>
      <c r="G799" s="134" t="s">
        <v>233</v>
      </c>
      <c r="H799" s="135">
        <v>446.98</v>
      </c>
      <c r="I799" s="136"/>
      <c r="J799" s="137">
        <f>ROUND(I799*H799,2)</f>
        <v>0</v>
      </c>
      <c r="K799" s="133" t="s">
        <v>155</v>
      </c>
      <c r="L799" s="31"/>
      <c r="M799" s="138" t="s">
        <v>1</v>
      </c>
      <c r="N799" s="139" t="s">
        <v>41</v>
      </c>
      <c r="P799" s="140">
        <f>O799*H799</f>
        <v>0</v>
      </c>
      <c r="Q799" s="140">
        <v>0.0122</v>
      </c>
      <c r="R799" s="140">
        <f>Q799*H799</f>
        <v>5.453156000000001</v>
      </c>
      <c r="S799" s="140">
        <v>0</v>
      </c>
      <c r="T799" s="141">
        <f>S799*H799</f>
        <v>0</v>
      </c>
      <c r="AR799" s="142" t="s">
        <v>194</v>
      </c>
      <c r="AT799" s="142" t="s">
        <v>151</v>
      </c>
      <c r="AU799" s="142" t="s">
        <v>86</v>
      </c>
      <c r="AY799" s="16" t="s">
        <v>149</v>
      </c>
      <c r="BE799" s="143">
        <f>IF(N799="základní",J799,0)</f>
        <v>0</v>
      </c>
      <c r="BF799" s="143">
        <f>IF(N799="snížená",J799,0)</f>
        <v>0</v>
      </c>
      <c r="BG799" s="143">
        <f>IF(N799="zákl. přenesená",J799,0)</f>
        <v>0</v>
      </c>
      <c r="BH799" s="143">
        <f>IF(N799="sníž. přenesená",J799,0)</f>
        <v>0</v>
      </c>
      <c r="BI799" s="143">
        <f>IF(N799="nulová",J799,0)</f>
        <v>0</v>
      </c>
      <c r="BJ799" s="16" t="s">
        <v>84</v>
      </c>
      <c r="BK799" s="143">
        <f>ROUND(I799*H799,2)</f>
        <v>0</v>
      </c>
      <c r="BL799" s="16" t="s">
        <v>194</v>
      </c>
      <c r="BM799" s="142" t="s">
        <v>1596</v>
      </c>
    </row>
    <row r="800" spans="2:51" s="12" customFormat="1" ht="33.75">
      <c r="B800" s="144"/>
      <c r="D800" s="145" t="s">
        <v>157</v>
      </c>
      <c r="E800" s="146" t="s">
        <v>1</v>
      </c>
      <c r="F800" s="147" t="s">
        <v>1673</v>
      </c>
      <c r="H800" s="148">
        <v>446.98</v>
      </c>
      <c r="I800" s="149"/>
      <c r="L800" s="144"/>
      <c r="M800" s="150"/>
      <c r="T800" s="151"/>
      <c r="AT800" s="146" t="s">
        <v>157</v>
      </c>
      <c r="AU800" s="146" t="s">
        <v>86</v>
      </c>
      <c r="AV800" s="12" t="s">
        <v>86</v>
      </c>
      <c r="AW800" s="12" t="s">
        <v>32</v>
      </c>
      <c r="AX800" s="12" t="s">
        <v>76</v>
      </c>
      <c r="AY800" s="146" t="s">
        <v>149</v>
      </c>
    </row>
    <row r="801" spans="2:51" s="13" customFormat="1" ht="12">
      <c r="B801" s="152"/>
      <c r="D801" s="145" t="s">
        <v>157</v>
      </c>
      <c r="E801" s="153" t="s">
        <v>1</v>
      </c>
      <c r="F801" s="154" t="s">
        <v>160</v>
      </c>
      <c r="H801" s="155">
        <v>446.98</v>
      </c>
      <c r="I801" s="156"/>
      <c r="L801" s="152"/>
      <c r="M801" s="157"/>
      <c r="T801" s="158"/>
      <c r="AT801" s="153" t="s">
        <v>157</v>
      </c>
      <c r="AU801" s="153" t="s">
        <v>86</v>
      </c>
      <c r="AV801" s="13" t="s">
        <v>156</v>
      </c>
      <c r="AW801" s="13" t="s">
        <v>32</v>
      </c>
      <c r="AX801" s="13" t="s">
        <v>84</v>
      </c>
      <c r="AY801" s="153" t="s">
        <v>149</v>
      </c>
    </row>
    <row r="802" spans="2:65" s="1" customFormat="1" ht="24.2" customHeight="1">
      <c r="B802" s="31"/>
      <c r="C802" s="131" t="s">
        <v>1674</v>
      </c>
      <c r="D802" s="131" t="s">
        <v>151</v>
      </c>
      <c r="E802" s="132" t="s">
        <v>1675</v>
      </c>
      <c r="F802" s="133" t="s">
        <v>1676</v>
      </c>
      <c r="G802" s="134" t="s">
        <v>233</v>
      </c>
      <c r="H802" s="135">
        <v>166.517</v>
      </c>
      <c r="I802" s="136"/>
      <c r="J802" s="137">
        <f>ROUND(I802*H802,2)</f>
        <v>0</v>
      </c>
      <c r="K802" s="133" t="s">
        <v>193</v>
      </c>
      <c r="L802" s="31"/>
      <c r="M802" s="138" t="s">
        <v>1</v>
      </c>
      <c r="N802" s="139" t="s">
        <v>41</v>
      </c>
      <c r="P802" s="140">
        <f>O802*H802</f>
        <v>0</v>
      </c>
      <c r="Q802" s="140">
        <v>0</v>
      </c>
      <c r="R802" s="140">
        <f>Q802*H802</f>
        <v>0</v>
      </c>
      <c r="S802" s="140">
        <v>0</v>
      </c>
      <c r="T802" s="141">
        <f>S802*H802</f>
        <v>0</v>
      </c>
      <c r="AR802" s="142" t="s">
        <v>194</v>
      </c>
      <c r="AT802" s="142" t="s">
        <v>151</v>
      </c>
      <c r="AU802" s="142" t="s">
        <v>86</v>
      </c>
      <c r="AY802" s="16" t="s">
        <v>149</v>
      </c>
      <c r="BE802" s="143">
        <f>IF(N802="základní",J802,0)</f>
        <v>0</v>
      </c>
      <c r="BF802" s="143">
        <f>IF(N802="snížená",J802,0)</f>
        <v>0</v>
      </c>
      <c r="BG802" s="143">
        <f>IF(N802="zákl. přenesená",J802,0)</f>
        <v>0</v>
      </c>
      <c r="BH802" s="143">
        <f>IF(N802="sníž. přenesená",J802,0)</f>
        <v>0</v>
      </c>
      <c r="BI802" s="143">
        <f>IF(N802="nulová",J802,0)</f>
        <v>0</v>
      </c>
      <c r="BJ802" s="16" t="s">
        <v>84</v>
      </c>
      <c r="BK802" s="143">
        <f>ROUND(I802*H802,2)</f>
        <v>0</v>
      </c>
      <c r="BL802" s="16" t="s">
        <v>194</v>
      </c>
      <c r="BM802" s="142" t="s">
        <v>1677</v>
      </c>
    </row>
    <row r="803" spans="2:51" s="12" customFormat="1" ht="22.5">
      <c r="B803" s="144"/>
      <c r="D803" s="145" t="s">
        <v>157</v>
      </c>
      <c r="E803" s="146" t="s">
        <v>1</v>
      </c>
      <c r="F803" s="147" t="s">
        <v>1678</v>
      </c>
      <c r="H803" s="148">
        <v>166.517</v>
      </c>
      <c r="I803" s="149"/>
      <c r="L803" s="144"/>
      <c r="M803" s="150"/>
      <c r="T803" s="151"/>
      <c r="AT803" s="146" t="s">
        <v>157</v>
      </c>
      <c r="AU803" s="146" t="s">
        <v>86</v>
      </c>
      <c r="AV803" s="12" t="s">
        <v>86</v>
      </c>
      <c r="AW803" s="12" t="s">
        <v>32</v>
      </c>
      <c r="AX803" s="12" t="s">
        <v>76</v>
      </c>
      <c r="AY803" s="146" t="s">
        <v>149</v>
      </c>
    </row>
    <row r="804" spans="2:51" s="13" customFormat="1" ht="12">
      <c r="B804" s="152"/>
      <c r="D804" s="145" t="s">
        <v>157</v>
      </c>
      <c r="E804" s="153" t="s">
        <v>1</v>
      </c>
      <c r="F804" s="154" t="s">
        <v>160</v>
      </c>
      <c r="H804" s="155">
        <v>166.517</v>
      </c>
      <c r="I804" s="156"/>
      <c r="L804" s="152"/>
      <c r="M804" s="157"/>
      <c r="T804" s="158"/>
      <c r="AT804" s="153" t="s">
        <v>157</v>
      </c>
      <c r="AU804" s="153" t="s">
        <v>86</v>
      </c>
      <c r="AV804" s="13" t="s">
        <v>156</v>
      </c>
      <c r="AW804" s="13" t="s">
        <v>32</v>
      </c>
      <c r="AX804" s="13" t="s">
        <v>84</v>
      </c>
      <c r="AY804" s="153" t="s">
        <v>149</v>
      </c>
    </row>
    <row r="805" spans="2:65" s="1" customFormat="1" ht="24.2" customHeight="1">
      <c r="B805" s="31"/>
      <c r="C805" s="131" t="s">
        <v>972</v>
      </c>
      <c r="D805" s="131" t="s">
        <v>151</v>
      </c>
      <c r="E805" s="132" t="s">
        <v>1679</v>
      </c>
      <c r="F805" s="133" t="s">
        <v>1680</v>
      </c>
      <c r="G805" s="134" t="s">
        <v>547</v>
      </c>
      <c r="H805" s="178"/>
      <c r="I805" s="136"/>
      <c r="J805" s="137">
        <f>ROUND(I805*H805,2)</f>
        <v>0</v>
      </c>
      <c r="K805" s="133" t="s">
        <v>155</v>
      </c>
      <c r="L805" s="31"/>
      <c r="M805" s="138" t="s">
        <v>1</v>
      </c>
      <c r="N805" s="139" t="s">
        <v>41</v>
      </c>
      <c r="P805" s="140">
        <f>O805*H805</f>
        <v>0</v>
      </c>
      <c r="Q805" s="140">
        <v>0</v>
      </c>
      <c r="R805" s="140">
        <f>Q805*H805</f>
        <v>0</v>
      </c>
      <c r="S805" s="140">
        <v>0</v>
      </c>
      <c r="T805" s="141">
        <f>S805*H805</f>
        <v>0</v>
      </c>
      <c r="AR805" s="142" t="s">
        <v>194</v>
      </c>
      <c r="AT805" s="142" t="s">
        <v>151</v>
      </c>
      <c r="AU805" s="142" t="s">
        <v>86</v>
      </c>
      <c r="AY805" s="16" t="s">
        <v>149</v>
      </c>
      <c r="BE805" s="143">
        <f>IF(N805="základní",J805,0)</f>
        <v>0</v>
      </c>
      <c r="BF805" s="143">
        <f>IF(N805="snížená",J805,0)</f>
        <v>0</v>
      </c>
      <c r="BG805" s="143">
        <f>IF(N805="zákl. přenesená",J805,0)</f>
        <v>0</v>
      </c>
      <c r="BH805" s="143">
        <f>IF(N805="sníž. přenesená",J805,0)</f>
        <v>0</v>
      </c>
      <c r="BI805" s="143">
        <f>IF(N805="nulová",J805,0)</f>
        <v>0</v>
      </c>
      <c r="BJ805" s="16" t="s">
        <v>84</v>
      </c>
      <c r="BK805" s="143">
        <f>ROUND(I805*H805,2)</f>
        <v>0</v>
      </c>
      <c r="BL805" s="16" t="s">
        <v>194</v>
      </c>
      <c r="BM805" s="142" t="s">
        <v>1681</v>
      </c>
    </row>
    <row r="806" spans="2:63" s="11" customFormat="1" ht="22.7" customHeight="1">
      <c r="B806" s="119"/>
      <c r="D806" s="120" t="s">
        <v>75</v>
      </c>
      <c r="E806" s="129" t="s">
        <v>1677</v>
      </c>
      <c r="F806" s="129" t="s">
        <v>1682</v>
      </c>
      <c r="I806" s="122"/>
      <c r="J806" s="130">
        <f>BK806</f>
        <v>0</v>
      </c>
      <c r="L806" s="119"/>
      <c r="M806" s="124"/>
      <c r="P806" s="125">
        <f>SUM(P807:P866)</f>
        <v>0</v>
      </c>
      <c r="R806" s="125">
        <f>SUM(R807:R866)</f>
        <v>2.81874235</v>
      </c>
      <c r="T806" s="126">
        <f>SUM(T807:T866)</f>
        <v>2.3749805200000003</v>
      </c>
      <c r="AR806" s="120" t="s">
        <v>86</v>
      </c>
      <c r="AT806" s="127" t="s">
        <v>75</v>
      </c>
      <c r="AU806" s="127" t="s">
        <v>84</v>
      </c>
      <c r="AY806" s="120" t="s">
        <v>149</v>
      </c>
      <c r="BK806" s="128">
        <f>SUM(BK807:BK866)</f>
        <v>0</v>
      </c>
    </row>
    <row r="807" spans="2:65" s="1" customFormat="1" ht="16.5" customHeight="1">
      <c r="B807" s="31"/>
      <c r="C807" s="131" t="s">
        <v>1683</v>
      </c>
      <c r="D807" s="131" t="s">
        <v>151</v>
      </c>
      <c r="E807" s="132" t="s">
        <v>1684</v>
      </c>
      <c r="F807" s="133" t="s">
        <v>1685</v>
      </c>
      <c r="G807" s="134" t="s">
        <v>233</v>
      </c>
      <c r="H807" s="135">
        <v>1.5</v>
      </c>
      <c r="I807" s="136"/>
      <c r="J807" s="137">
        <f>ROUND(I807*H807,2)</f>
        <v>0</v>
      </c>
      <c r="K807" s="133" t="s">
        <v>155</v>
      </c>
      <c r="L807" s="31"/>
      <c r="M807" s="138" t="s">
        <v>1</v>
      </c>
      <c r="N807" s="139" t="s">
        <v>41</v>
      </c>
      <c r="P807" s="140">
        <f>O807*H807</f>
        <v>0</v>
      </c>
      <c r="Q807" s="140">
        <v>0</v>
      </c>
      <c r="R807" s="140">
        <f>Q807*H807</f>
        <v>0</v>
      </c>
      <c r="S807" s="140">
        <v>0.00594</v>
      </c>
      <c r="T807" s="141">
        <f>S807*H807</f>
        <v>0.00891</v>
      </c>
      <c r="AR807" s="142" t="s">
        <v>194</v>
      </c>
      <c r="AT807" s="142" t="s">
        <v>151</v>
      </c>
      <c r="AU807" s="142" t="s">
        <v>86</v>
      </c>
      <c r="AY807" s="16" t="s">
        <v>149</v>
      </c>
      <c r="BE807" s="143">
        <f>IF(N807="základní",J807,0)</f>
        <v>0</v>
      </c>
      <c r="BF807" s="143">
        <f>IF(N807="snížená",J807,0)</f>
        <v>0</v>
      </c>
      <c r="BG807" s="143">
        <f>IF(N807="zákl. přenesená",J807,0)</f>
        <v>0</v>
      </c>
      <c r="BH807" s="143">
        <f>IF(N807="sníž. přenesená",J807,0)</f>
        <v>0</v>
      </c>
      <c r="BI807" s="143">
        <f>IF(N807="nulová",J807,0)</f>
        <v>0</v>
      </c>
      <c r="BJ807" s="16" t="s">
        <v>84</v>
      </c>
      <c r="BK807" s="143">
        <f>ROUND(I807*H807,2)</f>
        <v>0</v>
      </c>
      <c r="BL807" s="16" t="s">
        <v>194</v>
      </c>
      <c r="BM807" s="142" t="s">
        <v>1686</v>
      </c>
    </row>
    <row r="808" spans="2:65" s="1" customFormat="1" ht="16.5" customHeight="1">
      <c r="B808" s="31"/>
      <c r="C808" s="131" t="s">
        <v>978</v>
      </c>
      <c r="D808" s="131" t="s">
        <v>151</v>
      </c>
      <c r="E808" s="132" t="s">
        <v>1684</v>
      </c>
      <c r="F808" s="133" t="s">
        <v>1685</v>
      </c>
      <c r="G808" s="134" t="s">
        <v>233</v>
      </c>
      <c r="H808" s="135">
        <v>380.438</v>
      </c>
      <c r="I808" s="136"/>
      <c r="J808" s="137">
        <f>ROUND(I808*H808,2)</f>
        <v>0</v>
      </c>
      <c r="K808" s="133" t="s">
        <v>155</v>
      </c>
      <c r="L808" s="31"/>
      <c r="M808" s="138" t="s">
        <v>1</v>
      </c>
      <c r="N808" s="139" t="s">
        <v>41</v>
      </c>
      <c r="P808" s="140">
        <f>O808*H808</f>
        <v>0</v>
      </c>
      <c r="Q808" s="140">
        <v>0</v>
      </c>
      <c r="R808" s="140">
        <f>Q808*H808</f>
        <v>0</v>
      </c>
      <c r="S808" s="140">
        <v>0.00594</v>
      </c>
      <c r="T808" s="141">
        <f>S808*H808</f>
        <v>2.25980172</v>
      </c>
      <c r="AR808" s="142" t="s">
        <v>194</v>
      </c>
      <c r="AT808" s="142" t="s">
        <v>151</v>
      </c>
      <c r="AU808" s="142" t="s">
        <v>86</v>
      </c>
      <c r="AY808" s="16" t="s">
        <v>149</v>
      </c>
      <c r="BE808" s="143">
        <f>IF(N808="základní",J808,0)</f>
        <v>0</v>
      </c>
      <c r="BF808" s="143">
        <f>IF(N808="snížená",J808,0)</f>
        <v>0</v>
      </c>
      <c r="BG808" s="143">
        <f>IF(N808="zákl. přenesená",J808,0)</f>
        <v>0</v>
      </c>
      <c r="BH808" s="143">
        <f>IF(N808="sníž. přenesená",J808,0)</f>
        <v>0</v>
      </c>
      <c r="BI808" s="143">
        <f>IF(N808="nulová",J808,0)</f>
        <v>0</v>
      </c>
      <c r="BJ808" s="16" t="s">
        <v>84</v>
      </c>
      <c r="BK808" s="143">
        <f>ROUND(I808*H808,2)</f>
        <v>0</v>
      </c>
      <c r="BL808" s="16" t="s">
        <v>194</v>
      </c>
      <c r="BM808" s="142" t="s">
        <v>1687</v>
      </c>
    </row>
    <row r="809" spans="2:51" s="12" customFormat="1" ht="12">
      <c r="B809" s="144"/>
      <c r="D809" s="145" t="s">
        <v>157</v>
      </c>
      <c r="E809" s="146" t="s">
        <v>1</v>
      </c>
      <c r="F809" s="147" t="s">
        <v>1607</v>
      </c>
      <c r="H809" s="148">
        <v>252.644</v>
      </c>
      <c r="I809" s="149"/>
      <c r="L809" s="144"/>
      <c r="M809" s="150"/>
      <c r="T809" s="151"/>
      <c r="AT809" s="146" t="s">
        <v>157</v>
      </c>
      <c r="AU809" s="146" t="s">
        <v>86</v>
      </c>
      <c r="AV809" s="12" t="s">
        <v>86</v>
      </c>
      <c r="AW809" s="12" t="s">
        <v>32</v>
      </c>
      <c r="AX809" s="12" t="s">
        <v>76</v>
      </c>
      <c r="AY809" s="146" t="s">
        <v>149</v>
      </c>
    </row>
    <row r="810" spans="2:51" s="12" customFormat="1" ht="12">
      <c r="B810" s="144"/>
      <c r="D810" s="145" t="s">
        <v>157</v>
      </c>
      <c r="E810" s="146" t="s">
        <v>1</v>
      </c>
      <c r="F810" s="147" t="s">
        <v>1608</v>
      </c>
      <c r="H810" s="148">
        <v>111.149</v>
      </c>
      <c r="I810" s="149"/>
      <c r="L810" s="144"/>
      <c r="M810" s="150"/>
      <c r="T810" s="151"/>
      <c r="AT810" s="146" t="s">
        <v>157</v>
      </c>
      <c r="AU810" s="146" t="s">
        <v>86</v>
      </c>
      <c r="AV810" s="12" t="s">
        <v>86</v>
      </c>
      <c r="AW810" s="12" t="s">
        <v>32</v>
      </c>
      <c r="AX810" s="12" t="s">
        <v>76</v>
      </c>
      <c r="AY810" s="146" t="s">
        <v>149</v>
      </c>
    </row>
    <row r="811" spans="2:51" s="12" customFormat="1" ht="12">
      <c r="B811" s="144"/>
      <c r="D811" s="145" t="s">
        <v>157</v>
      </c>
      <c r="E811" s="146" t="s">
        <v>1</v>
      </c>
      <c r="F811" s="147" t="s">
        <v>1609</v>
      </c>
      <c r="H811" s="148">
        <v>16.645</v>
      </c>
      <c r="I811" s="149"/>
      <c r="L811" s="144"/>
      <c r="M811" s="150"/>
      <c r="T811" s="151"/>
      <c r="AT811" s="146" t="s">
        <v>157</v>
      </c>
      <c r="AU811" s="146" t="s">
        <v>86</v>
      </c>
      <c r="AV811" s="12" t="s">
        <v>86</v>
      </c>
      <c r="AW811" s="12" t="s">
        <v>32</v>
      </c>
      <c r="AX811" s="12" t="s">
        <v>76</v>
      </c>
      <c r="AY811" s="146" t="s">
        <v>149</v>
      </c>
    </row>
    <row r="812" spans="2:51" s="13" customFormat="1" ht="12">
      <c r="B812" s="152"/>
      <c r="D812" s="145" t="s">
        <v>157</v>
      </c>
      <c r="E812" s="153" t="s">
        <v>1</v>
      </c>
      <c r="F812" s="154" t="s">
        <v>160</v>
      </c>
      <c r="H812" s="155">
        <v>380.438</v>
      </c>
      <c r="I812" s="156"/>
      <c r="L812" s="152"/>
      <c r="M812" s="157"/>
      <c r="T812" s="158"/>
      <c r="AT812" s="153" t="s">
        <v>157</v>
      </c>
      <c r="AU812" s="153" t="s">
        <v>86</v>
      </c>
      <c r="AV812" s="13" t="s">
        <v>156</v>
      </c>
      <c r="AW812" s="13" t="s">
        <v>32</v>
      </c>
      <c r="AX812" s="13" t="s">
        <v>84</v>
      </c>
      <c r="AY812" s="153" t="s">
        <v>149</v>
      </c>
    </row>
    <row r="813" spans="2:65" s="1" customFormat="1" ht="24.2" customHeight="1">
      <c r="B813" s="31"/>
      <c r="C813" s="131" t="s">
        <v>1688</v>
      </c>
      <c r="D813" s="131" t="s">
        <v>151</v>
      </c>
      <c r="E813" s="132" t="s">
        <v>1689</v>
      </c>
      <c r="F813" s="133" t="s">
        <v>1690</v>
      </c>
      <c r="G813" s="134" t="s">
        <v>305</v>
      </c>
      <c r="H813" s="135">
        <v>3.5</v>
      </c>
      <c r="I813" s="136"/>
      <c r="J813" s="137">
        <f>ROUND(I813*H813,2)</f>
        <v>0</v>
      </c>
      <c r="K813" s="133" t="s">
        <v>155</v>
      </c>
      <c r="L813" s="31"/>
      <c r="M813" s="138" t="s">
        <v>1</v>
      </c>
      <c r="N813" s="139" t="s">
        <v>41</v>
      </c>
      <c r="P813" s="140">
        <f>O813*H813</f>
        <v>0</v>
      </c>
      <c r="Q813" s="140">
        <v>0</v>
      </c>
      <c r="R813" s="140">
        <f>Q813*H813</f>
        <v>0</v>
      </c>
      <c r="S813" s="140">
        <v>0</v>
      </c>
      <c r="T813" s="141">
        <f>S813*H813</f>
        <v>0</v>
      </c>
      <c r="AR813" s="142" t="s">
        <v>194</v>
      </c>
      <c r="AT813" s="142" t="s">
        <v>151</v>
      </c>
      <c r="AU813" s="142" t="s">
        <v>86</v>
      </c>
      <c r="AY813" s="16" t="s">
        <v>149</v>
      </c>
      <c r="BE813" s="143">
        <f>IF(N813="základní",J813,0)</f>
        <v>0</v>
      </c>
      <c r="BF813" s="143">
        <f>IF(N813="snížená",J813,0)</f>
        <v>0</v>
      </c>
      <c r="BG813" s="143">
        <f>IF(N813="zákl. přenesená",J813,0)</f>
        <v>0</v>
      </c>
      <c r="BH813" s="143">
        <f>IF(N813="sníž. přenesená",J813,0)</f>
        <v>0</v>
      </c>
      <c r="BI813" s="143">
        <f>IF(N813="nulová",J813,0)</f>
        <v>0</v>
      </c>
      <c r="BJ813" s="16" t="s">
        <v>84</v>
      </c>
      <c r="BK813" s="143">
        <f>ROUND(I813*H813,2)</f>
        <v>0</v>
      </c>
      <c r="BL813" s="16" t="s">
        <v>194</v>
      </c>
      <c r="BM813" s="142" t="s">
        <v>1691</v>
      </c>
    </row>
    <row r="814" spans="2:65" s="1" customFormat="1" ht="16.5" customHeight="1">
      <c r="B814" s="31"/>
      <c r="C814" s="159" t="s">
        <v>982</v>
      </c>
      <c r="D814" s="159" t="s">
        <v>184</v>
      </c>
      <c r="E814" s="160" t="s">
        <v>1692</v>
      </c>
      <c r="F814" s="161" t="s">
        <v>1693</v>
      </c>
      <c r="G814" s="162" t="s">
        <v>172</v>
      </c>
      <c r="H814" s="163">
        <v>0.01</v>
      </c>
      <c r="I814" s="164"/>
      <c r="J814" s="165">
        <f>ROUND(I814*H814,2)</f>
        <v>0</v>
      </c>
      <c r="K814" s="161" t="s">
        <v>155</v>
      </c>
      <c r="L814" s="166"/>
      <c r="M814" s="167" t="s">
        <v>1</v>
      </c>
      <c r="N814" s="168" t="s">
        <v>41</v>
      </c>
      <c r="P814" s="140">
        <f>O814*H814</f>
        <v>0</v>
      </c>
      <c r="Q814" s="140">
        <v>1</v>
      </c>
      <c r="R814" s="140">
        <f>Q814*H814</f>
        <v>0.01</v>
      </c>
      <c r="S814" s="140">
        <v>0</v>
      </c>
      <c r="T814" s="141">
        <f>S814*H814</f>
        <v>0</v>
      </c>
      <c r="AR814" s="142" t="s">
        <v>229</v>
      </c>
      <c r="AT814" s="142" t="s">
        <v>184</v>
      </c>
      <c r="AU814" s="142" t="s">
        <v>86</v>
      </c>
      <c r="AY814" s="16" t="s">
        <v>149</v>
      </c>
      <c r="BE814" s="143">
        <f>IF(N814="základní",J814,0)</f>
        <v>0</v>
      </c>
      <c r="BF814" s="143">
        <f>IF(N814="snížená",J814,0)</f>
        <v>0</v>
      </c>
      <c r="BG814" s="143">
        <f>IF(N814="zákl. přenesená",J814,0)</f>
        <v>0</v>
      </c>
      <c r="BH814" s="143">
        <f>IF(N814="sníž. přenesená",J814,0)</f>
        <v>0</v>
      </c>
      <c r="BI814" s="143">
        <f>IF(N814="nulová",J814,0)</f>
        <v>0</v>
      </c>
      <c r="BJ814" s="16" t="s">
        <v>84</v>
      </c>
      <c r="BK814" s="143">
        <f>ROUND(I814*H814,2)</f>
        <v>0</v>
      </c>
      <c r="BL814" s="16" t="s">
        <v>194</v>
      </c>
      <c r="BM814" s="142" t="s">
        <v>1694</v>
      </c>
    </row>
    <row r="815" spans="2:65" s="1" customFormat="1" ht="16.5" customHeight="1">
      <c r="B815" s="31"/>
      <c r="C815" s="131" t="s">
        <v>1695</v>
      </c>
      <c r="D815" s="131" t="s">
        <v>151</v>
      </c>
      <c r="E815" s="132" t="s">
        <v>1696</v>
      </c>
      <c r="F815" s="133" t="s">
        <v>1697</v>
      </c>
      <c r="G815" s="134" t="s">
        <v>305</v>
      </c>
      <c r="H815" s="135">
        <v>9.34</v>
      </c>
      <c r="I815" s="136"/>
      <c r="J815" s="137">
        <f>ROUND(I815*H815,2)</f>
        <v>0</v>
      </c>
      <c r="K815" s="133" t="s">
        <v>155</v>
      </c>
      <c r="L815" s="31"/>
      <c r="M815" s="138" t="s">
        <v>1</v>
      </c>
      <c r="N815" s="139" t="s">
        <v>41</v>
      </c>
      <c r="P815" s="140">
        <f>O815*H815</f>
        <v>0</v>
      </c>
      <c r="Q815" s="140">
        <v>0</v>
      </c>
      <c r="R815" s="140">
        <f>Q815*H815</f>
        <v>0</v>
      </c>
      <c r="S815" s="140">
        <v>0.00167</v>
      </c>
      <c r="T815" s="141">
        <f>S815*H815</f>
        <v>0.0155978</v>
      </c>
      <c r="AR815" s="142" t="s">
        <v>194</v>
      </c>
      <c r="AT815" s="142" t="s">
        <v>151</v>
      </c>
      <c r="AU815" s="142" t="s">
        <v>86</v>
      </c>
      <c r="AY815" s="16" t="s">
        <v>149</v>
      </c>
      <c r="BE815" s="143">
        <f>IF(N815="základní",J815,0)</f>
        <v>0</v>
      </c>
      <c r="BF815" s="143">
        <f>IF(N815="snížená",J815,0)</f>
        <v>0</v>
      </c>
      <c r="BG815" s="143">
        <f>IF(N815="zákl. přenesená",J815,0)</f>
        <v>0</v>
      </c>
      <c r="BH815" s="143">
        <f>IF(N815="sníž. přenesená",J815,0)</f>
        <v>0</v>
      </c>
      <c r="BI815" s="143">
        <f>IF(N815="nulová",J815,0)</f>
        <v>0</v>
      </c>
      <c r="BJ815" s="16" t="s">
        <v>84</v>
      </c>
      <c r="BK815" s="143">
        <f>ROUND(I815*H815,2)</f>
        <v>0</v>
      </c>
      <c r="BL815" s="16" t="s">
        <v>194</v>
      </c>
      <c r="BM815" s="142" t="s">
        <v>1698</v>
      </c>
    </row>
    <row r="816" spans="2:51" s="12" customFormat="1" ht="12">
      <c r="B816" s="144"/>
      <c r="D816" s="145" t="s">
        <v>157</v>
      </c>
      <c r="E816" s="146" t="s">
        <v>1</v>
      </c>
      <c r="F816" s="147" t="s">
        <v>1699</v>
      </c>
      <c r="H816" s="148">
        <v>9.34</v>
      </c>
      <c r="I816" s="149"/>
      <c r="L816" s="144"/>
      <c r="M816" s="150"/>
      <c r="T816" s="151"/>
      <c r="AT816" s="146" t="s">
        <v>157</v>
      </c>
      <c r="AU816" s="146" t="s">
        <v>86</v>
      </c>
      <c r="AV816" s="12" t="s">
        <v>86</v>
      </c>
      <c r="AW816" s="12" t="s">
        <v>32</v>
      </c>
      <c r="AX816" s="12" t="s">
        <v>76</v>
      </c>
      <c r="AY816" s="146" t="s">
        <v>149</v>
      </c>
    </row>
    <row r="817" spans="2:51" s="13" customFormat="1" ht="12">
      <c r="B817" s="152"/>
      <c r="D817" s="145" t="s">
        <v>157</v>
      </c>
      <c r="E817" s="153" t="s">
        <v>1</v>
      </c>
      <c r="F817" s="154" t="s">
        <v>160</v>
      </c>
      <c r="H817" s="155">
        <v>9.34</v>
      </c>
      <c r="I817" s="156"/>
      <c r="L817" s="152"/>
      <c r="M817" s="157"/>
      <c r="T817" s="158"/>
      <c r="AT817" s="153" t="s">
        <v>157</v>
      </c>
      <c r="AU817" s="153" t="s">
        <v>86</v>
      </c>
      <c r="AV817" s="13" t="s">
        <v>156</v>
      </c>
      <c r="AW817" s="13" t="s">
        <v>32</v>
      </c>
      <c r="AX817" s="13" t="s">
        <v>84</v>
      </c>
      <c r="AY817" s="153" t="s">
        <v>149</v>
      </c>
    </row>
    <row r="818" spans="2:65" s="1" customFormat="1" ht="21.75" customHeight="1">
      <c r="B818" s="31"/>
      <c r="C818" s="131" t="s">
        <v>986</v>
      </c>
      <c r="D818" s="131" t="s">
        <v>151</v>
      </c>
      <c r="E818" s="132" t="s">
        <v>1700</v>
      </c>
      <c r="F818" s="133" t="s">
        <v>1701</v>
      </c>
      <c r="G818" s="134" t="s">
        <v>305</v>
      </c>
      <c r="H818" s="135">
        <v>2.5</v>
      </c>
      <c r="I818" s="136"/>
      <c r="J818" s="137">
        <f>ROUND(I818*H818,2)</f>
        <v>0</v>
      </c>
      <c r="K818" s="133" t="s">
        <v>155</v>
      </c>
      <c r="L818" s="31"/>
      <c r="M818" s="138" t="s">
        <v>1</v>
      </c>
      <c r="N818" s="139" t="s">
        <v>41</v>
      </c>
      <c r="P818" s="140">
        <f>O818*H818</f>
        <v>0</v>
      </c>
      <c r="Q818" s="140">
        <v>0</v>
      </c>
      <c r="R818" s="140">
        <f>Q818*H818</f>
        <v>0</v>
      </c>
      <c r="S818" s="140">
        <v>0.00223</v>
      </c>
      <c r="T818" s="141">
        <f>S818*H818</f>
        <v>0.005575</v>
      </c>
      <c r="AR818" s="142" t="s">
        <v>194</v>
      </c>
      <c r="AT818" s="142" t="s">
        <v>151</v>
      </c>
      <c r="AU818" s="142" t="s">
        <v>86</v>
      </c>
      <c r="AY818" s="16" t="s">
        <v>149</v>
      </c>
      <c r="BE818" s="143">
        <f>IF(N818="základní",J818,0)</f>
        <v>0</v>
      </c>
      <c r="BF818" s="143">
        <f>IF(N818="snížená",J818,0)</f>
        <v>0</v>
      </c>
      <c r="BG818" s="143">
        <f>IF(N818="zákl. přenesená",J818,0)</f>
        <v>0</v>
      </c>
      <c r="BH818" s="143">
        <f>IF(N818="sníž. přenesená",J818,0)</f>
        <v>0</v>
      </c>
      <c r="BI818" s="143">
        <f>IF(N818="nulová",J818,0)</f>
        <v>0</v>
      </c>
      <c r="BJ818" s="16" t="s">
        <v>84</v>
      </c>
      <c r="BK818" s="143">
        <f>ROUND(I818*H818,2)</f>
        <v>0</v>
      </c>
      <c r="BL818" s="16" t="s">
        <v>194</v>
      </c>
      <c r="BM818" s="142" t="s">
        <v>1702</v>
      </c>
    </row>
    <row r="819" spans="2:51" s="12" customFormat="1" ht="12">
      <c r="B819" s="144"/>
      <c r="D819" s="145" t="s">
        <v>157</v>
      </c>
      <c r="E819" s="146" t="s">
        <v>1</v>
      </c>
      <c r="F819" s="147" t="s">
        <v>1703</v>
      </c>
      <c r="H819" s="148">
        <v>2.5</v>
      </c>
      <c r="I819" s="149"/>
      <c r="L819" s="144"/>
      <c r="M819" s="150"/>
      <c r="T819" s="151"/>
      <c r="AT819" s="146" t="s">
        <v>157</v>
      </c>
      <c r="AU819" s="146" t="s">
        <v>86</v>
      </c>
      <c r="AV819" s="12" t="s">
        <v>86</v>
      </c>
      <c r="AW819" s="12" t="s">
        <v>32</v>
      </c>
      <c r="AX819" s="12" t="s">
        <v>76</v>
      </c>
      <c r="AY819" s="146" t="s">
        <v>149</v>
      </c>
    </row>
    <row r="820" spans="2:51" s="13" customFormat="1" ht="12">
      <c r="B820" s="152"/>
      <c r="D820" s="145" t="s">
        <v>157</v>
      </c>
      <c r="E820" s="153" t="s">
        <v>1</v>
      </c>
      <c r="F820" s="154" t="s">
        <v>160</v>
      </c>
      <c r="H820" s="155">
        <v>2.5</v>
      </c>
      <c r="I820" s="156"/>
      <c r="L820" s="152"/>
      <c r="M820" s="157"/>
      <c r="T820" s="158"/>
      <c r="AT820" s="153" t="s">
        <v>157</v>
      </c>
      <c r="AU820" s="153" t="s">
        <v>86</v>
      </c>
      <c r="AV820" s="13" t="s">
        <v>156</v>
      </c>
      <c r="AW820" s="13" t="s">
        <v>32</v>
      </c>
      <c r="AX820" s="13" t="s">
        <v>84</v>
      </c>
      <c r="AY820" s="153" t="s">
        <v>149</v>
      </c>
    </row>
    <row r="821" spans="2:65" s="1" customFormat="1" ht="16.5" customHeight="1">
      <c r="B821" s="31"/>
      <c r="C821" s="131" t="s">
        <v>1704</v>
      </c>
      <c r="D821" s="131" t="s">
        <v>151</v>
      </c>
      <c r="E821" s="132" t="s">
        <v>1705</v>
      </c>
      <c r="F821" s="133" t="s">
        <v>1706</v>
      </c>
      <c r="G821" s="134" t="s">
        <v>305</v>
      </c>
      <c r="H821" s="135">
        <v>16.06</v>
      </c>
      <c r="I821" s="136"/>
      <c r="J821" s="137">
        <f>ROUND(I821*H821,2)</f>
        <v>0</v>
      </c>
      <c r="K821" s="133" t="s">
        <v>155</v>
      </c>
      <c r="L821" s="31"/>
      <c r="M821" s="138" t="s">
        <v>1</v>
      </c>
      <c r="N821" s="139" t="s">
        <v>41</v>
      </c>
      <c r="P821" s="140">
        <f>O821*H821</f>
        <v>0</v>
      </c>
      <c r="Q821" s="140">
        <v>0</v>
      </c>
      <c r="R821" s="140">
        <f>Q821*H821</f>
        <v>0</v>
      </c>
      <c r="S821" s="140">
        <v>0.0026</v>
      </c>
      <c r="T821" s="141">
        <f>S821*H821</f>
        <v>0.041755999999999995</v>
      </c>
      <c r="AR821" s="142" t="s">
        <v>194</v>
      </c>
      <c r="AT821" s="142" t="s">
        <v>151</v>
      </c>
      <c r="AU821" s="142" t="s">
        <v>86</v>
      </c>
      <c r="AY821" s="16" t="s">
        <v>149</v>
      </c>
      <c r="BE821" s="143">
        <f>IF(N821="základní",J821,0)</f>
        <v>0</v>
      </c>
      <c r="BF821" s="143">
        <f>IF(N821="snížená",J821,0)</f>
        <v>0</v>
      </c>
      <c r="BG821" s="143">
        <f>IF(N821="zákl. přenesená",J821,0)</f>
        <v>0</v>
      </c>
      <c r="BH821" s="143">
        <f>IF(N821="sníž. přenesená",J821,0)</f>
        <v>0</v>
      </c>
      <c r="BI821" s="143">
        <f>IF(N821="nulová",J821,0)</f>
        <v>0</v>
      </c>
      <c r="BJ821" s="16" t="s">
        <v>84</v>
      </c>
      <c r="BK821" s="143">
        <f>ROUND(I821*H821,2)</f>
        <v>0</v>
      </c>
      <c r="BL821" s="16" t="s">
        <v>194</v>
      </c>
      <c r="BM821" s="142" t="s">
        <v>1707</v>
      </c>
    </row>
    <row r="822" spans="2:51" s="12" customFormat="1" ht="12">
      <c r="B822" s="144"/>
      <c r="D822" s="145" t="s">
        <v>157</v>
      </c>
      <c r="E822" s="146" t="s">
        <v>1</v>
      </c>
      <c r="F822" s="147" t="s">
        <v>1708</v>
      </c>
      <c r="H822" s="148">
        <v>16.06</v>
      </c>
      <c r="I822" s="149"/>
      <c r="L822" s="144"/>
      <c r="M822" s="150"/>
      <c r="T822" s="151"/>
      <c r="AT822" s="146" t="s">
        <v>157</v>
      </c>
      <c r="AU822" s="146" t="s">
        <v>86</v>
      </c>
      <c r="AV822" s="12" t="s">
        <v>86</v>
      </c>
      <c r="AW822" s="12" t="s">
        <v>32</v>
      </c>
      <c r="AX822" s="12" t="s">
        <v>76</v>
      </c>
      <c r="AY822" s="146" t="s">
        <v>149</v>
      </c>
    </row>
    <row r="823" spans="2:51" s="13" customFormat="1" ht="12">
      <c r="B823" s="152"/>
      <c r="D823" s="145" t="s">
        <v>157</v>
      </c>
      <c r="E823" s="153" t="s">
        <v>1</v>
      </c>
      <c r="F823" s="154" t="s">
        <v>160</v>
      </c>
      <c r="H823" s="155">
        <v>16.06</v>
      </c>
      <c r="I823" s="156"/>
      <c r="L823" s="152"/>
      <c r="M823" s="157"/>
      <c r="T823" s="158"/>
      <c r="AT823" s="153" t="s">
        <v>157</v>
      </c>
      <c r="AU823" s="153" t="s">
        <v>86</v>
      </c>
      <c r="AV823" s="13" t="s">
        <v>156</v>
      </c>
      <c r="AW823" s="13" t="s">
        <v>32</v>
      </c>
      <c r="AX823" s="13" t="s">
        <v>84</v>
      </c>
      <c r="AY823" s="153" t="s">
        <v>149</v>
      </c>
    </row>
    <row r="824" spans="2:65" s="1" customFormat="1" ht="16.5" customHeight="1">
      <c r="B824" s="31"/>
      <c r="C824" s="131" t="s">
        <v>989</v>
      </c>
      <c r="D824" s="131" t="s">
        <v>151</v>
      </c>
      <c r="E824" s="132" t="s">
        <v>1709</v>
      </c>
      <c r="F824" s="133" t="s">
        <v>1710</v>
      </c>
      <c r="G824" s="134" t="s">
        <v>305</v>
      </c>
      <c r="H824" s="135">
        <v>11</v>
      </c>
      <c r="I824" s="136"/>
      <c r="J824" s="137">
        <f>ROUND(I824*H824,2)</f>
        <v>0</v>
      </c>
      <c r="K824" s="133" t="s">
        <v>155</v>
      </c>
      <c r="L824" s="31"/>
      <c r="M824" s="138" t="s">
        <v>1</v>
      </c>
      <c r="N824" s="139" t="s">
        <v>41</v>
      </c>
      <c r="P824" s="140">
        <f>O824*H824</f>
        <v>0</v>
      </c>
      <c r="Q824" s="140">
        <v>0</v>
      </c>
      <c r="R824" s="140">
        <f>Q824*H824</f>
        <v>0</v>
      </c>
      <c r="S824" s="140">
        <v>0.00394</v>
      </c>
      <c r="T824" s="141">
        <f>S824*H824</f>
        <v>0.04334</v>
      </c>
      <c r="AR824" s="142" t="s">
        <v>194</v>
      </c>
      <c r="AT824" s="142" t="s">
        <v>151</v>
      </c>
      <c r="AU824" s="142" t="s">
        <v>86</v>
      </c>
      <c r="AY824" s="16" t="s">
        <v>149</v>
      </c>
      <c r="BE824" s="143">
        <f>IF(N824="základní",J824,0)</f>
        <v>0</v>
      </c>
      <c r="BF824" s="143">
        <f>IF(N824="snížená",J824,0)</f>
        <v>0</v>
      </c>
      <c r="BG824" s="143">
        <f>IF(N824="zákl. přenesená",J824,0)</f>
        <v>0</v>
      </c>
      <c r="BH824" s="143">
        <f>IF(N824="sníž. přenesená",J824,0)</f>
        <v>0</v>
      </c>
      <c r="BI824" s="143">
        <f>IF(N824="nulová",J824,0)</f>
        <v>0</v>
      </c>
      <c r="BJ824" s="16" t="s">
        <v>84</v>
      </c>
      <c r="BK824" s="143">
        <f>ROUND(I824*H824,2)</f>
        <v>0</v>
      </c>
      <c r="BL824" s="16" t="s">
        <v>194</v>
      </c>
      <c r="BM824" s="142" t="s">
        <v>1711</v>
      </c>
    </row>
    <row r="825" spans="2:65" s="1" customFormat="1" ht="33" customHeight="1">
      <c r="B825" s="31"/>
      <c r="C825" s="131" t="s">
        <v>1712</v>
      </c>
      <c r="D825" s="131" t="s">
        <v>151</v>
      </c>
      <c r="E825" s="132" t="s">
        <v>1713</v>
      </c>
      <c r="F825" s="133" t="s">
        <v>1714</v>
      </c>
      <c r="G825" s="134" t="s">
        <v>305</v>
      </c>
      <c r="H825" s="135">
        <v>6</v>
      </c>
      <c r="I825" s="136"/>
      <c r="J825" s="137">
        <f>ROUND(I825*H825,2)</f>
        <v>0</v>
      </c>
      <c r="K825" s="133" t="s">
        <v>155</v>
      </c>
      <c r="L825" s="31"/>
      <c r="M825" s="138" t="s">
        <v>1</v>
      </c>
      <c r="N825" s="139" t="s">
        <v>41</v>
      </c>
      <c r="P825" s="140">
        <f>O825*H825</f>
        <v>0</v>
      </c>
      <c r="Q825" s="140">
        <v>0.00106</v>
      </c>
      <c r="R825" s="140">
        <f>Q825*H825</f>
        <v>0.006359999999999999</v>
      </c>
      <c r="S825" s="140">
        <v>0</v>
      </c>
      <c r="T825" s="141">
        <f>S825*H825</f>
        <v>0</v>
      </c>
      <c r="AR825" s="142" t="s">
        <v>194</v>
      </c>
      <c r="AT825" s="142" t="s">
        <v>151</v>
      </c>
      <c r="AU825" s="142" t="s">
        <v>86</v>
      </c>
      <c r="AY825" s="16" t="s">
        <v>149</v>
      </c>
      <c r="BE825" s="143">
        <f>IF(N825="základní",J825,0)</f>
        <v>0</v>
      </c>
      <c r="BF825" s="143">
        <f>IF(N825="snížená",J825,0)</f>
        <v>0</v>
      </c>
      <c r="BG825" s="143">
        <f>IF(N825="zákl. přenesená",J825,0)</f>
        <v>0</v>
      </c>
      <c r="BH825" s="143">
        <f>IF(N825="sníž. přenesená",J825,0)</f>
        <v>0</v>
      </c>
      <c r="BI825" s="143">
        <f>IF(N825="nulová",J825,0)</f>
        <v>0</v>
      </c>
      <c r="BJ825" s="16" t="s">
        <v>84</v>
      </c>
      <c r="BK825" s="143">
        <f>ROUND(I825*H825,2)</f>
        <v>0</v>
      </c>
      <c r="BL825" s="16" t="s">
        <v>194</v>
      </c>
      <c r="BM825" s="142" t="s">
        <v>1715</v>
      </c>
    </row>
    <row r="826" spans="2:51" s="12" customFormat="1" ht="12">
      <c r="B826" s="144"/>
      <c r="D826" s="145" t="s">
        <v>157</v>
      </c>
      <c r="E826" s="146" t="s">
        <v>1</v>
      </c>
      <c r="F826" s="147" t="s">
        <v>1716</v>
      </c>
      <c r="H826" s="148">
        <v>6</v>
      </c>
      <c r="I826" s="149"/>
      <c r="L826" s="144"/>
      <c r="M826" s="150"/>
      <c r="T826" s="151"/>
      <c r="AT826" s="146" t="s">
        <v>157</v>
      </c>
      <c r="AU826" s="146" t="s">
        <v>86</v>
      </c>
      <c r="AV826" s="12" t="s">
        <v>86</v>
      </c>
      <c r="AW826" s="12" t="s">
        <v>32</v>
      </c>
      <c r="AX826" s="12" t="s">
        <v>76</v>
      </c>
      <c r="AY826" s="146" t="s">
        <v>149</v>
      </c>
    </row>
    <row r="827" spans="2:51" s="13" customFormat="1" ht="12">
      <c r="B827" s="152"/>
      <c r="D827" s="145" t="s">
        <v>157</v>
      </c>
      <c r="E827" s="153" t="s">
        <v>1</v>
      </c>
      <c r="F827" s="154" t="s">
        <v>160</v>
      </c>
      <c r="H827" s="155">
        <v>6</v>
      </c>
      <c r="I827" s="156"/>
      <c r="L827" s="152"/>
      <c r="M827" s="157"/>
      <c r="T827" s="158"/>
      <c r="AT827" s="153" t="s">
        <v>157</v>
      </c>
      <c r="AU827" s="153" t="s">
        <v>86</v>
      </c>
      <c r="AV827" s="13" t="s">
        <v>156</v>
      </c>
      <c r="AW827" s="13" t="s">
        <v>32</v>
      </c>
      <c r="AX827" s="13" t="s">
        <v>84</v>
      </c>
      <c r="AY827" s="153" t="s">
        <v>149</v>
      </c>
    </row>
    <row r="828" spans="2:65" s="1" customFormat="1" ht="24.2" customHeight="1">
      <c r="B828" s="31"/>
      <c r="C828" s="131" t="s">
        <v>993</v>
      </c>
      <c r="D828" s="131" t="s">
        <v>151</v>
      </c>
      <c r="E828" s="132" t="s">
        <v>1717</v>
      </c>
      <c r="F828" s="133" t="s">
        <v>1718</v>
      </c>
      <c r="G828" s="134" t="s">
        <v>233</v>
      </c>
      <c r="H828" s="135">
        <v>380.438</v>
      </c>
      <c r="I828" s="136"/>
      <c r="J828" s="137">
        <f>ROUND(I828*H828,2)</f>
        <v>0</v>
      </c>
      <c r="K828" s="133" t="s">
        <v>155</v>
      </c>
      <c r="L828" s="31"/>
      <c r="M828" s="138" t="s">
        <v>1</v>
      </c>
      <c r="N828" s="139" t="s">
        <v>41</v>
      </c>
      <c r="P828" s="140">
        <f>O828*H828</f>
        <v>0</v>
      </c>
      <c r="Q828" s="140">
        <v>0.0067</v>
      </c>
      <c r="R828" s="140">
        <f>Q828*H828</f>
        <v>2.5489346</v>
      </c>
      <c r="S828" s="140">
        <v>0</v>
      </c>
      <c r="T828" s="141">
        <f>S828*H828</f>
        <v>0</v>
      </c>
      <c r="AR828" s="142" t="s">
        <v>194</v>
      </c>
      <c r="AT828" s="142" t="s">
        <v>151</v>
      </c>
      <c r="AU828" s="142" t="s">
        <v>86</v>
      </c>
      <c r="AY828" s="16" t="s">
        <v>149</v>
      </c>
      <c r="BE828" s="143">
        <f>IF(N828="základní",J828,0)</f>
        <v>0</v>
      </c>
      <c r="BF828" s="143">
        <f>IF(N828="snížená",J828,0)</f>
        <v>0</v>
      </c>
      <c r="BG828" s="143">
        <f>IF(N828="zákl. přenesená",J828,0)</f>
        <v>0</v>
      </c>
      <c r="BH828" s="143">
        <f>IF(N828="sníž. přenesená",J828,0)</f>
        <v>0</v>
      </c>
      <c r="BI828" s="143">
        <f>IF(N828="nulová",J828,0)</f>
        <v>0</v>
      </c>
      <c r="BJ828" s="16" t="s">
        <v>84</v>
      </c>
      <c r="BK828" s="143">
        <f>ROUND(I828*H828,2)</f>
        <v>0</v>
      </c>
      <c r="BL828" s="16" t="s">
        <v>194</v>
      </c>
      <c r="BM828" s="142" t="s">
        <v>1719</v>
      </c>
    </row>
    <row r="829" spans="2:51" s="12" customFormat="1" ht="12">
      <c r="B829" s="144"/>
      <c r="D829" s="145" t="s">
        <v>157</v>
      </c>
      <c r="E829" s="146" t="s">
        <v>1</v>
      </c>
      <c r="F829" s="147" t="s">
        <v>1607</v>
      </c>
      <c r="H829" s="148">
        <v>252.644</v>
      </c>
      <c r="I829" s="149"/>
      <c r="L829" s="144"/>
      <c r="M829" s="150"/>
      <c r="T829" s="151"/>
      <c r="AT829" s="146" t="s">
        <v>157</v>
      </c>
      <c r="AU829" s="146" t="s">
        <v>86</v>
      </c>
      <c r="AV829" s="12" t="s">
        <v>86</v>
      </c>
      <c r="AW829" s="12" t="s">
        <v>32</v>
      </c>
      <c r="AX829" s="12" t="s">
        <v>76</v>
      </c>
      <c r="AY829" s="146" t="s">
        <v>149</v>
      </c>
    </row>
    <row r="830" spans="2:51" s="12" customFormat="1" ht="12">
      <c r="B830" s="144"/>
      <c r="D830" s="145" t="s">
        <v>157</v>
      </c>
      <c r="E830" s="146" t="s">
        <v>1</v>
      </c>
      <c r="F830" s="147" t="s">
        <v>1608</v>
      </c>
      <c r="H830" s="148">
        <v>111.149</v>
      </c>
      <c r="I830" s="149"/>
      <c r="L830" s="144"/>
      <c r="M830" s="150"/>
      <c r="T830" s="151"/>
      <c r="AT830" s="146" t="s">
        <v>157</v>
      </c>
      <c r="AU830" s="146" t="s">
        <v>86</v>
      </c>
      <c r="AV830" s="12" t="s">
        <v>86</v>
      </c>
      <c r="AW830" s="12" t="s">
        <v>32</v>
      </c>
      <c r="AX830" s="12" t="s">
        <v>76</v>
      </c>
      <c r="AY830" s="146" t="s">
        <v>149</v>
      </c>
    </row>
    <row r="831" spans="2:51" s="12" customFormat="1" ht="12">
      <c r="B831" s="144"/>
      <c r="D831" s="145" t="s">
        <v>157</v>
      </c>
      <c r="E831" s="146" t="s">
        <v>1</v>
      </c>
      <c r="F831" s="147" t="s">
        <v>1609</v>
      </c>
      <c r="H831" s="148">
        <v>16.645</v>
      </c>
      <c r="I831" s="149"/>
      <c r="L831" s="144"/>
      <c r="M831" s="150"/>
      <c r="T831" s="151"/>
      <c r="AT831" s="146" t="s">
        <v>157</v>
      </c>
      <c r="AU831" s="146" t="s">
        <v>86</v>
      </c>
      <c r="AV831" s="12" t="s">
        <v>86</v>
      </c>
      <c r="AW831" s="12" t="s">
        <v>32</v>
      </c>
      <c r="AX831" s="12" t="s">
        <v>76</v>
      </c>
      <c r="AY831" s="146" t="s">
        <v>149</v>
      </c>
    </row>
    <row r="832" spans="2:51" s="13" customFormat="1" ht="12">
      <c r="B832" s="152"/>
      <c r="D832" s="145" t="s">
        <v>157</v>
      </c>
      <c r="E832" s="153" t="s">
        <v>1</v>
      </c>
      <c r="F832" s="154" t="s">
        <v>160</v>
      </c>
      <c r="H832" s="155">
        <v>380.438</v>
      </c>
      <c r="I832" s="156"/>
      <c r="L832" s="152"/>
      <c r="M832" s="157"/>
      <c r="T832" s="158"/>
      <c r="AT832" s="153" t="s">
        <v>157</v>
      </c>
      <c r="AU832" s="153" t="s">
        <v>86</v>
      </c>
      <c r="AV832" s="13" t="s">
        <v>156</v>
      </c>
      <c r="AW832" s="13" t="s">
        <v>32</v>
      </c>
      <c r="AX832" s="13" t="s">
        <v>84</v>
      </c>
      <c r="AY832" s="153" t="s">
        <v>149</v>
      </c>
    </row>
    <row r="833" spans="2:65" s="1" customFormat="1" ht="16.5" customHeight="1">
      <c r="B833" s="31"/>
      <c r="C833" s="131" t="s">
        <v>1720</v>
      </c>
      <c r="D833" s="131" t="s">
        <v>151</v>
      </c>
      <c r="E833" s="132" t="s">
        <v>1721</v>
      </c>
      <c r="F833" s="133" t="s">
        <v>1722</v>
      </c>
      <c r="G833" s="134" t="s">
        <v>305</v>
      </c>
      <c r="H833" s="135">
        <v>3.5</v>
      </c>
      <c r="I833" s="136"/>
      <c r="J833" s="137">
        <f aca="true" t="shared" si="130" ref="J833:J839">ROUND(I833*H833,2)</f>
        <v>0</v>
      </c>
      <c r="K833" s="133" t="s">
        <v>155</v>
      </c>
      <c r="L833" s="31"/>
      <c r="M833" s="138" t="s">
        <v>1</v>
      </c>
      <c r="N833" s="139" t="s">
        <v>41</v>
      </c>
      <c r="P833" s="140">
        <f aca="true" t="shared" si="131" ref="P833:P839">O833*H833</f>
        <v>0</v>
      </c>
      <c r="Q833" s="140">
        <v>0.00343</v>
      </c>
      <c r="R833" s="140">
        <f aca="true" t="shared" si="132" ref="R833:R839">Q833*H833</f>
        <v>0.012005</v>
      </c>
      <c r="S833" s="140">
        <v>0</v>
      </c>
      <c r="T833" s="141">
        <f aca="true" t="shared" si="133" ref="T833:T839">S833*H833</f>
        <v>0</v>
      </c>
      <c r="AR833" s="142" t="s">
        <v>194</v>
      </c>
      <c r="AT833" s="142" t="s">
        <v>151</v>
      </c>
      <c r="AU833" s="142" t="s">
        <v>86</v>
      </c>
      <c r="AY833" s="16" t="s">
        <v>149</v>
      </c>
      <c r="BE833" s="143">
        <f aca="true" t="shared" si="134" ref="BE833:BE839">IF(N833="základní",J833,0)</f>
        <v>0</v>
      </c>
      <c r="BF833" s="143">
        <f aca="true" t="shared" si="135" ref="BF833:BF839">IF(N833="snížená",J833,0)</f>
        <v>0</v>
      </c>
      <c r="BG833" s="143">
        <f aca="true" t="shared" si="136" ref="BG833:BG839">IF(N833="zákl. přenesená",J833,0)</f>
        <v>0</v>
      </c>
      <c r="BH833" s="143">
        <f aca="true" t="shared" si="137" ref="BH833:BH839">IF(N833="sníž. přenesená",J833,0)</f>
        <v>0</v>
      </c>
      <c r="BI833" s="143">
        <f aca="true" t="shared" si="138" ref="BI833:BI839">IF(N833="nulová",J833,0)</f>
        <v>0</v>
      </c>
      <c r="BJ833" s="16" t="s">
        <v>84</v>
      </c>
      <c r="BK833" s="143">
        <f aca="true" t="shared" si="139" ref="BK833:BK839">ROUND(I833*H833,2)</f>
        <v>0</v>
      </c>
      <c r="BL833" s="16" t="s">
        <v>194</v>
      </c>
      <c r="BM833" s="142" t="s">
        <v>1723</v>
      </c>
    </row>
    <row r="834" spans="2:65" s="1" customFormat="1" ht="24.2" customHeight="1">
      <c r="B834" s="31"/>
      <c r="C834" s="131" t="s">
        <v>996</v>
      </c>
      <c r="D834" s="131" t="s">
        <v>151</v>
      </c>
      <c r="E834" s="132" t="s">
        <v>1724</v>
      </c>
      <c r="F834" s="133" t="s">
        <v>1725</v>
      </c>
      <c r="G834" s="134" t="s">
        <v>305</v>
      </c>
      <c r="H834" s="135">
        <v>7.24</v>
      </c>
      <c r="I834" s="136"/>
      <c r="J834" s="137">
        <f t="shared" si="130"/>
        <v>0</v>
      </c>
      <c r="K834" s="133" t="s">
        <v>155</v>
      </c>
      <c r="L834" s="31"/>
      <c r="M834" s="138" t="s">
        <v>1</v>
      </c>
      <c r="N834" s="139" t="s">
        <v>41</v>
      </c>
      <c r="P834" s="140">
        <f t="shared" si="131"/>
        <v>0</v>
      </c>
      <c r="Q834" s="140">
        <v>0.00174</v>
      </c>
      <c r="R834" s="140">
        <f t="shared" si="132"/>
        <v>0.0125976</v>
      </c>
      <c r="S834" s="140">
        <v>0</v>
      </c>
      <c r="T834" s="141">
        <f t="shared" si="133"/>
        <v>0</v>
      </c>
      <c r="AR834" s="142" t="s">
        <v>194</v>
      </c>
      <c r="AT834" s="142" t="s">
        <v>151</v>
      </c>
      <c r="AU834" s="142" t="s">
        <v>86</v>
      </c>
      <c r="AY834" s="16" t="s">
        <v>149</v>
      </c>
      <c r="BE834" s="143">
        <f t="shared" si="134"/>
        <v>0</v>
      </c>
      <c r="BF834" s="143">
        <f t="shared" si="135"/>
        <v>0</v>
      </c>
      <c r="BG834" s="143">
        <f t="shared" si="136"/>
        <v>0</v>
      </c>
      <c r="BH834" s="143">
        <f t="shared" si="137"/>
        <v>0</v>
      </c>
      <c r="BI834" s="143">
        <f t="shared" si="138"/>
        <v>0</v>
      </c>
      <c r="BJ834" s="16" t="s">
        <v>84</v>
      </c>
      <c r="BK834" s="143">
        <f t="shared" si="139"/>
        <v>0</v>
      </c>
      <c r="BL834" s="16" t="s">
        <v>194</v>
      </c>
      <c r="BM834" s="142" t="s">
        <v>1726</v>
      </c>
    </row>
    <row r="835" spans="2:65" s="1" customFormat="1" ht="24.2" customHeight="1">
      <c r="B835" s="31"/>
      <c r="C835" s="131" t="s">
        <v>1727</v>
      </c>
      <c r="D835" s="131" t="s">
        <v>151</v>
      </c>
      <c r="E835" s="132" t="s">
        <v>1728</v>
      </c>
      <c r="F835" s="133" t="s">
        <v>1729</v>
      </c>
      <c r="G835" s="134" t="s">
        <v>305</v>
      </c>
      <c r="H835" s="135">
        <v>7.24</v>
      </c>
      <c r="I835" s="136"/>
      <c r="J835" s="137">
        <f t="shared" si="130"/>
        <v>0</v>
      </c>
      <c r="K835" s="133" t="s">
        <v>155</v>
      </c>
      <c r="L835" s="31"/>
      <c r="M835" s="138" t="s">
        <v>1</v>
      </c>
      <c r="N835" s="139" t="s">
        <v>41</v>
      </c>
      <c r="P835" s="140">
        <f t="shared" si="131"/>
        <v>0</v>
      </c>
      <c r="Q835" s="140">
        <v>0.00178</v>
      </c>
      <c r="R835" s="140">
        <f t="shared" si="132"/>
        <v>0.0128872</v>
      </c>
      <c r="S835" s="140">
        <v>0</v>
      </c>
      <c r="T835" s="141">
        <f t="shared" si="133"/>
        <v>0</v>
      </c>
      <c r="AR835" s="142" t="s">
        <v>194</v>
      </c>
      <c r="AT835" s="142" t="s">
        <v>151</v>
      </c>
      <c r="AU835" s="142" t="s">
        <v>86</v>
      </c>
      <c r="AY835" s="16" t="s">
        <v>149</v>
      </c>
      <c r="BE835" s="143">
        <f t="shared" si="134"/>
        <v>0</v>
      </c>
      <c r="BF835" s="143">
        <f t="shared" si="135"/>
        <v>0</v>
      </c>
      <c r="BG835" s="143">
        <f t="shared" si="136"/>
        <v>0</v>
      </c>
      <c r="BH835" s="143">
        <f t="shared" si="137"/>
        <v>0</v>
      </c>
      <c r="BI835" s="143">
        <f t="shared" si="138"/>
        <v>0</v>
      </c>
      <c r="BJ835" s="16" t="s">
        <v>84</v>
      </c>
      <c r="BK835" s="143">
        <f t="shared" si="139"/>
        <v>0</v>
      </c>
      <c r="BL835" s="16" t="s">
        <v>194</v>
      </c>
      <c r="BM835" s="142" t="s">
        <v>1730</v>
      </c>
    </row>
    <row r="836" spans="2:65" s="1" customFormat="1" ht="24.2" customHeight="1">
      <c r="B836" s="31"/>
      <c r="C836" s="131" t="s">
        <v>1731</v>
      </c>
      <c r="D836" s="131" t="s">
        <v>151</v>
      </c>
      <c r="E836" s="132" t="s">
        <v>1732</v>
      </c>
      <c r="F836" s="133" t="s">
        <v>1733</v>
      </c>
      <c r="G836" s="134" t="s">
        <v>305</v>
      </c>
      <c r="H836" s="135">
        <v>5.14</v>
      </c>
      <c r="I836" s="136"/>
      <c r="J836" s="137">
        <f t="shared" si="130"/>
        <v>0</v>
      </c>
      <c r="K836" s="133" t="s">
        <v>155</v>
      </c>
      <c r="L836" s="31"/>
      <c r="M836" s="138" t="s">
        <v>1</v>
      </c>
      <c r="N836" s="139" t="s">
        <v>41</v>
      </c>
      <c r="P836" s="140">
        <f t="shared" si="131"/>
        <v>0</v>
      </c>
      <c r="Q836" s="140">
        <v>0.00207</v>
      </c>
      <c r="R836" s="140">
        <f t="shared" si="132"/>
        <v>0.010639799999999998</v>
      </c>
      <c r="S836" s="140">
        <v>0</v>
      </c>
      <c r="T836" s="141">
        <f t="shared" si="133"/>
        <v>0</v>
      </c>
      <c r="AR836" s="142" t="s">
        <v>194</v>
      </c>
      <c r="AT836" s="142" t="s">
        <v>151</v>
      </c>
      <c r="AU836" s="142" t="s">
        <v>86</v>
      </c>
      <c r="AY836" s="16" t="s">
        <v>149</v>
      </c>
      <c r="BE836" s="143">
        <f t="shared" si="134"/>
        <v>0</v>
      </c>
      <c r="BF836" s="143">
        <f t="shared" si="135"/>
        <v>0</v>
      </c>
      <c r="BG836" s="143">
        <f t="shared" si="136"/>
        <v>0</v>
      </c>
      <c r="BH836" s="143">
        <f t="shared" si="137"/>
        <v>0</v>
      </c>
      <c r="BI836" s="143">
        <f t="shared" si="138"/>
        <v>0</v>
      </c>
      <c r="BJ836" s="16" t="s">
        <v>84</v>
      </c>
      <c r="BK836" s="143">
        <f t="shared" si="139"/>
        <v>0</v>
      </c>
      <c r="BL836" s="16" t="s">
        <v>194</v>
      </c>
      <c r="BM836" s="142" t="s">
        <v>1734</v>
      </c>
    </row>
    <row r="837" spans="2:65" s="1" customFormat="1" ht="24.2" customHeight="1">
      <c r="B837" s="31"/>
      <c r="C837" s="131" t="s">
        <v>1115</v>
      </c>
      <c r="D837" s="131" t="s">
        <v>151</v>
      </c>
      <c r="E837" s="132" t="s">
        <v>1735</v>
      </c>
      <c r="F837" s="133" t="s">
        <v>1736</v>
      </c>
      <c r="G837" s="134" t="s">
        <v>305</v>
      </c>
      <c r="H837" s="135">
        <v>5.43</v>
      </c>
      <c r="I837" s="136"/>
      <c r="J837" s="137">
        <f t="shared" si="130"/>
        <v>0</v>
      </c>
      <c r="K837" s="133" t="s">
        <v>155</v>
      </c>
      <c r="L837" s="31"/>
      <c r="M837" s="138" t="s">
        <v>1</v>
      </c>
      <c r="N837" s="139" t="s">
        <v>41</v>
      </c>
      <c r="P837" s="140">
        <f t="shared" si="131"/>
        <v>0</v>
      </c>
      <c r="Q837" s="140">
        <v>0.00284</v>
      </c>
      <c r="R837" s="140">
        <f t="shared" si="132"/>
        <v>0.0154212</v>
      </c>
      <c r="S837" s="140">
        <v>0</v>
      </c>
      <c r="T837" s="141">
        <f t="shared" si="133"/>
        <v>0</v>
      </c>
      <c r="AR837" s="142" t="s">
        <v>194</v>
      </c>
      <c r="AT837" s="142" t="s">
        <v>151</v>
      </c>
      <c r="AU837" s="142" t="s">
        <v>86</v>
      </c>
      <c r="AY837" s="16" t="s">
        <v>149</v>
      </c>
      <c r="BE837" s="143">
        <f t="shared" si="134"/>
        <v>0</v>
      </c>
      <c r="BF837" s="143">
        <f t="shared" si="135"/>
        <v>0</v>
      </c>
      <c r="BG837" s="143">
        <f t="shared" si="136"/>
        <v>0</v>
      </c>
      <c r="BH837" s="143">
        <f t="shared" si="137"/>
        <v>0</v>
      </c>
      <c r="BI837" s="143">
        <f t="shared" si="138"/>
        <v>0</v>
      </c>
      <c r="BJ837" s="16" t="s">
        <v>84</v>
      </c>
      <c r="BK837" s="143">
        <f t="shared" si="139"/>
        <v>0</v>
      </c>
      <c r="BL837" s="16" t="s">
        <v>194</v>
      </c>
      <c r="BM837" s="142" t="s">
        <v>1737</v>
      </c>
    </row>
    <row r="838" spans="2:65" s="1" customFormat="1" ht="24.2" customHeight="1">
      <c r="B838" s="31"/>
      <c r="C838" s="131" t="s">
        <v>1003</v>
      </c>
      <c r="D838" s="131" t="s">
        <v>151</v>
      </c>
      <c r="E838" s="132" t="s">
        <v>1738</v>
      </c>
      <c r="F838" s="133" t="s">
        <v>1739</v>
      </c>
      <c r="G838" s="134" t="s">
        <v>410</v>
      </c>
      <c r="H838" s="135">
        <v>3</v>
      </c>
      <c r="I838" s="136"/>
      <c r="J838" s="137">
        <f t="shared" si="130"/>
        <v>0</v>
      </c>
      <c r="K838" s="133" t="s">
        <v>155</v>
      </c>
      <c r="L838" s="31"/>
      <c r="M838" s="138" t="s">
        <v>1</v>
      </c>
      <c r="N838" s="139" t="s">
        <v>41</v>
      </c>
      <c r="P838" s="140">
        <f t="shared" si="131"/>
        <v>0</v>
      </c>
      <c r="Q838" s="140">
        <v>0.00906</v>
      </c>
      <c r="R838" s="140">
        <f t="shared" si="132"/>
        <v>0.027180000000000003</v>
      </c>
      <c r="S838" s="140">
        <v>0</v>
      </c>
      <c r="T838" s="141">
        <f t="shared" si="133"/>
        <v>0</v>
      </c>
      <c r="AR838" s="142" t="s">
        <v>194</v>
      </c>
      <c r="AT838" s="142" t="s">
        <v>151</v>
      </c>
      <c r="AU838" s="142" t="s">
        <v>86</v>
      </c>
      <c r="AY838" s="16" t="s">
        <v>149</v>
      </c>
      <c r="BE838" s="143">
        <f t="shared" si="134"/>
        <v>0</v>
      </c>
      <c r="BF838" s="143">
        <f t="shared" si="135"/>
        <v>0</v>
      </c>
      <c r="BG838" s="143">
        <f t="shared" si="136"/>
        <v>0</v>
      </c>
      <c r="BH838" s="143">
        <f t="shared" si="137"/>
        <v>0</v>
      </c>
      <c r="BI838" s="143">
        <f t="shared" si="138"/>
        <v>0</v>
      </c>
      <c r="BJ838" s="16" t="s">
        <v>84</v>
      </c>
      <c r="BK838" s="143">
        <f t="shared" si="139"/>
        <v>0</v>
      </c>
      <c r="BL838" s="16" t="s">
        <v>194</v>
      </c>
      <c r="BM838" s="142" t="s">
        <v>1740</v>
      </c>
    </row>
    <row r="839" spans="2:65" s="1" customFormat="1" ht="24.2" customHeight="1">
      <c r="B839" s="31"/>
      <c r="C839" s="131" t="s">
        <v>1741</v>
      </c>
      <c r="D839" s="131" t="s">
        <v>151</v>
      </c>
      <c r="E839" s="132" t="s">
        <v>1742</v>
      </c>
      <c r="F839" s="133" t="s">
        <v>1743</v>
      </c>
      <c r="G839" s="134" t="s">
        <v>305</v>
      </c>
      <c r="H839" s="135">
        <v>25.115</v>
      </c>
      <c r="I839" s="136"/>
      <c r="J839" s="137">
        <f t="shared" si="130"/>
        <v>0</v>
      </c>
      <c r="K839" s="133" t="s">
        <v>155</v>
      </c>
      <c r="L839" s="31"/>
      <c r="M839" s="138" t="s">
        <v>1</v>
      </c>
      <c r="N839" s="139" t="s">
        <v>41</v>
      </c>
      <c r="P839" s="140">
        <f t="shared" si="131"/>
        <v>0</v>
      </c>
      <c r="Q839" s="140">
        <v>0.00171</v>
      </c>
      <c r="R839" s="140">
        <f t="shared" si="132"/>
        <v>0.042946649999999996</v>
      </c>
      <c r="S839" s="140">
        <v>0</v>
      </c>
      <c r="T839" s="141">
        <f t="shared" si="133"/>
        <v>0</v>
      </c>
      <c r="AR839" s="142" t="s">
        <v>194</v>
      </c>
      <c r="AT839" s="142" t="s">
        <v>151</v>
      </c>
      <c r="AU839" s="142" t="s">
        <v>86</v>
      </c>
      <c r="AY839" s="16" t="s">
        <v>149</v>
      </c>
      <c r="BE839" s="143">
        <f t="shared" si="134"/>
        <v>0</v>
      </c>
      <c r="BF839" s="143">
        <f t="shared" si="135"/>
        <v>0</v>
      </c>
      <c r="BG839" s="143">
        <f t="shared" si="136"/>
        <v>0</v>
      </c>
      <c r="BH839" s="143">
        <f t="shared" si="137"/>
        <v>0</v>
      </c>
      <c r="BI839" s="143">
        <f t="shared" si="138"/>
        <v>0</v>
      </c>
      <c r="BJ839" s="16" t="s">
        <v>84</v>
      </c>
      <c r="BK839" s="143">
        <f t="shared" si="139"/>
        <v>0</v>
      </c>
      <c r="BL839" s="16" t="s">
        <v>194</v>
      </c>
      <c r="BM839" s="142" t="s">
        <v>1744</v>
      </c>
    </row>
    <row r="840" spans="2:51" s="14" customFormat="1" ht="22.5">
      <c r="B840" s="172"/>
      <c r="D840" s="145" t="s">
        <v>157</v>
      </c>
      <c r="E840" s="173" t="s">
        <v>1</v>
      </c>
      <c r="F840" s="174" t="s">
        <v>1745</v>
      </c>
      <c r="H840" s="173" t="s">
        <v>1</v>
      </c>
      <c r="I840" s="175"/>
      <c r="L840" s="172"/>
      <c r="M840" s="176"/>
      <c r="T840" s="177"/>
      <c r="AT840" s="173" t="s">
        <v>157</v>
      </c>
      <c r="AU840" s="173" t="s">
        <v>86</v>
      </c>
      <c r="AV840" s="14" t="s">
        <v>84</v>
      </c>
      <c r="AW840" s="14" t="s">
        <v>32</v>
      </c>
      <c r="AX840" s="14" t="s">
        <v>76</v>
      </c>
      <c r="AY840" s="173" t="s">
        <v>149</v>
      </c>
    </row>
    <row r="841" spans="2:51" s="12" customFormat="1" ht="12">
      <c r="B841" s="144"/>
      <c r="D841" s="145" t="s">
        <v>157</v>
      </c>
      <c r="E841" s="146" t="s">
        <v>1</v>
      </c>
      <c r="F841" s="147" t="s">
        <v>1746</v>
      </c>
      <c r="H841" s="148">
        <v>25.115</v>
      </c>
      <c r="I841" s="149"/>
      <c r="L841" s="144"/>
      <c r="M841" s="150"/>
      <c r="T841" s="151"/>
      <c r="AT841" s="146" t="s">
        <v>157</v>
      </c>
      <c r="AU841" s="146" t="s">
        <v>86</v>
      </c>
      <c r="AV841" s="12" t="s">
        <v>86</v>
      </c>
      <c r="AW841" s="12" t="s">
        <v>32</v>
      </c>
      <c r="AX841" s="12" t="s">
        <v>76</v>
      </c>
      <c r="AY841" s="146" t="s">
        <v>149</v>
      </c>
    </row>
    <row r="842" spans="2:51" s="13" customFormat="1" ht="12">
      <c r="B842" s="152"/>
      <c r="D842" s="145" t="s">
        <v>157</v>
      </c>
      <c r="E842" s="153" t="s">
        <v>1</v>
      </c>
      <c r="F842" s="154" t="s">
        <v>160</v>
      </c>
      <c r="H842" s="155">
        <v>25.115</v>
      </c>
      <c r="I842" s="156"/>
      <c r="L842" s="152"/>
      <c r="M842" s="157"/>
      <c r="T842" s="158"/>
      <c r="AT842" s="153" t="s">
        <v>157</v>
      </c>
      <c r="AU842" s="153" t="s">
        <v>86</v>
      </c>
      <c r="AV842" s="13" t="s">
        <v>156</v>
      </c>
      <c r="AW842" s="13" t="s">
        <v>32</v>
      </c>
      <c r="AX842" s="13" t="s">
        <v>84</v>
      </c>
      <c r="AY842" s="153" t="s">
        <v>149</v>
      </c>
    </row>
    <row r="843" spans="2:65" s="1" customFormat="1" ht="33" customHeight="1">
      <c r="B843" s="31"/>
      <c r="C843" s="131" t="s">
        <v>1007</v>
      </c>
      <c r="D843" s="131" t="s">
        <v>151</v>
      </c>
      <c r="E843" s="132" t="s">
        <v>1747</v>
      </c>
      <c r="F843" s="133" t="s">
        <v>1748</v>
      </c>
      <c r="G843" s="134" t="s">
        <v>305</v>
      </c>
      <c r="H843" s="135">
        <v>8.53</v>
      </c>
      <c r="I843" s="136"/>
      <c r="J843" s="137">
        <f>ROUND(I843*H843,2)</f>
        <v>0</v>
      </c>
      <c r="K843" s="133" t="s">
        <v>155</v>
      </c>
      <c r="L843" s="31"/>
      <c r="M843" s="138" t="s">
        <v>1</v>
      </c>
      <c r="N843" s="139" t="s">
        <v>41</v>
      </c>
      <c r="P843" s="140">
        <f>O843*H843</f>
        <v>0</v>
      </c>
      <c r="Q843" s="140">
        <v>0.00407</v>
      </c>
      <c r="R843" s="140">
        <f>Q843*H843</f>
        <v>0.034717099999999994</v>
      </c>
      <c r="S843" s="140">
        <v>0</v>
      </c>
      <c r="T843" s="141">
        <f>S843*H843</f>
        <v>0</v>
      </c>
      <c r="AR843" s="142" t="s">
        <v>194</v>
      </c>
      <c r="AT843" s="142" t="s">
        <v>151</v>
      </c>
      <c r="AU843" s="142" t="s">
        <v>86</v>
      </c>
      <c r="AY843" s="16" t="s">
        <v>149</v>
      </c>
      <c r="BE843" s="143">
        <f>IF(N843="základní",J843,0)</f>
        <v>0</v>
      </c>
      <c r="BF843" s="143">
        <f>IF(N843="snížená",J843,0)</f>
        <v>0</v>
      </c>
      <c r="BG843" s="143">
        <f>IF(N843="zákl. přenesená",J843,0)</f>
        <v>0</v>
      </c>
      <c r="BH843" s="143">
        <f>IF(N843="sníž. přenesená",J843,0)</f>
        <v>0</v>
      </c>
      <c r="BI843" s="143">
        <f>IF(N843="nulová",J843,0)</f>
        <v>0</v>
      </c>
      <c r="BJ843" s="16" t="s">
        <v>84</v>
      </c>
      <c r="BK843" s="143">
        <f>ROUND(I843*H843,2)</f>
        <v>0</v>
      </c>
      <c r="BL843" s="16" t="s">
        <v>194</v>
      </c>
      <c r="BM843" s="142" t="s">
        <v>1749</v>
      </c>
    </row>
    <row r="844" spans="2:51" s="14" customFormat="1" ht="12">
      <c r="B844" s="172"/>
      <c r="D844" s="145" t="s">
        <v>157</v>
      </c>
      <c r="E844" s="173" t="s">
        <v>1</v>
      </c>
      <c r="F844" s="174" t="s">
        <v>1750</v>
      </c>
      <c r="H844" s="173" t="s">
        <v>1</v>
      </c>
      <c r="I844" s="175"/>
      <c r="L844" s="172"/>
      <c r="M844" s="176"/>
      <c r="T844" s="177"/>
      <c r="AT844" s="173" t="s">
        <v>157</v>
      </c>
      <c r="AU844" s="173" t="s">
        <v>86</v>
      </c>
      <c r="AV844" s="14" t="s">
        <v>84</v>
      </c>
      <c r="AW844" s="14" t="s">
        <v>32</v>
      </c>
      <c r="AX844" s="14" t="s">
        <v>76</v>
      </c>
      <c r="AY844" s="173" t="s">
        <v>149</v>
      </c>
    </row>
    <row r="845" spans="2:51" s="12" customFormat="1" ht="12">
      <c r="B845" s="144"/>
      <c r="D845" s="145" t="s">
        <v>157</v>
      </c>
      <c r="E845" s="146" t="s">
        <v>1</v>
      </c>
      <c r="F845" s="147" t="s">
        <v>1751</v>
      </c>
      <c r="H845" s="148">
        <v>8.53</v>
      </c>
      <c r="I845" s="149"/>
      <c r="L845" s="144"/>
      <c r="M845" s="150"/>
      <c r="T845" s="151"/>
      <c r="AT845" s="146" t="s">
        <v>157</v>
      </c>
      <c r="AU845" s="146" t="s">
        <v>86</v>
      </c>
      <c r="AV845" s="12" t="s">
        <v>86</v>
      </c>
      <c r="AW845" s="12" t="s">
        <v>32</v>
      </c>
      <c r="AX845" s="12" t="s">
        <v>76</v>
      </c>
      <c r="AY845" s="146" t="s">
        <v>149</v>
      </c>
    </row>
    <row r="846" spans="2:51" s="13" customFormat="1" ht="12">
      <c r="B846" s="152"/>
      <c r="D846" s="145" t="s">
        <v>157</v>
      </c>
      <c r="E846" s="153" t="s">
        <v>1</v>
      </c>
      <c r="F846" s="154" t="s">
        <v>160</v>
      </c>
      <c r="H846" s="155">
        <v>8.53</v>
      </c>
      <c r="I846" s="156"/>
      <c r="L846" s="152"/>
      <c r="M846" s="157"/>
      <c r="T846" s="158"/>
      <c r="AT846" s="153" t="s">
        <v>157</v>
      </c>
      <c r="AU846" s="153" t="s">
        <v>86</v>
      </c>
      <c r="AV846" s="13" t="s">
        <v>156</v>
      </c>
      <c r="AW846" s="13" t="s">
        <v>32</v>
      </c>
      <c r="AX846" s="13" t="s">
        <v>84</v>
      </c>
      <c r="AY846" s="153" t="s">
        <v>149</v>
      </c>
    </row>
    <row r="847" spans="2:65" s="1" customFormat="1" ht="24.2" customHeight="1">
      <c r="B847" s="31"/>
      <c r="C847" s="131" t="s">
        <v>1752</v>
      </c>
      <c r="D847" s="131" t="s">
        <v>151</v>
      </c>
      <c r="E847" s="132" t="s">
        <v>1753</v>
      </c>
      <c r="F847" s="133" t="s">
        <v>1754</v>
      </c>
      <c r="G847" s="134" t="s">
        <v>305</v>
      </c>
      <c r="H847" s="135">
        <v>6.3</v>
      </c>
      <c r="I847" s="136"/>
      <c r="J847" s="137">
        <f>ROUND(I847*H847,2)</f>
        <v>0</v>
      </c>
      <c r="K847" s="133" t="s">
        <v>155</v>
      </c>
      <c r="L847" s="31"/>
      <c r="M847" s="138" t="s">
        <v>1</v>
      </c>
      <c r="N847" s="139" t="s">
        <v>41</v>
      </c>
      <c r="P847" s="140">
        <f>O847*H847</f>
        <v>0</v>
      </c>
      <c r="Q847" s="140">
        <v>0.00345</v>
      </c>
      <c r="R847" s="140">
        <f>Q847*H847</f>
        <v>0.021734999999999997</v>
      </c>
      <c r="S847" s="140">
        <v>0</v>
      </c>
      <c r="T847" s="141">
        <f>S847*H847</f>
        <v>0</v>
      </c>
      <c r="AR847" s="142" t="s">
        <v>194</v>
      </c>
      <c r="AT847" s="142" t="s">
        <v>151</v>
      </c>
      <c r="AU847" s="142" t="s">
        <v>86</v>
      </c>
      <c r="AY847" s="16" t="s">
        <v>149</v>
      </c>
      <c r="BE847" s="143">
        <f>IF(N847="základní",J847,0)</f>
        <v>0</v>
      </c>
      <c r="BF847" s="143">
        <f>IF(N847="snížená",J847,0)</f>
        <v>0</v>
      </c>
      <c r="BG847" s="143">
        <f>IF(N847="zákl. přenesená",J847,0)</f>
        <v>0</v>
      </c>
      <c r="BH847" s="143">
        <f>IF(N847="sníž. přenesená",J847,0)</f>
        <v>0</v>
      </c>
      <c r="BI847" s="143">
        <f>IF(N847="nulová",J847,0)</f>
        <v>0</v>
      </c>
      <c r="BJ847" s="16" t="s">
        <v>84</v>
      </c>
      <c r="BK847" s="143">
        <f>ROUND(I847*H847,2)</f>
        <v>0</v>
      </c>
      <c r="BL847" s="16" t="s">
        <v>194</v>
      </c>
      <c r="BM847" s="142" t="s">
        <v>1755</v>
      </c>
    </row>
    <row r="848" spans="2:51" s="12" customFormat="1" ht="12">
      <c r="B848" s="144"/>
      <c r="D848" s="145" t="s">
        <v>157</v>
      </c>
      <c r="E848" s="146" t="s">
        <v>1</v>
      </c>
      <c r="F848" s="147" t="s">
        <v>1756</v>
      </c>
      <c r="H848" s="148">
        <v>6.3</v>
      </c>
      <c r="I848" s="149"/>
      <c r="L848" s="144"/>
      <c r="M848" s="150"/>
      <c r="T848" s="151"/>
      <c r="AT848" s="146" t="s">
        <v>157</v>
      </c>
      <c r="AU848" s="146" t="s">
        <v>86</v>
      </c>
      <c r="AV848" s="12" t="s">
        <v>86</v>
      </c>
      <c r="AW848" s="12" t="s">
        <v>32</v>
      </c>
      <c r="AX848" s="12" t="s">
        <v>76</v>
      </c>
      <c r="AY848" s="146" t="s">
        <v>149</v>
      </c>
    </row>
    <row r="849" spans="2:51" s="13" customFormat="1" ht="12">
      <c r="B849" s="152"/>
      <c r="D849" s="145" t="s">
        <v>157</v>
      </c>
      <c r="E849" s="153" t="s">
        <v>1</v>
      </c>
      <c r="F849" s="154" t="s">
        <v>160</v>
      </c>
      <c r="H849" s="155">
        <v>6.3</v>
      </c>
      <c r="I849" s="156"/>
      <c r="L849" s="152"/>
      <c r="M849" s="157"/>
      <c r="T849" s="158"/>
      <c r="AT849" s="153" t="s">
        <v>157</v>
      </c>
      <c r="AU849" s="153" t="s">
        <v>86</v>
      </c>
      <c r="AV849" s="13" t="s">
        <v>156</v>
      </c>
      <c r="AW849" s="13" t="s">
        <v>32</v>
      </c>
      <c r="AX849" s="13" t="s">
        <v>84</v>
      </c>
      <c r="AY849" s="153" t="s">
        <v>149</v>
      </c>
    </row>
    <row r="850" spans="2:65" s="1" customFormat="1" ht="24.2" customHeight="1">
      <c r="B850" s="31"/>
      <c r="C850" s="131" t="s">
        <v>1010</v>
      </c>
      <c r="D850" s="131" t="s">
        <v>151</v>
      </c>
      <c r="E850" s="132" t="s">
        <v>1757</v>
      </c>
      <c r="F850" s="133" t="s">
        <v>1758</v>
      </c>
      <c r="G850" s="134" t="s">
        <v>305</v>
      </c>
      <c r="H850" s="135">
        <v>6.3</v>
      </c>
      <c r="I850" s="136"/>
      <c r="J850" s="137">
        <f>ROUND(I850*H850,2)</f>
        <v>0</v>
      </c>
      <c r="K850" s="133" t="s">
        <v>155</v>
      </c>
      <c r="L850" s="31"/>
      <c r="M850" s="138" t="s">
        <v>1</v>
      </c>
      <c r="N850" s="139" t="s">
        <v>41</v>
      </c>
      <c r="P850" s="140">
        <f>O850*H850</f>
        <v>0</v>
      </c>
      <c r="Q850" s="140">
        <v>-3E-05</v>
      </c>
      <c r="R850" s="140">
        <f>Q850*H850</f>
        <v>-0.00018899999999999999</v>
      </c>
      <c r="S850" s="140">
        <v>0</v>
      </c>
      <c r="T850" s="141">
        <f>S850*H850</f>
        <v>0</v>
      </c>
      <c r="AR850" s="142" t="s">
        <v>194</v>
      </c>
      <c r="AT850" s="142" t="s">
        <v>151</v>
      </c>
      <c r="AU850" s="142" t="s">
        <v>86</v>
      </c>
      <c r="AY850" s="16" t="s">
        <v>149</v>
      </c>
      <c r="BE850" s="143">
        <f>IF(N850="základní",J850,0)</f>
        <v>0</v>
      </c>
      <c r="BF850" s="143">
        <f>IF(N850="snížená",J850,0)</f>
        <v>0</v>
      </c>
      <c r="BG850" s="143">
        <f>IF(N850="zákl. přenesená",J850,0)</f>
        <v>0</v>
      </c>
      <c r="BH850" s="143">
        <f>IF(N850="sníž. přenesená",J850,0)</f>
        <v>0</v>
      </c>
      <c r="BI850" s="143">
        <f>IF(N850="nulová",J850,0)</f>
        <v>0</v>
      </c>
      <c r="BJ850" s="16" t="s">
        <v>84</v>
      </c>
      <c r="BK850" s="143">
        <f>ROUND(I850*H850,2)</f>
        <v>0</v>
      </c>
      <c r="BL850" s="16" t="s">
        <v>194</v>
      </c>
      <c r="BM850" s="142" t="s">
        <v>1759</v>
      </c>
    </row>
    <row r="851" spans="2:51" s="12" customFormat="1" ht="12">
      <c r="B851" s="144"/>
      <c r="D851" s="145" t="s">
        <v>157</v>
      </c>
      <c r="E851" s="146" t="s">
        <v>1</v>
      </c>
      <c r="F851" s="147" t="s">
        <v>1756</v>
      </c>
      <c r="H851" s="148">
        <v>6.3</v>
      </c>
      <c r="I851" s="149"/>
      <c r="L851" s="144"/>
      <c r="M851" s="150"/>
      <c r="T851" s="151"/>
      <c r="AT851" s="146" t="s">
        <v>157</v>
      </c>
      <c r="AU851" s="146" t="s">
        <v>86</v>
      </c>
      <c r="AV851" s="12" t="s">
        <v>86</v>
      </c>
      <c r="AW851" s="12" t="s">
        <v>32</v>
      </c>
      <c r="AX851" s="12" t="s">
        <v>76</v>
      </c>
      <c r="AY851" s="146" t="s">
        <v>149</v>
      </c>
    </row>
    <row r="852" spans="2:51" s="13" customFormat="1" ht="12">
      <c r="B852" s="152"/>
      <c r="D852" s="145" t="s">
        <v>157</v>
      </c>
      <c r="E852" s="153" t="s">
        <v>1</v>
      </c>
      <c r="F852" s="154" t="s">
        <v>160</v>
      </c>
      <c r="H852" s="155">
        <v>6.3</v>
      </c>
      <c r="I852" s="156"/>
      <c r="L852" s="152"/>
      <c r="M852" s="157"/>
      <c r="T852" s="158"/>
      <c r="AT852" s="153" t="s">
        <v>157</v>
      </c>
      <c r="AU852" s="153" t="s">
        <v>86</v>
      </c>
      <c r="AV852" s="13" t="s">
        <v>156</v>
      </c>
      <c r="AW852" s="13" t="s">
        <v>32</v>
      </c>
      <c r="AX852" s="13" t="s">
        <v>84</v>
      </c>
      <c r="AY852" s="153" t="s">
        <v>149</v>
      </c>
    </row>
    <row r="853" spans="2:65" s="1" customFormat="1" ht="48.95" customHeight="1">
      <c r="B853" s="31"/>
      <c r="C853" s="131" t="s">
        <v>1760</v>
      </c>
      <c r="D853" s="131" t="s">
        <v>151</v>
      </c>
      <c r="E853" s="132" t="s">
        <v>1761</v>
      </c>
      <c r="F853" s="133" t="s">
        <v>1762</v>
      </c>
      <c r="G853" s="134" t="s">
        <v>410</v>
      </c>
      <c r="H853" s="135">
        <v>3</v>
      </c>
      <c r="I853" s="136"/>
      <c r="J853" s="137">
        <f>ROUND(I853*H853,2)</f>
        <v>0</v>
      </c>
      <c r="K853" s="133" t="s">
        <v>155</v>
      </c>
      <c r="L853" s="31"/>
      <c r="M853" s="138" t="s">
        <v>1</v>
      </c>
      <c r="N853" s="139" t="s">
        <v>41</v>
      </c>
      <c r="P853" s="140">
        <f>O853*H853</f>
        <v>0</v>
      </c>
      <c r="Q853" s="140">
        <v>0.00393</v>
      </c>
      <c r="R853" s="140">
        <f>Q853*H853</f>
        <v>0.011790000000000002</v>
      </c>
      <c r="S853" s="140">
        <v>0</v>
      </c>
      <c r="T853" s="141">
        <f>S853*H853</f>
        <v>0</v>
      </c>
      <c r="AR853" s="142" t="s">
        <v>194</v>
      </c>
      <c r="AT853" s="142" t="s">
        <v>151</v>
      </c>
      <c r="AU853" s="142" t="s">
        <v>86</v>
      </c>
      <c r="AY853" s="16" t="s">
        <v>149</v>
      </c>
      <c r="BE853" s="143">
        <f>IF(N853="základní",J853,0)</f>
        <v>0</v>
      </c>
      <c r="BF853" s="143">
        <f>IF(N853="snížená",J853,0)</f>
        <v>0</v>
      </c>
      <c r="BG853" s="143">
        <f>IF(N853="zákl. přenesená",J853,0)</f>
        <v>0</v>
      </c>
      <c r="BH853" s="143">
        <f>IF(N853="sníž. přenesená",J853,0)</f>
        <v>0</v>
      </c>
      <c r="BI853" s="143">
        <f>IF(N853="nulová",J853,0)</f>
        <v>0</v>
      </c>
      <c r="BJ853" s="16" t="s">
        <v>84</v>
      </c>
      <c r="BK853" s="143">
        <f>ROUND(I853*H853,2)</f>
        <v>0</v>
      </c>
      <c r="BL853" s="16" t="s">
        <v>194</v>
      </c>
      <c r="BM853" s="142" t="s">
        <v>1763</v>
      </c>
    </row>
    <row r="854" spans="2:47" s="1" customFormat="1" ht="19.5">
      <c r="B854" s="31"/>
      <c r="D854" s="145" t="s">
        <v>294</v>
      </c>
      <c r="F854" s="169" t="s">
        <v>1764</v>
      </c>
      <c r="I854" s="170"/>
      <c r="L854" s="31"/>
      <c r="M854" s="171"/>
      <c r="T854" s="53"/>
      <c r="AT854" s="16" t="s">
        <v>294</v>
      </c>
      <c r="AU854" s="16" t="s">
        <v>86</v>
      </c>
    </row>
    <row r="855" spans="2:65" s="1" customFormat="1" ht="24.2" customHeight="1">
      <c r="B855" s="31"/>
      <c r="C855" s="131" t="s">
        <v>1014</v>
      </c>
      <c r="D855" s="131" t="s">
        <v>151</v>
      </c>
      <c r="E855" s="132" t="s">
        <v>1765</v>
      </c>
      <c r="F855" s="133" t="s">
        <v>1766</v>
      </c>
      <c r="G855" s="134" t="s">
        <v>410</v>
      </c>
      <c r="H855" s="135">
        <v>1</v>
      </c>
      <c r="I855" s="136"/>
      <c r="J855" s="137">
        <f>ROUND(I855*H855,2)</f>
        <v>0</v>
      </c>
      <c r="K855" s="133" t="s">
        <v>155</v>
      </c>
      <c r="L855" s="31"/>
      <c r="M855" s="138" t="s">
        <v>1</v>
      </c>
      <c r="N855" s="139" t="s">
        <v>41</v>
      </c>
      <c r="P855" s="140">
        <f>O855*H855</f>
        <v>0</v>
      </c>
      <c r="Q855" s="140">
        <v>0.00036</v>
      </c>
      <c r="R855" s="140">
        <f>Q855*H855</f>
        <v>0.00036</v>
      </c>
      <c r="S855" s="140">
        <v>0</v>
      </c>
      <c r="T855" s="141">
        <f>S855*H855</f>
        <v>0</v>
      </c>
      <c r="AR855" s="142" t="s">
        <v>194</v>
      </c>
      <c r="AT855" s="142" t="s">
        <v>151</v>
      </c>
      <c r="AU855" s="142" t="s">
        <v>86</v>
      </c>
      <c r="AY855" s="16" t="s">
        <v>149</v>
      </c>
      <c r="BE855" s="143">
        <f>IF(N855="základní",J855,0)</f>
        <v>0</v>
      </c>
      <c r="BF855" s="143">
        <f>IF(N855="snížená",J855,0)</f>
        <v>0</v>
      </c>
      <c r="BG855" s="143">
        <f>IF(N855="zákl. přenesená",J855,0)</f>
        <v>0</v>
      </c>
      <c r="BH855" s="143">
        <f>IF(N855="sníž. přenesená",J855,0)</f>
        <v>0</v>
      </c>
      <c r="BI855" s="143">
        <f>IF(N855="nulová",J855,0)</f>
        <v>0</v>
      </c>
      <c r="BJ855" s="16" t="s">
        <v>84</v>
      </c>
      <c r="BK855" s="143">
        <f>ROUND(I855*H855,2)</f>
        <v>0</v>
      </c>
      <c r="BL855" s="16" t="s">
        <v>194</v>
      </c>
      <c r="BM855" s="142" t="s">
        <v>1767</v>
      </c>
    </row>
    <row r="856" spans="2:65" s="1" customFormat="1" ht="24.2" customHeight="1">
      <c r="B856" s="31"/>
      <c r="C856" s="131" t="s">
        <v>1768</v>
      </c>
      <c r="D856" s="131" t="s">
        <v>151</v>
      </c>
      <c r="E856" s="132" t="s">
        <v>1769</v>
      </c>
      <c r="F856" s="133" t="s">
        <v>1770</v>
      </c>
      <c r="G856" s="134" t="s">
        <v>305</v>
      </c>
      <c r="H856" s="135">
        <v>3.36</v>
      </c>
      <c r="I856" s="136"/>
      <c r="J856" s="137">
        <f>ROUND(I856*H856,2)</f>
        <v>0</v>
      </c>
      <c r="K856" s="133" t="s">
        <v>155</v>
      </c>
      <c r="L856" s="31"/>
      <c r="M856" s="138" t="s">
        <v>1</v>
      </c>
      <c r="N856" s="139" t="s">
        <v>41</v>
      </c>
      <c r="P856" s="140">
        <f>O856*H856</f>
        <v>0</v>
      </c>
      <c r="Q856" s="140">
        <v>0.00602</v>
      </c>
      <c r="R856" s="140">
        <f>Q856*H856</f>
        <v>0.0202272</v>
      </c>
      <c r="S856" s="140">
        <v>0</v>
      </c>
      <c r="T856" s="141">
        <f>S856*H856</f>
        <v>0</v>
      </c>
      <c r="AR856" s="142" t="s">
        <v>194</v>
      </c>
      <c r="AT856" s="142" t="s">
        <v>151</v>
      </c>
      <c r="AU856" s="142" t="s">
        <v>86</v>
      </c>
      <c r="AY856" s="16" t="s">
        <v>149</v>
      </c>
      <c r="BE856" s="143">
        <f>IF(N856="základní",J856,0)</f>
        <v>0</v>
      </c>
      <c r="BF856" s="143">
        <f>IF(N856="snížená",J856,0)</f>
        <v>0</v>
      </c>
      <c r="BG856" s="143">
        <f>IF(N856="zákl. přenesená",J856,0)</f>
        <v>0</v>
      </c>
      <c r="BH856" s="143">
        <f>IF(N856="sníž. přenesená",J856,0)</f>
        <v>0</v>
      </c>
      <c r="BI856" s="143">
        <f>IF(N856="nulová",J856,0)</f>
        <v>0</v>
      </c>
      <c r="BJ856" s="16" t="s">
        <v>84</v>
      </c>
      <c r="BK856" s="143">
        <f>ROUND(I856*H856,2)</f>
        <v>0</v>
      </c>
      <c r="BL856" s="16" t="s">
        <v>194</v>
      </c>
      <c r="BM856" s="142" t="s">
        <v>1771</v>
      </c>
    </row>
    <row r="857" spans="2:65" s="1" customFormat="1" ht="24.2" customHeight="1">
      <c r="B857" s="31"/>
      <c r="C857" s="131" t="s">
        <v>1017</v>
      </c>
      <c r="D857" s="131" t="s">
        <v>151</v>
      </c>
      <c r="E857" s="132" t="s">
        <v>1772</v>
      </c>
      <c r="F857" s="133" t="s">
        <v>1773</v>
      </c>
      <c r="G857" s="134" t="s">
        <v>305</v>
      </c>
      <c r="H857" s="135">
        <v>11</v>
      </c>
      <c r="I857" s="136"/>
      <c r="J857" s="137">
        <f>ROUND(I857*H857,2)</f>
        <v>0</v>
      </c>
      <c r="K857" s="133" t="s">
        <v>155</v>
      </c>
      <c r="L857" s="31"/>
      <c r="M857" s="138" t="s">
        <v>1</v>
      </c>
      <c r="N857" s="139" t="s">
        <v>41</v>
      </c>
      <c r="P857" s="140">
        <f>O857*H857</f>
        <v>0</v>
      </c>
      <c r="Q857" s="140">
        <v>0.00283</v>
      </c>
      <c r="R857" s="140">
        <f>Q857*H857</f>
        <v>0.03113</v>
      </c>
      <c r="S857" s="140">
        <v>0</v>
      </c>
      <c r="T857" s="141">
        <f>S857*H857</f>
        <v>0</v>
      </c>
      <c r="AR857" s="142" t="s">
        <v>194</v>
      </c>
      <c r="AT857" s="142" t="s">
        <v>151</v>
      </c>
      <c r="AU857" s="142" t="s">
        <v>86</v>
      </c>
      <c r="AY857" s="16" t="s">
        <v>149</v>
      </c>
      <c r="BE857" s="143">
        <f>IF(N857="základní",J857,0)</f>
        <v>0</v>
      </c>
      <c r="BF857" s="143">
        <f>IF(N857="snížená",J857,0)</f>
        <v>0</v>
      </c>
      <c r="BG857" s="143">
        <f>IF(N857="zákl. přenesená",J857,0)</f>
        <v>0</v>
      </c>
      <c r="BH857" s="143">
        <f>IF(N857="sníž. přenesená",J857,0)</f>
        <v>0</v>
      </c>
      <c r="BI857" s="143">
        <f>IF(N857="nulová",J857,0)</f>
        <v>0</v>
      </c>
      <c r="BJ857" s="16" t="s">
        <v>84</v>
      </c>
      <c r="BK857" s="143">
        <f>ROUND(I857*H857,2)</f>
        <v>0</v>
      </c>
      <c r="BL857" s="16" t="s">
        <v>194</v>
      </c>
      <c r="BM857" s="142" t="s">
        <v>1774</v>
      </c>
    </row>
    <row r="858" spans="2:65" s="1" customFormat="1" ht="33" customHeight="1">
      <c r="B858" s="31"/>
      <c r="C858" s="131" t="s">
        <v>1775</v>
      </c>
      <c r="D858" s="131" t="s">
        <v>151</v>
      </c>
      <c r="E858" s="132" t="s">
        <v>1776</v>
      </c>
      <c r="F858" s="133" t="s">
        <v>1777</v>
      </c>
      <c r="G858" s="134" t="s">
        <v>305</v>
      </c>
      <c r="H858" s="135">
        <v>31.36</v>
      </c>
      <c r="I858" s="136"/>
      <c r="J858" s="137">
        <f>ROUND(I858*H858,2)</f>
        <v>0</v>
      </c>
      <c r="K858" s="133" t="s">
        <v>193</v>
      </c>
      <c r="L858" s="31"/>
      <c r="M858" s="138" t="s">
        <v>1</v>
      </c>
      <c r="N858" s="139" t="s">
        <v>41</v>
      </c>
      <c r="P858" s="140">
        <f>O858*H858</f>
        <v>0</v>
      </c>
      <c r="Q858" s="140">
        <v>0</v>
      </c>
      <c r="R858" s="140">
        <f>Q858*H858</f>
        <v>0</v>
      </c>
      <c r="S858" s="140">
        <v>0</v>
      </c>
      <c r="T858" s="141">
        <f>S858*H858</f>
        <v>0</v>
      </c>
      <c r="AR858" s="142" t="s">
        <v>194</v>
      </c>
      <c r="AT858" s="142" t="s">
        <v>151</v>
      </c>
      <c r="AU858" s="142" t="s">
        <v>86</v>
      </c>
      <c r="AY858" s="16" t="s">
        <v>149</v>
      </c>
      <c r="BE858" s="143">
        <f>IF(N858="základní",J858,0)</f>
        <v>0</v>
      </c>
      <c r="BF858" s="143">
        <f>IF(N858="snížená",J858,0)</f>
        <v>0</v>
      </c>
      <c r="BG858" s="143">
        <f>IF(N858="zákl. přenesená",J858,0)</f>
        <v>0</v>
      </c>
      <c r="BH858" s="143">
        <f>IF(N858="sníž. přenesená",J858,0)</f>
        <v>0</v>
      </c>
      <c r="BI858" s="143">
        <f>IF(N858="nulová",J858,0)</f>
        <v>0</v>
      </c>
      <c r="BJ858" s="16" t="s">
        <v>84</v>
      </c>
      <c r="BK858" s="143">
        <f>ROUND(I858*H858,2)</f>
        <v>0</v>
      </c>
      <c r="BL858" s="16" t="s">
        <v>194</v>
      </c>
      <c r="BM858" s="142" t="s">
        <v>1778</v>
      </c>
    </row>
    <row r="859" spans="2:51" s="12" customFormat="1" ht="12">
      <c r="B859" s="144"/>
      <c r="D859" s="145" t="s">
        <v>157</v>
      </c>
      <c r="E859" s="146" t="s">
        <v>1</v>
      </c>
      <c r="F859" s="147" t="s">
        <v>1779</v>
      </c>
      <c r="H859" s="148">
        <v>31.36</v>
      </c>
      <c r="I859" s="149"/>
      <c r="L859" s="144"/>
      <c r="M859" s="150"/>
      <c r="T859" s="151"/>
      <c r="AT859" s="146" t="s">
        <v>157</v>
      </c>
      <c r="AU859" s="146" t="s">
        <v>86</v>
      </c>
      <c r="AV859" s="12" t="s">
        <v>86</v>
      </c>
      <c r="AW859" s="12" t="s">
        <v>32</v>
      </c>
      <c r="AX859" s="12" t="s">
        <v>76</v>
      </c>
      <c r="AY859" s="146" t="s">
        <v>149</v>
      </c>
    </row>
    <row r="860" spans="2:51" s="13" customFormat="1" ht="12">
      <c r="B860" s="152"/>
      <c r="D860" s="145" t="s">
        <v>157</v>
      </c>
      <c r="E860" s="153" t="s">
        <v>1</v>
      </c>
      <c r="F860" s="154" t="s">
        <v>160</v>
      </c>
      <c r="H860" s="155">
        <v>31.36</v>
      </c>
      <c r="I860" s="156"/>
      <c r="L860" s="152"/>
      <c r="M860" s="157"/>
      <c r="T860" s="158"/>
      <c r="AT860" s="153" t="s">
        <v>157</v>
      </c>
      <c r="AU860" s="153" t="s">
        <v>86</v>
      </c>
      <c r="AV860" s="13" t="s">
        <v>156</v>
      </c>
      <c r="AW860" s="13" t="s">
        <v>32</v>
      </c>
      <c r="AX860" s="13" t="s">
        <v>84</v>
      </c>
      <c r="AY860" s="153" t="s">
        <v>149</v>
      </c>
    </row>
    <row r="861" spans="2:65" s="1" customFormat="1" ht="21.75" customHeight="1">
      <c r="B861" s="31"/>
      <c r="C861" s="131" t="s">
        <v>1021</v>
      </c>
      <c r="D861" s="131" t="s">
        <v>151</v>
      </c>
      <c r="E861" s="132" t="s">
        <v>1780</v>
      </c>
      <c r="F861" s="133" t="s">
        <v>1781</v>
      </c>
      <c r="G861" s="134" t="s">
        <v>233</v>
      </c>
      <c r="H861" s="135">
        <v>380.438</v>
      </c>
      <c r="I861" s="136"/>
      <c r="J861" s="137">
        <f>ROUND(I861*H861,2)</f>
        <v>0</v>
      </c>
      <c r="K861" s="133" t="s">
        <v>193</v>
      </c>
      <c r="L861" s="31"/>
      <c r="M861" s="138" t="s">
        <v>1</v>
      </c>
      <c r="N861" s="139" t="s">
        <v>41</v>
      </c>
      <c r="P861" s="140">
        <f>O861*H861</f>
        <v>0</v>
      </c>
      <c r="Q861" s="140">
        <v>0</v>
      </c>
      <c r="R861" s="140">
        <f>Q861*H861</f>
        <v>0</v>
      </c>
      <c r="S861" s="140">
        <v>0</v>
      </c>
      <c r="T861" s="141">
        <f>S861*H861</f>
        <v>0</v>
      </c>
      <c r="AR861" s="142" t="s">
        <v>194</v>
      </c>
      <c r="AT861" s="142" t="s">
        <v>151</v>
      </c>
      <c r="AU861" s="142" t="s">
        <v>86</v>
      </c>
      <c r="AY861" s="16" t="s">
        <v>149</v>
      </c>
      <c r="BE861" s="143">
        <f>IF(N861="základní",J861,0)</f>
        <v>0</v>
      </c>
      <c r="BF861" s="143">
        <f>IF(N861="snížená",J861,0)</f>
        <v>0</v>
      </c>
      <c r="BG861" s="143">
        <f>IF(N861="zákl. přenesená",J861,0)</f>
        <v>0</v>
      </c>
      <c r="BH861" s="143">
        <f>IF(N861="sníž. přenesená",J861,0)</f>
        <v>0</v>
      </c>
      <c r="BI861" s="143">
        <f>IF(N861="nulová",J861,0)</f>
        <v>0</v>
      </c>
      <c r="BJ861" s="16" t="s">
        <v>84</v>
      </c>
      <c r="BK861" s="143">
        <f>ROUND(I861*H861,2)</f>
        <v>0</v>
      </c>
      <c r="BL861" s="16" t="s">
        <v>194</v>
      </c>
      <c r="BM861" s="142" t="s">
        <v>1782</v>
      </c>
    </row>
    <row r="862" spans="2:51" s="12" customFormat="1" ht="12">
      <c r="B862" s="144"/>
      <c r="D862" s="145" t="s">
        <v>157</v>
      </c>
      <c r="E862" s="146" t="s">
        <v>1</v>
      </c>
      <c r="F862" s="147" t="s">
        <v>1607</v>
      </c>
      <c r="H862" s="148">
        <v>252.644</v>
      </c>
      <c r="I862" s="149"/>
      <c r="L862" s="144"/>
      <c r="M862" s="150"/>
      <c r="T862" s="151"/>
      <c r="AT862" s="146" t="s">
        <v>157</v>
      </c>
      <c r="AU862" s="146" t="s">
        <v>86</v>
      </c>
      <c r="AV862" s="12" t="s">
        <v>86</v>
      </c>
      <c r="AW862" s="12" t="s">
        <v>32</v>
      </c>
      <c r="AX862" s="12" t="s">
        <v>76</v>
      </c>
      <c r="AY862" s="146" t="s">
        <v>149</v>
      </c>
    </row>
    <row r="863" spans="2:51" s="12" customFormat="1" ht="12">
      <c r="B863" s="144"/>
      <c r="D863" s="145" t="s">
        <v>157</v>
      </c>
      <c r="E863" s="146" t="s">
        <v>1</v>
      </c>
      <c r="F863" s="147" t="s">
        <v>1608</v>
      </c>
      <c r="H863" s="148">
        <v>111.149</v>
      </c>
      <c r="I863" s="149"/>
      <c r="L863" s="144"/>
      <c r="M863" s="150"/>
      <c r="T863" s="151"/>
      <c r="AT863" s="146" t="s">
        <v>157</v>
      </c>
      <c r="AU863" s="146" t="s">
        <v>86</v>
      </c>
      <c r="AV863" s="12" t="s">
        <v>86</v>
      </c>
      <c r="AW863" s="12" t="s">
        <v>32</v>
      </c>
      <c r="AX863" s="12" t="s">
        <v>76</v>
      </c>
      <c r="AY863" s="146" t="s">
        <v>149</v>
      </c>
    </row>
    <row r="864" spans="2:51" s="12" customFormat="1" ht="12">
      <c r="B864" s="144"/>
      <c r="D864" s="145" t="s">
        <v>157</v>
      </c>
      <c r="E864" s="146" t="s">
        <v>1</v>
      </c>
      <c r="F864" s="147" t="s">
        <v>1609</v>
      </c>
      <c r="H864" s="148">
        <v>16.645</v>
      </c>
      <c r="I864" s="149"/>
      <c r="L864" s="144"/>
      <c r="M864" s="150"/>
      <c r="T864" s="151"/>
      <c r="AT864" s="146" t="s">
        <v>157</v>
      </c>
      <c r="AU864" s="146" t="s">
        <v>86</v>
      </c>
      <c r="AV864" s="12" t="s">
        <v>86</v>
      </c>
      <c r="AW864" s="12" t="s">
        <v>32</v>
      </c>
      <c r="AX864" s="12" t="s">
        <v>76</v>
      </c>
      <c r="AY864" s="146" t="s">
        <v>149</v>
      </c>
    </row>
    <row r="865" spans="2:51" s="13" customFormat="1" ht="12">
      <c r="B865" s="152"/>
      <c r="D865" s="145" t="s">
        <v>157</v>
      </c>
      <c r="E865" s="153" t="s">
        <v>1</v>
      </c>
      <c r="F865" s="154" t="s">
        <v>160</v>
      </c>
      <c r="H865" s="155">
        <v>380.438</v>
      </c>
      <c r="I865" s="156"/>
      <c r="L865" s="152"/>
      <c r="M865" s="157"/>
      <c r="T865" s="158"/>
      <c r="AT865" s="153" t="s">
        <v>157</v>
      </c>
      <c r="AU865" s="153" t="s">
        <v>86</v>
      </c>
      <c r="AV865" s="13" t="s">
        <v>156</v>
      </c>
      <c r="AW865" s="13" t="s">
        <v>32</v>
      </c>
      <c r="AX865" s="13" t="s">
        <v>84</v>
      </c>
      <c r="AY865" s="153" t="s">
        <v>149</v>
      </c>
    </row>
    <row r="866" spans="2:65" s="1" customFormat="1" ht="21.75" customHeight="1">
      <c r="B866" s="31"/>
      <c r="C866" s="131" t="s">
        <v>1783</v>
      </c>
      <c r="D866" s="131" t="s">
        <v>151</v>
      </c>
      <c r="E866" s="132" t="s">
        <v>1784</v>
      </c>
      <c r="F866" s="133" t="s">
        <v>1785</v>
      </c>
      <c r="G866" s="134" t="s">
        <v>547</v>
      </c>
      <c r="H866" s="178"/>
      <c r="I866" s="136"/>
      <c r="J866" s="137">
        <f>ROUND(I866*H866,2)</f>
        <v>0</v>
      </c>
      <c r="K866" s="133" t="s">
        <v>155</v>
      </c>
      <c r="L866" s="31"/>
      <c r="M866" s="138" t="s">
        <v>1</v>
      </c>
      <c r="N866" s="139" t="s">
        <v>41</v>
      </c>
      <c r="P866" s="140">
        <f>O866*H866</f>
        <v>0</v>
      </c>
      <c r="Q866" s="140">
        <v>0</v>
      </c>
      <c r="R866" s="140">
        <f>Q866*H866</f>
        <v>0</v>
      </c>
      <c r="S866" s="140">
        <v>0</v>
      </c>
      <c r="T866" s="141">
        <f>S866*H866</f>
        <v>0</v>
      </c>
      <c r="AR866" s="142" t="s">
        <v>194</v>
      </c>
      <c r="AT866" s="142" t="s">
        <v>151</v>
      </c>
      <c r="AU866" s="142" t="s">
        <v>86</v>
      </c>
      <c r="AY866" s="16" t="s">
        <v>149</v>
      </c>
      <c r="BE866" s="143">
        <f>IF(N866="základní",J866,0)</f>
        <v>0</v>
      </c>
      <c r="BF866" s="143">
        <f>IF(N866="snížená",J866,0)</f>
        <v>0</v>
      </c>
      <c r="BG866" s="143">
        <f>IF(N866="zákl. přenesená",J866,0)</f>
        <v>0</v>
      </c>
      <c r="BH866" s="143">
        <f>IF(N866="sníž. přenesená",J866,0)</f>
        <v>0</v>
      </c>
      <c r="BI866" s="143">
        <f>IF(N866="nulová",J866,0)</f>
        <v>0</v>
      </c>
      <c r="BJ866" s="16" t="s">
        <v>84</v>
      </c>
      <c r="BK866" s="143">
        <f>ROUND(I866*H866,2)</f>
        <v>0</v>
      </c>
      <c r="BL866" s="16" t="s">
        <v>194</v>
      </c>
      <c r="BM866" s="142" t="s">
        <v>1786</v>
      </c>
    </row>
    <row r="867" spans="2:63" s="11" customFormat="1" ht="22.7" customHeight="1">
      <c r="B867" s="119"/>
      <c r="D867" s="120" t="s">
        <v>75</v>
      </c>
      <c r="E867" s="129" t="s">
        <v>1787</v>
      </c>
      <c r="F867" s="129" t="s">
        <v>1788</v>
      </c>
      <c r="I867" s="122"/>
      <c r="J867" s="130">
        <f>BK867</f>
        <v>0</v>
      </c>
      <c r="L867" s="119"/>
      <c r="M867" s="124"/>
      <c r="P867" s="125">
        <f>SUM(P868:P871)</f>
        <v>0</v>
      </c>
      <c r="R867" s="125">
        <f>SUM(R868:R871)</f>
        <v>0.0462</v>
      </c>
      <c r="T867" s="126">
        <f>SUM(T868:T871)</f>
        <v>0</v>
      </c>
      <c r="AR867" s="120" t="s">
        <v>86</v>
      </c>
      <c r="AT867" s="127" t="s">
        <v>75</v>
      </c>
      <c r="AU867" s="127" t="s">
        <v>84</v>
      </c>
      <c r="AY867" s="120" t="s">
        <v>149</v>
      </c>
      <c r="BK867" s="128">
        <f>SUM(BK868:BK871)</f>
        <v>0</v>
      </c>
    </row>
    <row r="868" spans="2:65" s="1" customFormat="1" ht="37.7" customHeight="1">
      <c r="B868" s="31"/>
      <c r="C868" s="131" t="s">
        <v>1024</v>
      </c>
      <c r="D868" s="131" t="s">
        <v>151</v>
      </c>
      <c r="E868" s="132" t="s">
        <v>1789</v>
      </c>
      <c r="F868" s="133" t="s">
        <v>1790</v>
      </c>
      <c r="G868" s="134" t="s">
        <v>233</v>
      </c>
      <c r="H868" s="135">
        <v>300</v>
      </c>
      <c r="I868" s="136"/>
      <c r="J868" s="137">
        <f>ROUND(I868*H868,2)</f>
        <v>0</v>
      </c>
      <c r="K868" s="133" t="s">
        <v>155</v>
      </c>
      <c r="L868" s="31"/>
      <c r="M868" s="138" t="s">
        <v>1</v>
      </c>
      <c r="N868" s="139" t="s">
        <v>41</v>
      </c>
      <c r="P868" s="140">
        <f>O868*H868</f>
        <v>0</v>
      </c>
      <c r="Q868" s="140">
        <v>0</v>
      </c>
      <c r="R868" s="140">
        <f>Q868*H868</f>
        <v>0</v>
      </c>
      <c r="S868" s="140">
        <v>0</v>
      </c>
      <c r="T868" s="141">
        <f>S868*H868</f>
        <v>0</v>
      </c>
      <c r="AR868" s="142" t="s">
        <v>194</v>
      </c>
      <c r="AT868" s="142" t="s">
        <v>151</v>
      </c>
      <c r="AU868" s="142" t="s">
        <v>86</v>
      </c>
      <c r="AY868" s="16" t="s">
        <v>149</v>
      </c>
      <c r="BE868" s="143">
        <f>IF(N868="základní",J868,0)</f>
        <v>0</v>
      </c>
      <c r="BF868" s="143">
        <f>IF(N868="snížená",J868,0)</f>
        <v>0</v>
      </c>
      <c r="BG868" s="143">
        <f>IF(N868="zákl. přenesená",J868,0)</f>
        <v>0</v>
      </c>
      <c r="BH868" s="143">
        <f>IF(N868="sníž. přenesená",J868,0)</f>
        <v>0</v>
      </c>
      <c r="BI868" s="143">
        <f>IF(N868="nulová",J868,0)</f>
        <v>0</v>
      </c>
      <c r="BJ868" s="16" t="s">
        <v>84</v>
      </c>
      <c r="BK868" s="143">
        <f>ROUND(I868*H868,2)</f>
        <v>0</v>
      </c>
      <c r="BL868" s="16" t="s">
        <v>194</v>
      </c>
      <c r="BM868" s="142" t="s">
        <v>1791</v>
      </c>
    </row>
    <row r="869" spans="2:65" s="1" customFormat="1" ht="37.7" customHeight="1">
      <c r="B869" s="31"/>
      <c r="C869" s="159" t="s">
        <v>1792</v>
      </c>
      <c r="D869" s="159" t="s">
        <v>184</v>
      </c>
      <c r="E869" s="160" t="s">
        <v>1793</v>
      </c>
      <c r="F869" s="161" t="s">
        <v>1794</v>
      </c>
      <c r="G869" s="162" t="s">
        <v>233</v>
      </c>
      <c r="H869" s="163">
        <v>330</v>
      </c>
      <c r="I869" s="164"/>
      <c r="J869" s="165">
        <f>ROUND(I869*H869,2)</f>
        <v>0</v>
      </c>
      <c r="K869" s="161" t="s">
        <v>155</v>
      </c>
      <c r="L869" s="166"/>
      <c r="M869" s="167" t="s">
        <v>1</v>
      </c>
      <c r="N869" s="168" t="s">
        <v>41</v>
      </c>
      <c r="P869" s="140">
        <f>O869*H869</f>
        <v>0</v>
      </c>
      <c r="Q869" s="140">
        <v>0.00014</v>
      </c>
      <c r="R869" s="140">
        <f>Q869*H869</f>
        <v>0.0462</v>
      </c>
      <c r="S869" s="140">
        <v>0</v>
      </c>
      <c r="T869" s="141">
        <f>S869*H869</f>
        <v>0</v>
      </c>
      <c r="AR869" s="142" t="s">
        <v>229</v>
      </c>
      <c r="AT869" s="142" t="s">
        <v>184</v>
      </c>
      <c r="AU869" s="142" t="s">
        <v>86</v>
      </c>
      <c r="AY869" s="16" t="s">
        <v>149</v>
      </c>
      <c r="BE869" s="143">
        <f>IF(N869="základní",J869,0)</f>
        <v>0</v>
      </c>
      <c r="BF869" s="143">
        <f>IF(N869="snížená",J869,0)</f>
        <v>0</v>
      </c>
      <c r="BG869" s="143">
        <f>IF(N869="zákl. přenesená",J869,0)</f>
        <v>0</v>
      </c>
      <c r="BH869" s="143">
        <f>IF(N869="sníž. přenesená",J869,0)</f>
        <v>0</v>
      </c>
      <c r="BI869" s="143">
        <f>IF(N869="nulová",J869,0)</f>
        <v>0</v>
      </c>
      <c r="BJ869" s="16" t="s">
        <v>84</v>
      </c>
      <c r="BK869" s="143">
        <f>ROUND(I869*H869,2)</f>
        <v>0</v>
      </c>
      <c r="BL869" s="16" t="s">
        <v>194</v>
      </c>
      <c r="BM869" s="142" t="s">
        <v>1795</v>
      </c>
    </row>
    <row r="870" spans="2:51" s="12" customFormat="1" ht="12">
      <c r="B870" s="144"/>
      <c r="D870" s="145" t="s">
        <v>157</v>
      </c>
      <c r="E870" s="146" t="s">
        <v>1</v>
      </c>
      <c r="F870" s="147" t="s">
        <v>1796</v>
      </c>
      <c r="H870" s="148">
        <v>330</v>
      </c>
      <c r="I870" s="149"/>
      <c r="L870" s="144"/>
      <c r="M870" s="150"/>
      <c r="T870" s="151"/>
      <c r="AT870" s="146" t="s">
        <v>157</v>
      </c>
      <c r="AU870" s="146" t="s">
        <v>86</v>
      </c>
      <c r="AV870" s="12" t="s">
        <v>86</v>
      </c>
      <c r="AW870" s="12" t="s">
        <v>32</v>
      </c>
      <c r="AX870" s="12" t="s">
        <v>76</v>
      </c>
      <c r="AY870" s="146" t="s">
        <v>149</v>
      </c>
    </row>
    <row r="871" spans="2:51" s="13" customFormat="1" ht="12">
      <c r="B871" s="152"/>
      <c r="D871" s="145" t="s">
        <v>157</v>
      </c>
      <c r="E871" s="153" t="s">
        <v>1</v>
      </c>
      <c r="F871" s="154" t="s">
        <v>160</v>
      </c>
      <c r="H871" s="155">
        <v>330</v>
      </c>
      <c r="I871" s="156"/>
      <c r="L871" s="152"/>
      <c r="M871" s="157"/>
      <c r="T871" s="158"/>
      <c r="AT871" s="153" t="s">
        <v>157</v>
      </c>
      <c r="AU871" s="153" t="s">
        <v>86</v>
      </c>
      <c r="AV871" s="13" t="s">
        <v>156</v>
      </c>
      <c r="AW871" s="13" t="s">
        <v>32</v>
      </c>
      <c r="AX871" s="13" t="s">
        <v>84</v>
      </c>
      <c r="AY871" s="153" t="s">
        <v>149</v>
      </c>
    </row>
    <row r="872" spans="2:63" s="11" customFormat="1" ht="22.7" customHeight="1">
      <c r="B872" s="119"/>
      <c r="D872" s="120" t="s">
        <v>75</v>
      </c>
      <c r="E872" s="129" t="s">
        <v>1681</v>
      </c>
      <c r="F872" s="129" t="s">
        <v>1797</v>
      </c>
      <c r="I872" s="122"/>
      <c r="J872" s="130">
        <f>BK872</f>
        <v>0</v>
      </c>
      <c r="L872" s="119"/>
      <c r="M872" s="124"/>
      <c r="P872" s="125">
        <f>SUM(P873:P909)</f>
        <v>0</v>
      </c>
      <c r="R872" s="125">
        <f>SUM(R873:R909)</f>
        <v>0</v>
      </c>
      <c r="T872" s="126">
        <f>SUM(T873:T909)</f>
        <v>0</v>
      </c>
      <c r="AR872" s="120" t="s">
        <v>86</v>
      </c>
      <c r="AT872" s="127" t="s">
        <v>75</v>
      </c>
      <c r="AU872" s="127" t="s">
        <v>84</v>
      </c>
      <c r="AY872" s="120" t="s">
        <v>149</v>
      </c>
      <c r="BK872" s="128">
        <f>SUM(BK873:BK909)</f>
        <v>0</v>
      </c>
    </row>
    <row r="873" spans="2:65" s="1" customFormat="1" ht="21.75" customHeight="1">
      <c r="B873" s="31"/>
      <c r="C873" s="131" t="s">
        <v>1028</v>
      </c>
      <c r="D873" s="131" t="s">
        <v>151</v>
      </c>
      <c r="E873" s="132" t="s">
        <v>1798</v>
      </c>
      <c r="F873" s="133" t="s">
        <v>1799</v>
      </c>
      <c r="G873" s="134" t="s">
        <v>410</v>
      </c>
      <c r="H873" s="135">
        <v>1</v>
      </c>
      <c r="I873" s="136"/>
      <c r="J873" s="137">
        <f>ROUND(I873*H873,2)</f>
        <v>0</v>
      </c>
      <c r="K873" s="133" t="s">
        <v>193</v>
      </c>
      <c r="L873" s="31"/>
      <c r="M873" s="138" t="s">
        <v>1</v>
      </c>
      <c r="N873" s="139" t="s">
        <v>41</v>
      </c>
      <c r="P873" s="140">
        <f>O873*H873</f>
        <v>0</v>
      </c>
      <c r="Q873" s="140">
        <v>0</v>
      </c>
      <c r="R873" s="140">
        <f>Q873*H873</f>
        <v>0</v>
      </c>
      <c r="S873" s="140">
        <v>0</v>
      </c>
      <c r="T873" s="141">
        <f>S873*H873</f>
        <v>0</v>
      </c>
      <c r="AR873" s="142" t="s">
        <v>194</v>
      </c>
      <c r="AT873" s="142" t="s">
        <v>151</v>
      </c>
      <c r="AU873" s="142" t="s">
        <v>86</v>
      </c>
      <c r="AY873" s="16" t="s">
        <v>149</v>
      </c>
      <c r="BE873" s="143">
        <f>IF(N873="základní",J873,0)</f>
        <v>0</v>
      </c>
      <c r="BF873" s="143">
        <f>IF(N873="snížená",J873,0)</f>
        <v>0</v>
      </c>
      <c r="BG873" s="143">
        <f>IF(N873="zákl. přenesená",J873,0)</f>
        <v>0</v>
      </c>
      <c r="BH873" s="143">
        <f>IF(N873="sníž. přenesená",J873,0)</f>
        <v>0</v>
      </c>
      <c r="BI873" s="143">
        <f>IF(N873="nulová",J873,0)</f>
        <v>0</v>
      </c>
      <c r="BJ873" s="16" t="s">
        <v>84</v>
      </c>
      <c r="BK873" s="143">
        <f>ROUND(I873*H873,2)</f>
        <v>0</v>
      </c>
      <c r="BL873" s="16" t="s">
        <v>194</v>
      </c>
      <c r="BM873" s="142" t="s">
        <v>1800</v>
      </c>
    </row>
    <row r="874" spans="2:51" s="12" customFormat="1" ht="12">
      <c r="B874" s="144"/>
      <c r="D874" s="145" t="s">
        <v>157</v>
      </c>
      <c r="E874" s="146" t="s">
        <v>1</v>
      </c>
      <c r="F874" s="147" t="s">
        <v>84</v>
      </c>
      <c r="H874" s="148">
        <v>1</v>
      </c>
      <c r="I874" s="149"/>
      <c r="L874" s="144"/>
      <c r="M874" s="150"/>
      <c r="T874" s="151"/>
      <c r="AT874" s="146" t="s">
        <v>157</v>
      </c>
      <c r="AU874" s="146" t="s">
        <v>86</v>
      </c>
      <c r="AV874" s="12" t="s">
        <v>86</v>
      </c>
      <c r="AW874" s="12" t="s">
        <v>32</v>
      </c>
      <c r="AX874" s="12" t="s">
        <v>76</v>
      </c>
      <c r="AY874" s="146" t="s">
        <v>149</v>
      </c>
    </row>
    <row r="875" spans="2:51" s="13" customFormat="1" ht="12">
      <c r="B875" s="152"/>
      <c r="D875" s="145" t="s">
        <v>157</v>
      </c>
      <c r="E875" s="153" t="s">
        <v>1</v>
      </c>
      <c r="F875" s="154" t="s">
        <v>160</v>
      </c>
      <c r="H875" s="155">
        <v>1</v>
      </c>
      <c r="I875" s="156"/>
      <c r="L875" s="152"/>
      <c r="M875" s="157"/>
      <c r="T875" s="158"/>
      <c r="AT875" s="153" t="s">
        <v>157</v>
      </c>
      <c r="AU875" s="153" t="s">
        <v>86</v>
      </c>
      <c r="AV875" s="13" t="s">
        <v>156</v>
      </c>
      <c r="AW875" s="13" t="s">
        <v>32</v>
      </c>
      <c r="AX875" s="13" t="s">
        <v>84</v>
      </c>
      <c r="AY875" s="153" t="s">
        <v>149</v>
      </c>
    </row>
    <row r="876" spans="2:65" s="1" customFormat="1" ht="24.2" customHeight="1">
      <c r="B876" s="31"/>
      <c r="C876" s="131" t="s">
        <v>1801</v>
      </c>
      <c r="D876" s="131" t="s">
        <v>151</v>
      </c>
      <c r="E876" s="132" t="s">
        <v>1802</v>
      </c>
      <c r="F876" s="133" t="s">
        <v>1803</v>
      </c>
      <c r="G876" s="134" t="s">
        <v>410</v>
      </c>
      <c r="H876" s="135">
        <v>1</v>
      </c>
      <c r="I876" s="136"/>
      <c r="J876" s="137">
        <f>ROUND(I876*H876,2)</f>
        <v>0</v>
      </c>
      <c r="K876" s="133" t="s">
        <v>193</v>
      </c>
      <c r="L876" s="31"/>
      <c r="M876" s="138" t="s">
        <v>1</v>
      </c>
      <c r="N876" s="139" t="s">
        <v>41</v>
      </c>
      <c r="P876" s="140">
        <f>O876*H876</f>
        <v>0</v>
      </c>
      <c r="Q876" s="140">
        <v>0</v>
      </c>
      <c r="R876" s="140">
        <f>Q876*H876</f>
        <v>0</v>
      </c>
      <c r="S876" s="140">
        <v>0</v>
      </c>
      <c r="T876" s="141">
        <f>S876*H876</f>
        <v>0</v>
      </c>
      <c r="AR876" s="142" t="s">
        <v>194</v>
      </c>
      <c r="AT876" s="142" t="s">
        <v>151</v>
      </c>
      <c r="AU876" s="142" t="s">
        <v>86</v>
      </c>
      <c r="AY876" s="16" t="s">
        <v>149</v>
      </c>
      <c r="BE876" s="143">
        <f>IF(N876="základní",J876,0)</f>
        <v>0</v>
      </c>
      <c r="BF876" s="143">
        <f>IF(N876="snížená",J876,0)</f>
        <v>0</v>
      </c>
      <c r="BG876" s="143">
        <f>IF(N876="zákl. přenesená",J876,0)</f>
        <v>0</v>
      </c>
      <c r="BH876" s="143">
        <f>IF(N876="sníž. přenesená",J876,0)</f>
        <v>0</v>
      </c>
      <c r="BI876" s="143">
        <f>IF(N876="nulová",J876,0)</f>
        <v>0</v>
      </c>
      <c r="BJ876" s="16" t="s">
        <v>84</v>
      </c>
      <c r="BK876" s="143">
        <f>ROUND(I876*H876,2)</f>
        <v>0</v>
      </c>
      <c r="BL876" s="16" t="s">
        <v>194</v>
      </c>
      <c r="BM876" s="142" t="s">
        <v>1804</v>
      </c>
    </row>
    <row r="877" spans="2:51" s="12" customFormat="1" ht="12">
      <c r="B877" s="144"/>
      <c r="D877" s="145" t="s">
        <v>157</v>
      </c>
      <c r="E877" s="146" t="s">
        <v>1</v>
      </c>
      <c r="F877" s="147" t="s">
        <v>84</v>
      </c>
      <c r="H877" s="148">
        <v>1</v>
      </c>
      <c r="I877" s="149"/>
      <c r="L877" s="144"/>
      <c r="M877" s="150"/>
      <c r="T877" s="151"/>
      <c r="AT877" s="146" t="s">
        <v>157</v>
      </c>
      <c r="AU877" s="146" t="s">
        <v>86</v>
      </c>
      <c r="AV877" s="12" t="s">
        <v>86</v>
      </c>
      <c r="AW877" s="12" t="s">
        <v>32</v>
      </c>
      <c r="AX877" s="12" t="s">
        <v>76</v>
      </c>
      <c r="AY877" s="146" t="s">
        <v>149</v>
      </c>
    </row>
    <row r="878" spans="2:51" s="13" customFormat="1" ht="12">
      <c r="B878" s="152"/>
      <c r="D878" s="145" t="s">
        <v>157</v>
      </c>
      <c r="E878" s="153" t="s">
        <v>1</v>
      </c>
      <c r="F878" s="154" t="s">
        <v>160</v>
      </c>
      <c r="H878" s="155">
        <v>1</v>
      </c>
      <c r="I878" s="156"/>
      <c r="L878" s="152"/>
      <c r="M878" s="157"/>
      <c r="T878" s="158"/>
      <c r="AT878" s="153" t="s">
        <v>157</v>
      </c>
      <c r="AU878" s="153" t="s">
        <v>86</v>
      </c>
      <c r="AV878" s="13" t="s">
        <v>156</v>
      </c>
      <c r="AW878" s="13" t="s">
        <v>32</v>
      </c>
      <c r="AX878" s="13" t="s">
        <v>84</v>
      </c>
      <c r="AY878" s="153" t="s">
        <v>149</v>
      </c>
    </row>
    <row r="879" spans="2:65" s="1" customFormat="1" ht="21.75" customHeight="1">
      <c r="B879" s="31"/>
      <c r="C879" s="131" t="s">
        <v>1031</v>
      </c>
      <c r="D879" s="131" t="s">
        <v>151</v>
      </c>
      <c r="E879" s="132" t="s">
        <v>1805</v>
      </c>
      <c r="F879" s="133" t="s">
        <v>1806</v>
      </c>
      <c r="G879" s="134" t="s">
        <v>410</v>
      </c>
      <c r="H879" s="135">
        <v>1</v>
      </c>
      <c r="I879" s="136"/>
      <c r="J879" s="137">
        <f>ROUND(I879*H879,2)</f>
        <v>0</v>
      </c>
      <c r="K879" s="133" t="s">
        <v>193</v>
      </c>
      <c r="L879" s="31"/>
      <c r="M879" s="138" t="s">
        <v>1</v>
      </c>
      <c r="N879" s="139" t="s">
        <v>41</v>
      </c>
      <c r="P879" s="140">
        <f>O879*H879</f>
        <v>0</v>
      </c>
      <c r="Q879" s="140">
        <v>0</v>
      </c>
      <c r="R879" s="140">
        <f>Q879*H879</f>
        <v>0</v>
      </c>
      <c r="S879" s="140">
        <v>0</v>
      </c>
      <c r="T879" s="141">
        <f>S879*H879</f>
        <v>0</v>
      </c>
      <c r="AR879" s="142" t="s">
        <v>194</v>
      </c>
      <c r="AT879" s="142" t="s">
        <v>151</v>
      </c>
      <c r="AU879" s="142" t="s">
        <v>86</v>
      </c>
      <c r="AY879" s="16" t="s">
        <v>149</v>
      </c>
      <c r="BE879" s="143">
        <f>IF(N879="základní",J879,0)</f>
        <v>0</v>
      </c>
      <c r="BF879" s="143">
        <f>IF(N879="snížená",J879,0)</f>
        <v>0</v>
      </c>
      <c r="BG879" s="143">
        <f>IF(N879="zákl. přenesená",J879,0)</f>
        <v>0</v>
      </c>
      <c r="BH879" s="143">
        <f>IF(N879="sníž. přenesená",J879,0)</f>
        <v>0</v>
      </c>
      <c r="BI879" s="143">
        <f>IF(N879="nulová",J879,0)</f>
        <v>0</v>
      </c>
      <c r="BJ879" s="16" t="s">
        <v>84</v>
      </c>
      <c r="BK879" s="143">
        <f>ROUND(I879*H879,2)</f>
        <v>0</v>
      </c>
      <c r="BL879" s="16" t="s">
        <v>194</v>
      </c>
      <c r="BM879" s="142" t="s">
        <v>1807</v>
      </c>
    </row>
    <row r="880" spans="2:51" s="12" customFormat="1" ht="12">
      <c r="B880" s="144"/>
      <c r="D880" s="145" t="s">
        <v>157</v>
      </c>
      <c r="E880" s="146" t="s">
        <v>1</v>
      </c>
      <c r="F880" s="147" t="s">
        <v>84</v>
      </c>
      <c r="H880" s="148">
        <v>1</v>
      </c>
      <c r="I880" s="149"/>
      <c r="L880" s="144"/>
      <c r="M880" s="150"/>
      <c r="T880" s="151"/>
      <c r="AT880" s="146" t="s">
        <v>157</v>
      </c>
      <c r="AU880" s="146" t="s">
        <v>86</v>
      </c>
      <c r="AV880" s="12" t="s">
        <v>86</v>
      </c>
      <c r="AW880" s="12" t="s">
        <v>32</v>
      </c>
      <c r="AX880" s="12" t="s">
        <v>76</v>
      </c>
      <c r="AY880" s="146" t="s">
        <v>149</v>
      </c>
    </row>
    <row r="881" spans="2:51" s="13" customFormat="1" ht="12">
      <c r="B881" s="152"/>
      <c r="D881" s="145" t="s">
        <v>157</v>
      </c>
      <c r="E881" s="153" t="s">
        <v>1</v>
      </c>
      <c r="F881" s="154" t="s">
        <v>160</v>
      </c>
      <c r="H881" s="155">
        <v>1</v>
      </c>
      <c r="I881" s="156"/>
      <c r="L881" s="152"/>
      <c r="M881" s="157"/>
      <c r="T881" s="158"/>
      <c r="AT881" s="153" t="s">
        <v>157</v>
      </c>
      <c r="AU881" s="153" t="s">
        <v>86</v>
      </c>
      <c r="AV881" s="13" t="s">
        <v>156</v>
      </c>
      <c r="AW881" s="13" t="s">
        <v>32</v>
      </c>
      <c r="AX881" s="13" t="s">
        <v>84</v>
      </c>
      <c r="AY881" s="153" t="s">
        <v>149</v>
      </c>
    </row>
    <row r="882" spans="2:65" s="1" customFormat="1" ht="24.2" customHeight="1">
      <c r="B882" s="31"/>
      <c r="C882" s="131" t="s">
        <v>1808</v>
      </c>
      <c r="D882" s="131" t="s">
        <v>151</v>
      </c>
      <c r="E882" s="132" t="s">
        <v>1809</v>
      </c>
      <c r="F882" s="133" t="s">
        <v>1810</v>
      </c>
      <c r="G882" s="134" t="s">
        <v>410</v>
      </c>
      <c r="H882" s="135">
        <v>1</v>
      </c>
      <c r="I882" s="136"/>
      <c r="J882" s="137">
        <f>ROUND(I882*H882,2)</f>
        <v>0</v>
      </c>
      <c r="K882" s="133" t="s">
        <v>193</v>
      </c>
      <c r="L882" s="31"/>
      <c r="M882" s="138" t="s">
        <v>1</v>
      </c>
      <c r="N882" s="139" t="s">
        <v>41</v>
      </c>
      <c r="P882" s="140">
        <f>O882*H882</f>
        <v>0</v>
      </c>
      <c r="Q882" s="140">
        <v>0</v>
      </c>
      <c r="R882" s="140">
        <f>Q882*H882</f>
        <v>0</v>
      </c>
      <c r="S882" s="140">
        <v>0</v>
      </c>
      <c r="T882" s="141">
        <f>S882*H882</f>
        <v>0</v>
      </c>
      <c r="AR882" s="142" t="s">
        <v>194</v>
      </c>
      <c r="AT882" s="142" t="s">
        <v>151</v>
      </c>
      <c r="AU882" s="142" t="s">
        <v>86</v>
      </c>
      <c r="AY882" s="16" t="s">
        <v>149</v>
      </c>
      <c r="BE882" s="143">
        <f>IF(N882="základní",J882,0)</f>
        <v>0</v>
      </c>
      <c r="BF882" s="143">
        <f>IF(N882="snížená",J882,0)</f>
        <v>0</v>
      </c>
      <c r="BG882" s="143">
        <f>IF(N882="zákl. přenesená",J882,0)</f>
        <v>0</v>
      </c>
      <c r="BH882" s="143">
        <f>IF(N882="sníž. přenesená",J882,0)</f>
        <v>0</v>
      </c>
      <c r="BI882" s="143">
        <f>IF(N882="nulová",J882,0)</f>
        <v>0</v>
      </c>
      <c r="BJ882" s="16" t="s">
        <v>84</v>
      </c>
      <c r="BK882" s="143">
        <f>ROUND(I882*H882,2)</f>
        <v>0</v>
      </c>
      <c r="BL882" s="16" t="s">
        <v>194</v>
      </c>
      <c r="BM882" s="142" t="s">
        <v>1811</v>
      </c>
    </row>
    <row r="883" spans="2:51" s="12" customFormat="1" ht="12">
      <c r="B883" s="144"/>
      <c r="D883" s="145" t="s">
        <v>157</v>
      </c>
      <c r="E883" s="146" t="s">
        <v>1</v>
      </c>
      <c r="F883" s="147" t="s">
        <v>84</v>
      </c>
      <c r="H883" s="148">
        <v>1</v>
      </c>
      <c r="I883" s="149"/>
      <c r="L883" s="144"/>
      <c r="M883" s="150"/>
      <c r="T883" s="151"/>
      <c r="AT883" s="146" t="s">
        <v>157</v>
      </c>
      <c r="AU883" s="146" t="s">
        <v>86</v>
      </c>
      <c r="AV883" s="12" t="s">
        <v>86</v>
      </c>
      <c r="AW883" s="12" t="s">
        <v>32</v>
      </c>
      <c r="AX883" s="12" t="s">
        <v>76</v>
      </c>
      <c r="AY883" s="146" t="s">
        <v>149</v>
      </c>
    </row>
    <row r="884" spans="2:51" s="13" customFormat="1" ht="12">
      <c r="B884" s="152"/>
      <c r="D884" s="145" t="s">
        <v>157</v>
      </c>
      <c r="E884" s="153" t="s">
        <v>1</v>
      </c>
      <c r="F884" s="154" t="s">
        <v>160</v>
      </c>
      <c r="H884" s="155">
        <v>1</v>
      </c>
      <c r="I884" s="156"/>
      <c r="L884" s="152"/>
      <c r="M884" s="157"/>
      <c r="T884" s="158"/>
      <c r="AT884" s="153" t="s">
        <v>157</v>
      </c>
      <c r="AU884" s="153" t="s">
        <v>86</v>
      </c>
      <c r="AV884" s="13" t="s">
        <v>156</v>
      </c>
      <c r="AW884" s="13" t="s">
        <v>32</v>
      </c>
      <c r="AX884" s="13" t="s">
        <v>84</v>
      </c>
      <c r="AY884" s="153" t="s">
        <v>149</v>
      </c>
    </row>
    <row r="885" spans="2:65" s="1" customFormat="1" ht="24.2" customHeight="1">
      <c r="B885" s="31"/>
      <c r="C885" s="131" t="s">
        <v>1035</v>
      </c>
      <c r="D885" s="131" t="s">
        <v>151</v>
      </c>
      <c r="E885" s="132" t="s">
        <v>1812</v>
      </c>
      <c r="F885" s="133" t="s">
        <v>1813</v>
      </c>
      <c r="G885" s="134" t="s">
        <v>410</v>
      </c>
      <c r="H885" s="135">
        <v>1</v>
      </c>
      <c r="I885" s="136"/>
      <c r="J885" s="137">
        <f>ROUND(I885*H885,2)</f>
        <v>0</v>
      </c>
      <c r="K885" s="133" t="s">
        <v>193</v>
      </c>
      <c r="L885" s="31"/>
      <c r="M885" s="138" t="s">
        <v>1</v>
      </c>
      <c r="N885" s="139" t="s">
        <v>41</v>
      </c>
      <c r="P885" s="140">
        <f>O885*H885</f>
        <v>0</v>
      </c>
      <c r="Q885" s="140">
        <v>0</v>
      </c>
      <c r="R885" s="140">
        <f>Q885*H885</f>
        <v>0</v>
      </c>
      <c r="S885" s="140">
        <v>0</v>
      </c>
      <c r="T885" s="141">
        <f>S885*H885</f>
        <v>0</v>
      </c>
      <c r="AR885" s="142" t="s">
        <v>194</v>
      </c>
      <c r="AT885" s="142" t="s">
        <v>151</v>
      </c>
      <c r="AU885" s="142" t="s">
        <v>86</v>
      </c>
      <c r="AY885" s="16" t="s">
        <v>149</v>
      </c>
      <c r="BE885" s="143">
        <f>IF(N885="základní",J885,0)</f>
        <v>0</v>
      </c>
      <c r="BF885" s="143">
        <f>IF(N885="snížená",J885,0)</f>
        <v>0</v>
      </c>
      <c r="BG885" s="143">
        <f>IF(N885="zákl. přenesená",J885,0)</f>
        <v>0</v>
      </c>
      <c r="BH885" s="143">
        <f>IF(N885="sníž. přenesená",J885,0)</f>
        <v>0</v>
      </c>
      <c r="BI885" s="143">
        <f>IF(N885="nulová",J885,0)</f>
        <v>0</v>
      </c>
      <c r="BJ885" s="16" t="s">
        <v>84</v>
      </c>
      <c r="BK885" s="143">
        <f>ROUND(I885*H885,2)</f>
        <v>0</v>
      </c>
      <c r="BL885" s="16" t="s">
        <v>194</v>
      </c>
      <c r="BM885" s="142" t="s">
        <v>1814</v>
      </c>
    </row>
    <row r="886" spans="2:51" s="12" customFormat="1" ht="12">
      <c r="B886" s="144"/>
      <c r="D886" s="145" t="s">
        <v>157</v>
      </c>
      <c r="E886" s="146" t="s">
        <v>1</v>
      </c>
      <c r="F886" s="147" t="s">
        <v>84</v>
      </c>
      <c r="H886" s="148">
        <v>1</v>
      </c>
      <c r="I886" s="149"/>
      <c r="L886" s="144"/>
      <c r="M886" s="150"/>
      <c r="T886" s="151"/>
      <c r="AT886" s="146" t="s">
        <v>157</v>
      </c>
      <c r="AU886" s="146" t="s">
        <v>86</v>
      </c>
      <c r="AV886" s="12" t="s">
        <v>86</v>
      </c>
      <c r="AW886" s="12" t="s">
        <v>32</v>
      </c>
      <c r="AX886" s="12" t="s">
        <v>76</v>
      </c>
      <c r="AY886" s="146" t="s">
        <v>149</v>
      </c>
    </row>
    <row r="887" spans="2:51" s="13" customFormat="1" ht="12">
      <c r="B887" s="152"/>
      <c r="D887" s="145" t="s">
        <v>157</v>
      </c>
      <c r="E887" s="153" t="s">
        <v>1</v>
      </c>
      <c r="F887" s="154" t="s">
        <v>160</v>
      </c>
      <c r="H887" s="155">
        <v>1</v>
      </c>
      <c r="I887" s="156"/>
      <c r="L887" s="152"/>
      <c r="M887" s="157"/>
      <c r="T887" s="158"/>
      <c r="AT887" s="153" t="s">
        <v>157</v>
      </c>
      <c r="AU887" s="153" t="s">
        <v>86</v>
      </c>
      <c r="AV887" s="13" t="s">
        <v>156</v>
      </c>
      <c r="AW887" s="13" t="s">
        <v>32</v>
      </c>
      <c r="AX887" s="13" t="s">
        <v>84</v>
      </c>
      <c r="AY887" s="153" t="s">
        <v>149</v>
      </c>
    </row>
    <row r="888" spans="2:65" s="1" customFormat="1" ht="24.2" customHeight="1">
      <c r="B888" s="31"/>
      <c r="C888" s="131" t="s">
        <v>1815</v>
      </c>
      <c r="D888" s="131" t="s">
        <v>151</v>
      </c>
      <c r="E888" s="132" t="s">
        <v>1816</v>
      </c>
      <c r="F888" s="133" t="s">
        <v>1817</v>
      </c>
      <c r="G888" s="134" t="s">
        <v>410</v>
      </c>
      <c r="H888" s="135">
        <v>1</v>
      </c>
      <c r="I888" s="136"/>
      <c r="J888" s="137">
        <f>ROUND(I888*H888,2)</f>
        <v>0</v>
      </c>
      <c r="K888" s="133" t="s">
        <v>193</v>
      </c>
      <c r="L888" s="31"/>
      <c r="M888" s="138" t="s">
        <v>1</v>
      </c>
      <c r="N888" s="139" t="s">
        <v>41</v>
      </c>
      <c r="P888" s="140">
        <f>O888*H888</f>
        <v>0</v>
      </c>
      <c r="Q888" s="140">
        <v>0</v>
      </c>
      <c r="R888" s="140">
        <f>Q888*H888</f>
        <v>0</v>
      </c>
      <c r="S888" s="140">
        <v>0</v>
      </c>
      <c r="T888" s="141">
        <f>S888*H888</f>
        <v>0</v>
      </c>
      <c r="AR888" s="142" t="s">
        <v>194</v>
      </c>
      <c r="AT888" s="142" t="s">
        <v>151</v>
      </c>
      <c r="AU888" s="142" t="s">
        <v>86</v>
      </c>
      <c r="AY888" s="16" t="s">
        <v>149</v>
      </c>
      <c r="BE888" s="143">
        <f>IF(N888="základní",J888,0)</f>
        <v>0</v>
      </c>
      <c r="BF888" s="143">
        <f>IF(N888="snížená",J888,0)</f>
        <v>0</v>
      </c>
      <c r="BG888" s="143">
        <f>IF(N888="zákl. přenesená",J888,0)</f>
        <v>0</v>
      </c>
      <c r="BH888" s="143">
        <f>IF(N888="sníž. přenesená",J888,0)</f>
        <v>0</v>
      </c>
      <c r="BI888" s="143">
        <f>IF(N888="nulová",J888,0)</f>
        <v>0</v>
      </c>
      <c r="BJ888" s="16" t="s">
        <v>84</v>
      </c>
      <c r="BK888" s="143">
        <f>ROUND(I888*H888,2)</f>
        <v>0</v>
      </c>
      <c r="BL888" s="16" t="s">
        <v>194</v>
      </c>
      <c r="BM888" s="142" t="s">
        <v>1818</v>
      </c>
    </row>
    <row r="889" spans="2:51" s="12" customFormat="1" ht="12">
      <c r="B889" s="144"/>
      <c r="D889" s="145" t="s">
        <v>157</v>
      </c>
      <c r="E889" s="146" t="s">
        <v>1</v>
      </c>
      <c r="F889" s="147" t="s">
        <v>84</v>
      </c>
      <c r="H889" s="148">
        <v>1</v>
      </c>
      <c r="I889" s="149"/>
      <c r="L889" s="144"/>
      <c r="M889" s="150"/>
      <c r="T889" s="151"/>
      <c r="AT889" s="146" t="s">
        <v>157</v>
      </c>
      <c r="AU889" s="146" t="s">
        <v>86</v>
      </c>
      <c r="AV889" s="12" t="s">
        <v>86</v>
      </c>
      <c r="AW889" s="12" t="s">
        <v>32</v>
      </c>
      <c r="AX889" s="12" t="s">
        <v>76</v>
      </c>
      <c r="AY889" s="146" t="s">
        <v>149</v>
      </c>
    </row>
    <row r="890" spans="2:51" s="13" customFormat="1" ht="12">
      <c r="B890" s="152"/>
      <c r="D890" s="145" t="s">
        <v>157</v>
      </c>
      <c r="E890" s="153" t="s">
        <v>1</v>
      </c>
      <c r="F890" s="154" t="s">
        <v>160</v>
      </c>
      <c r="H890" s="155">
        <v>1</v>
      </c>
      <c r="I890" s="156"/>
      <c r="L890" s="152"/>
      <c r="M890" s="157"/>
      <c r="T890" s="158"/>
      <c r="AT890" s="153" t="s">
        <v>157</v>
      </c>
      <c r="AU890" s="153" t="s">
        <v>86</v>
      </c>
      <c r="AV890" s="13" t="s">
        <v>156</v>
      </c>
      <c r="AW890" s="13" t="s">
        <v>32</v>
      </c>
      <c r="AX890" s="13" t="s">
        <v>84</v>
      </c>
      <c r="AY890" s="153" t="s">
        <v>149</v>
      </c>
    </row>
    <row r="891" spans="2:65" s="1" customFormat="1" ht="24.2" customHeight="1">
      <c r="B891" s="31"/>
      <c r="C891" s="131" t="s">
        <v>1038</v>
      </c>
      <c r="D891" s="131" t="s">
        <v>151</v>
      </c>
      <c r="E891" s="132" t="s">
        <v>1819</v>
      </c>
      <c r="F891" s="133" t="s">
        <v>1820</v>
      </c>
      <c r="G891" s="134" t="s">
        <v>410</v>
      </c>
      <c r="H891" s="135">
        <v>8</v>
      </c>
      <c r="I891" s="136"/>
      <c r="J891" s="137">
        <f>ROUND(I891*H891,2)</f>
        <v>0</v>
      </c>
      <c r="K891" s="133" t="s">
        <v>193</v>
      </c>
      <c r="L891" s="31"/>
      <c r="M891" s="138" t="s">
        <v>1</v>
      </c>
      <c r="N891" s="139" t="s">
        <v>41</v>
      </c>
      <c r="P891" s="140">
        <f>O891*H891</f>
        <v>0</v>
      </c>
      <c r="Q891" s="140">
        <v>0</v>
      </c>
      <c r="R891" s="140">
        <f>Q891*H891</f>
        <v>0</v>
      </c>
      <c r="S891" s="140">
        <v>0</v>
      </c>
      <c r="T891" s="141">
        <f>S891*H891</f>
        <v>0</v>
      </c>
      <c r="AR891" s="142" t="s">
        <v>194</v>
      </c>
      <c r="AT891" s="142" t="s">
        <v>151</v>
      </c>
      <c r="AU891" s="142" t="s">
        <v>86</v>
      </c>
      <c r="AY891" s="16" t="s">
        <v>149</v>
      </c>
      <c r="BE891" s="143">
        <f>IF(N891="základní",J891,0)</f>
        <v>0</v>
      </c>
      <c r="BF891" s="143">
        <f>IF(N891="snížená",J891,0)</f>
        <v>0</v>
      </c>
      <c r="BG891" s="143">
        <f>IF(N891="zákl. přenesená",J891,0)</f>
        <v>0</v>
      </c>
      <c r="BH891" s="143">
        <f>IF(N891="sníž. přenesená",J891,0)</f>
        <v>0</v>
      </c>
      <c r="BI891" s="143">
        <f>IF(N891="nulová",J891,0)</f>
        <v>0</v>
      </c>
      <c r="BJ891" s="16" t="s">
        <v>84</v>
      </c>
      <c r="BK891" s="143">
        <f>ROUND(I891*H891,2)</f>
        <v>0</v>
      </c>
      <c r="BL891" s="16" t="s">
        <v>194</v>
      </c>
      <c r="BM891" s="142" t="s">
        <v>1821</v>
      </c>
    </row>
    <row r="892" spans="2:65" s="1" customFormat="1" ht="24.2" customHeight="1">
      <c r="B892" s="31"/>
      <c r="C892" s="131" t="s">
        <v>1822</v>
      </c>
      <c r="D892" s="131" t="s">
        <v>151</v>
      </c>
      <c r="E892" s="132" t="s">
        <v>1823</v>
      </c>
      <c r="F892" s="133" t="s">
        <v>1824</v>
      </c>
      <c r="G892" s="134" t="s">
        <v>410</v>
      </c>
      <c r="H892" s="135">
        <v>12</v>
      </c>
      <c r="I892" s="136"/>
      <c r="J892" s="137">
        <f>ROUND(I892*H892,2)</f>
        <v>0</v>
      </c>
      <c r="K892" s="133" t="s">
        <v>193</v>
      </c>
      <c r="L892" s="31"/>
      <c r="M892" s="138" t="s">
        <v>1</v>
      </c>
      <c r="N892" s="139" t="s">
        <v>41</v>
      </c>
      <c r="P892" s="140">
        <f>O892*H892</f>
        <v>0</v>
      </c>
      <c r="Q892" s="140">
        <v>0</v>
      </c>
      <c r="R892" s="140">
        <f>Q892*H892</f>
        <v>0</v>
      </c>
      <c r="S892" s="140">
        <v>0</v>
      </c>
      <c r="T892" s="141">
        <f>S892*H892</f>
        <v>0</v>
      </c>
      <c r="AR892" s="142" t="s">
        <v>194</v>
      </c>
      <c r="AT892" s="142" t="s">
        <v>151</v>
      </c>
      <c r="AU892" s="142" t="s">
        <v>86</v>
      </c>
      <c r="AY892" s="16" t="s">
        <v>149</v>
      </c>
      <c r="BE892" s="143">
        <f>IF(N892="základní",J892,0)</f>
        <v>0</v>
      </c>
      <c r="BF892" s="143">
        <f>IF(N892="snížená",J892,0)</f>
        <v>0</v>
      </c>
      <c r="BG892" s="143">
        <f>IF(N892="zákl. přenesená",J892,0)</f>
        <v>0</v>
      </c>
      <c r="BH892" s="143">
        <f>IF(N892="sníž. přenesená",J892,0)</f>
        <v>0</v>
      </c>
      <c r="BI892" s="143">
        <f>IF(N892="nulová",J892,0)</f>
        <v>0</v>
      </c>
      <c r="BJ892" s="16" t="s">
        <v>84</v>
      </c>
      <c r="BK892" s="143">
        <f>ROUND(I892*H892,2)</f>
        <v>0</v>
      </c>
      <c r="BL892" s="16" t="s">
        <v>194</v>
      </c>
      <c r="BM892" s="142" t="s">
        <v>1825</v>
      </c>
    </row>
    <row r="893" spans="2:51" s="12" customFormat="1" ht="12">
      <c r="B893" s="144"/>
      <c r="D893" s="145" t="s">
        <v>157</v>
      </c>
      <c r="E893" s="146" t="s">
        <v>1</v>
      </c>
      <c r="F893" s="147" t="s">
        <v>1826</v>
      </c>
      <c r="H893" s="148">
        <v>12</v>
      </c>
      <c r="I893" s="149"/>
      <c r="L893" s="144"/>
      <c r="M893" s="150"/>
      <c r="T893" s="151"/>
      <c r="AT893" s="146" t="s">
        <v>157</v>
      </c>
      <c r="AU893" s="146" t="s">
        <v>86</v>
      </c>
      <c r="AV893" s="12" t="s">
        <v>86</v>
      </c>
      <c r="AW893" s="12" t="s">
        <v>32</v>
      </c>
      <c r="AX893" s="12" t="s">
        <v>76</v>
      </c>
      <c r="AY893" s="146" t="s">
        <v>149</v>
      </c>
    </row>
    <row r="894" spans="2:51" s="13" customFormat="1" ht="12">
      <c r="B894" s="152"/>
      <c r="D894" s="145" t="s">
        <v>157</v>
      </c>
      <c r="E894" s="153" t="s">
        <v>1</v>
      </c>
      <c r="F894" s="154" t="s">
        <v>160</v>
      </c>
      <c r="H894" s="155">
        <v>12</v>
      </c>
      <c r="I894" s="156"/>
      <c r="L894" s="152"/>
      <c r="M894" s="157"/>
      <c r="T894" s="158"/>
      <c r="AT894" s="153" t="s">
        <v>157</v>
      </c>
      <c r="AU894" s="153" t="s">
        <v>86</v>
      </c>
      <c r="AV894" s="13" t="s">
        <v>156</v>
      </c>
      <c r="AW894" s="13" t="s">
        <v>32</v>
      </c>
      <c r="AX894" s="13" t="s">
        <v>84</v>
      </c>
      <c r="AY894" s="153" t="s">
        <v>149</v>
      </c>
    </row>
    <row r="895" spans="2:65" s="1" customFormat="1" ht="24.2" customHeight="1">
      <c r="B895" s="31"/>
      <c r="C895" s="131" t="s">
        <v>1042</v>
      </c>
      <c r="D895" s="131" t="s">
        <v>151</v>
      </c>
      <c r="E895" s="132" t="s">
        <v>1827</v>
      </c>
      <c r="F895" s="133" t="s">
        <v>1828</v>
      </c>
      <c r="G895" s="134" t="s">
        <v>410</v>
      </c>
      <c r="H895" s="135">
        <v>1</v>
      </c>
      <c r="I895" s="136"/>
      <c r="J895" s="137">
        <f>ROUND(I895*H895,2)</f>
        <v>0</v>
      </c>
      <c r="K895" s="133" t="s">
        <v>193</v>
      </c>
      <c r="L895" s="31"/>
      <c r="M895" s="138" t="s">
        <v>1</v>
      </c>
      <c r="N895" s="139" t="s">
        <v>41</v>
      </c>
      <c r="P895" s="140">
        <f>O895*H895</f>
        <v>0</v>
      </c>
      <c r="Q895" s="140">
        <v>0</v>
      </c>
      <c r="R895" s="140">
        <f>Q895*H895</f>
        <v>0</v>
      </c>
      <c r="S895" s="140">
        <v>0</v>
      </c>
      <c r="T895" s="141">
        <f>S895*H895</f>
        <v>0</v>
      </c>
      <c r="AR895" s="142" t="s">
        <v>194</v>
      </c>
      <c r="AT895" s="142" t="s">
        <v>151</v>
      </c>
      <c r="AU895" s="142" t="s">
        <v>86</v>
      </c>
      <c r="AY895" s="16" t="s">
        <v>149</v>
      </c>
      <c r="BE895" s="143">
        <f>IF(N895="základní",J895,0)</f>
        <v>0</v>
      </c>
      <c r="BF895" s="143">
        <f>IF(N895="snížená",J895,0)</f>
        <v>0</v>
      </c>
      <c r="BG895" s="143">
        <f>IF(N895="zákl. přenesená",J895,0)</f>
        <v>0</v>
      </c>
      <c r="BH895" s="143">
        <f>IF(N895="sníž. přenesená",J895,0)</f>
        <v>0</v>
      </c>
      <c r="BI895" s="143">
        <f>IF(N895="nulová",J895,0)</f>
        <v>0</v>
      </c>
      <c r="BJ895" s="16" t="s">
        <v>84</v>
      </c>
      <c r="BK895" s="143">
        <f>ROUND(I895*H895,2)</f>
        <v>0</v>
      </c>
      <c r="BL895" s="16" t="s">
        <v>194</v>
      </c>
      <c r="BM895" s="142" t="s">
        <v>1829</v>
      </c>
    </row>
    <row r="896" spans="2:51" s="12" customFormat="1" ht="12">
      <c r="B896" s="144"/>
      <c r="D896" s="145" t="s">
        <v>157</v>
      </c>
      <c r="E896" s="146" t="s">
        <v>1</v>
      </c>
      <c r="F896" s="147" t="s">
        <v>84</v>
      </c>
      <c r="H896" s="148">
        <v>1</v>
      </c>
      <c r="I896" s="149"/>
      <c r="L896" s="144"/>
      <c r="M896" s="150"/>
      <c r="T896" s="151"/>
      <c r="AT896" s="146" t="s">
        <v>157</v>
      </c>
      <c r="AU896" s="146" t="s">
        <v>86</v>
      </c>
      <c r="AV896" s="12" t="s">
        <v>86</v>
      </c>
      <c r="AW896" s="12" t="s">
        <v>32</v>
      </c>
      <c r="AX896" s="12" t="s">
        <v>76</v>
      </c>
      <c r="AY896" s="146" t="s">
        <v>149</v>
      </c>
    </row>
    <row r="897" spans="2:51" s="13" customFormat="1" ht="12">
      <c r="B897" s="152"/>
      <c r="D897" s="145" t="s">
        <v>157</v>
      </c>
      <c r="E897" s="153" t="s">
        <v>1</v>
      </c>
      <c r="F897" s="154" t="s">
        <v>160</v>
      </c>
      <c r="H897" s="155">
        <v>1</v>
      </c>
      <c r="I897" s="156"/>
      <c r="L897" s="152"/>
      <c r="M897" s="157"/>
      <c r="T897" s="158"/>
      <c r="AT897" s="153" t="s">
        <v>157</v>
      </c>
      <c r="AU897" s="153" t="s">
        <v>86</v>
      </c>
      <c r="AV897" s="13" t="s">
        <v>156</v>
      </c>
      <c r="AW897" s="13" t="s">
        <v>32</v>
      </c>
      <c r="AX897" s="13" t="s">
        <v>84</v>
      </c>
      <c r="AY897" s="153" t="s">
        <v>149</v>
      </c>
    </row>
    <row r="898" spans="2:65" s="1" customFormat="1" ht="24.2" customHeight="1">
      <c r="B898" s="31"/>
      <c r="C898" s="131" t="s">
        <v>1830</v>
      </c>
      <c r="D898" s="131" t="s">
        <v>151</v>
      </c>
      <c r="E898" s="132" t="s">
        <v>1831</v>
      </c>
      <c r="F898" s="133" t="s">
        <v>1832</v>
      </c>
      <c r="G898" s="134" t="s">
        <v>410</v>
      </c>
      <c r="H898" s="135">
        <v>6</v>
      </c>
      <c r="I898" s="136"/>
      <c r="J898" s="137">
        <f>ROUND(I898*H898,2)</f>
        <v>0</v>
      </c>
      <c r="K898" s="133" t="s">
        <v>193</v>
      </c>
      <c r="L898" s="31"/>
      <c r="M898" s="138" t="s">
        <v>1</v>
      </c>
      <c r="N898" s="139" t="s">
        <v>41</v>
      </c>
      <c r="P898" s="140">
        <f>O898*H898</f>
        <v>0</v>
      </c>
      <c r="Q898" s="140">
        <v>0</v>
      </c>
      <c r="R898" s="140">
        <f>Q898*H898</f>
        <v>0</v>
      </c>
      <c r="S898" s="140">
        <v>0</v>
      </c>
      <c r="T898" s="141">
        <f>S898*H898</f>
        <v>0</v>
      </c>
      <c r="AR898" s="142" t="s">
        <v>194</v>
      </c>
      <c r="AT898" s="142" t="s">
        <v>151</v>
      </c>
      <c r="AU898" s="142" t="s">
        <v>86</v>
      </c>
      <c r="AY898" s="16" t="s">
        <v>149</v>
      </c>
      <c r="BE898" s="143">
        <f>IF(N898="základní",J898,0)</f>
        <v>0</v>
      </c>
      <c r="BF898" s="143">
        <f>IF(N898="snížená",J898,0)</f>
        <v>0</v>
      </c>
      <c r="BG898" s="143">
        <f>IF(N898="zákl. přenesená",J898,0)</f>
        <v>0</v>
      </c>
      <c r="BH898" s="143">
        <f>IF(N898="sníž. přenesená",J898,0)</f>
        <v>0</v>
      </c>
      <c r="BI898" s="143">
        <f>IF(N898="nulová",J898,0)</f>
        <v>0</v>
      </c>
      <c r="BJ898" s="16" t="s">
        <v>84</v>
      </c>
      <c r="BK898" s="143">
        <f>ROUND(I898*H898,2)</f>
        <v>0</v>
      </c>
      <c r="BL898" s="16" t="s">
        <v>194</v>
      </c>
      <c r="BM898" s="142" t="s">
        <v>1833</v>
      </c>
    </row>
    <row r="899" spans="2:51" s="12" customFormat="1" ht="12">
      <c r="B899" s="144"/>
      <c r="D899" s="145" t="s">
        <v>157</v>
      </c>
      <c r="E899" s="146" t="s">
        <v>1</v>
      </c>
      <c r="F899" s="147" t="s">
        <v>1834</v>
      </c>
      <c r="H899" s="148">
        <v>6</v>
      </c>
      <c r="I899" s="149"/>
      <c r="L899" s="144"/>
      <c r="M899" s="150"/>
      <c r="T899" s="151"/>
      <c r="AT899" s="146" t="s">
        <v>157</v>
      </c>
      <c r="AU899" s="146" t="s">
        <v>86</v>
      </c>
      <c r="AV899" s="12" t="s">
        <v>86</v>
      </c>
      <c r="AW899" s="12" t="s">
        <v>32</v>
      </c>
      <c r="AX899" s="12" t="s">
        <v>76</v>
      </c>
      <c r="AY899" s="146" t="s">
        <v>149</v>
      </c>
    </row>
    <row r="900" spans="2:51" s="13" customFormat="1" ht="12">
      <c r="B900" s="152"/>
      <c r="D900" s="145" t="s">
        <v>157</v>
      </c>
      <c r="E900" s="153" t="s">
        <v>1</v>
      </c>
      <c r="F900" s="154" t="s">
        <v>160</v>
      </c>
      <c r="H900" s="155">
        <v>6</v>
      </c>
      <c r="I900" s="156"/>
      <c r="L900" s="152"/>
      <c r="M900" s="157"/>
      <c r="T900" s="158"/>
      <c r="AT900" s="153" t="s">
        <v>157</v>
      </c>
      <c r="AU900" s="153" t="s">
        <v>86</v>
      </c>
      <c r="AV900" s="13" t="s">
        <v>156</v>
      </c>
      <c r="AW900" s="13" t="s">
        <v>32</v>
      </c>
      <c r="AX900" s="13" t="s">
        <v>84</v>
      </c>
      <c r="AY900" s="153" t="s">
        <v>149</v>
      </c>
    </row>
    <row r="901" spans="2:65" s="1" customFormat="1" ht="24.2" customHeight="1">
      <c r="B901" s="31"/>
      <c r="C901" s="131" t="s">
        <v>1045</v>
      </c>
      <c r="D901" s="131" t="s">
        <v>151</v>
      </c>
      <c r="E901" s="132" t="s">
        <v>1835</v>
      </c>
      <c r="F901" s="133" t="s">
        <v>1836</v>
      </c>
      <c r="G901" s="134" t="s">
        <v>1837</v>
      </c>
      <c r="H901" s="135">
        <v>1</v>
      </c>
      <c r="I901" s="136"/>
      <c r="J901" s="137">
        <f>ROUND(I901*H901,2)</f>
        <v>0</v>
      </c>
      <c r="K901" s="133" t="s">
        <v>193</v>
      </c>
      <c r="L901" s="31"/>
      <c r="M901" s="138" t="s">
        <v>1</v>
      </c>
      <c r="N901" s="139" t="s">
        <v>41</v>
      </c>
      <c r="P901" s="140">
        <f>O901*H901</f>
        <v>0</v>
      </c>
      <c r="Q901" s="140">
        <v>0</v>
      </c>
      <c r="R901" s="140">
        <f>Q901*H901</f>
        <v>0</v>
      </c>
      <c r="S901" s="140">
        <v>0</v>
      </c>
      <c r="T901" s="141">
        <f>S901*H901</f>
        <v>0</v>
      </c>
      <c r="AR901" s="142" t="s">
        <v>194</v>
      </c>
      <c r="AT901" s="142" t="s">
        <v>151</v>
      </c>
      <c r="AU901" s="142" t="s">
        <v>86</v>
      </c>
      <c r="AY901" s="16" t="s">
        <v>149</v>
      </c>
      <c r="BE901" s="143">
        <f>IF(N901="základní",J901,0)</f>
        <v>0</v>
      </c>
      <c r="BF901" s="143">
        <f>IF(N901="snížená",J901,0)</f>
        <v>0</v>
      </c>
      <c r="BG901" s="143">
        <f>IF(N901="zákl. přenesená",J901,0)</f>
        <v>0</v>
      </c>
      <c r="BH901" s="143">
        <f>IF(N901="sníž. přenesená",J901,0)</f>
        <v>0</v>
      </c>
      <c r="BI901" s="143">
        <f>IF(N901="nulová",J901,0)</f>
        <v>0</v>
      </c>
      <c r="BJ901" s="16" t="s">
        <v>84</v>
      </c>
      <c r="BK901" s="143">
        <f>ROUND(I901*H901,2)</f>
        <v>0</v>
      </c>
      <c r="BL901" s="16" t="s">
        <v>194</v>
      </c>
      <c r="BM901" s="142" t="s">
        <v>1838</v>
      </c>
    </row>
    <row r="902" spans="2:51" s="12" customFormat="1" ht="12">
      <c r="B902" s="144"/>
      <c r="D902" s="145" t="s">
        <v>157</v>
      </c>
      <c r="E902" s="146" t="s">
        <v>1</v>
      </c>
      <c r="F902" s="147" t="s">
        <v>84</v>
      </c>
      <c r="H902" s="148">
        <v>1</v>
      </c>
      <c r="I902" s="149"/>
      <c r="L902" s="144"/>
      <c r="M902" s="150"/>
      <c r="T902" s="151"/>
      <c r="AT902" s="146" t="s">
        <v>157</v>
      </c>
      <c r="AU902" s="146" t="s">
        <v>86</v>
      </c>
      <c r="AV902" s="12" t="s">
        <v>86</v>
      </c>
      <c r="AW902" s="12" t="s">
        <v>32</v>
      </c>
      <c r="AX902" s="12" t="s">
        <v>76</v>
      </c>
      <c r="AY902" s="146" t="s">
        <v>149</v>
      </c>
    </row>
    <row r="903" spans="2:51" s="13" customFormat="1" ht="12">
      <c r="B903" s="152"/>
      <c r="D903" s="145" t="s">
        <v>157</v>
      </c>
      <c r="E903" s="153" t="s">
        <v>1</v>
      </c>
      <c r="F903" s="154" t="s">
        <v>160</v>
      </c>
      <c r="H903" s="155">
        <v>1</v>
      </c>
      <c r="I903" s="156"/>
      <c r="L903" s="152"/>
      <c r="M903" s="157"/>
      <c r="T903" s="158"/>
      <c r="AT903" s="153" t="s">
        <v>157</v>
      </c>
      <c r="AU903" s="153" t="s">
        <v>86</v>
      </c>
      <c r="AV903" s="13" t="s">
        <v>156</v>
      </c>
      <c r="AW903" s="13" t="s">
        <v>32</v>
      </c>
      <c r="AX903" s="13" t="s">
        <v>84</v>
      </c>
      <c r="AY903" s="153" t="s">
        <v>149</v>
      </c>
    </row>
    <row r="904" spans="2:65" s="1" customFormat="1" ht="37.7" customHeight="1">
      <c r="B904" s="31"/>
      <c r="C904" s="131" t="s">
        <v>1839</v>
      </c>
      <c r="D904" s="131" t="s">
        <v>151</v>
      </c>
      <c r="E904" s="132" t="s">
        <v>1840</v>
      </c>
      <c r="F904" s="133" t="s">
        <v>1841</v>
      </c>
      <c r="G904" s="134" t="s">
        <v>410</v>
      </c>
      <c r="H904" s="135">
        <v>8</v>
      </c>
      <c r="I904" s="136"/>
      <c r="J904" s="137">
        <f aca="true" t="shared" si="140" ref="J904:J909">ROUND(I904*H904,2)</f>
        <v>0</v>
      </c>
      <c r="K904" s="133" t="s">
        <v>193</v>
      </c>
      <c r="L904" s="31"/>
      <c r="M904" s="138" t="s">
        <v>1</v>
      </c>
      <c r="N904" s="139" t="s">
        <v>41</v>
      </c>
      <c r="P904" s="140">
        <f aca="true" t="shared" si="141" ref="P904:P909">O904*H904</f>
        <v>0</v>
      </c>
      <c r="Q904" s="140">
        <v>0</v>
      </c>
      <c r="R904" s="140">
        <f aca="true" t="shared" si="142" ref="R904:R909">Q904*H904</f>
        <v>0</v>
      </c>
      <c r="S904" s="140">
        <v>0</v>
      </c>
      <c r="T904" s="141">
        <f aca="true" t="shared" si="143" ref="T904:T909">S904*H904</f>
        <v>0</v>
      </c>
      <c r="AR904" s="142" t="s">
        <v>194</v>
      </c>
      <c r="AT904" s="142" t="s">
        <v>151</v>
      </c>
      <c r="AU904" s="142" t="s">
        <v>86</v>
      </c>
      <c r="AY904" s="16" t="s">
        <v>149</v>
      </c>
      <c r="BE904" s="143">
        <f aca="true" t="shared" si="144" ref="BE904:BE909">IF(N904="základní",J904,0)</f>
        <v>0</v>
      </c>
      <c r="BF904" s="143">
        <f aca="true" t="shared" si="145" ref="BF904:BF909">IF(N904="snížená",J904,0)</f>
        <v>0</v>
      </c>
      <c r="BG904" s="143">
        <f aca="true" t="shared" si="146" ref="BG904:BG909">IF(N904="zákl. přenesená",J904,0)</f>
        <v>0</v>
      </c>
      <c r="BH904" s="143">
        <f aca="true" t="shared" si="147" ref="BH904:BH909">IF(N904="sníž. přenesená",J904,0)</f>
        <v>0</v>
      </c>
      <c r="BI904" s="143">
        <f aca="true" t="shared" si="148" ref="BI904:BI909">IF(N904="nulová",J904,0)</f>
        <v>0</v>
      </c>
      <c r="BJ904" s="16" t="s">
        <v>84</v>
      </c>
      <c r="BK904" s="143">
        <f aca="true" t="shared" si="149" ref="BK904:BK909">ROUND(I904*H904,2)</f>
        <v>0</v>
      </c>
      <c r="BL904" s="16" t="s">
        <v>194</v>
      </c>
      <c r="BM904" s="142" t="s">
        <v>1842</v>
      </c>
    </row>
    <row r="905" spans="2:65" s="1" customFormat="1" ht="37.7" customHeight="1">
      <c r="B905" s="31"/>
      <c r="C905" s="131" t="s">
        <v>1049</v>
      </c>
      <c r="D905" s="131" t="s">
        <v>151</v>
      </c>
      <c r="E905" s="132" t="s">
        <v>1843</v>
      </c>
      <c r="F905" s="133" t="s">
        <v>1844</v>
      </c>
      <c r="G905" s="134" t="s">
        <v>410</v>
      </c>
      <c r="H905" s="135">
        <v>2</v>
      </c>
      <c r="I905" s="136"/>
      <c r="J905" s="137">
        <f t="shared" si="140"/>
        <v>0</v>
      </c>
      <c r="K905" s="133" t="s">
        <v>193</v>
      </c>
      <c r="L905" s="31"/>
      <c r="M905" s="138" t="s">
        <v>1</v>
      </c>
      <c r="N905" s="139" t="s">
        <v>41</v>
      </c>
      <c r="P905" s="140">
        <f t="shared" si="141"/>
        <v>0</v>
      </c>
      <c r="Q905" s="140">
        <v>0</v>
      </c>
      <c r="R905" s="140">
        <f t="shared" si="142"/>
        <v>0</v>
      </c>
      <c r="S905" s="140">
        <v>0</v>
      </c>
      <c r="T905" s="141">
        <f t="shared" si="143"/>
        <v>0</v>
      </c>
      <c r="AR905" s="142" t="s">
        <v>194</v>
      </c>
      <c r="AT905" s="142" t="s">
        <v>151</v>
      </c>
      <c r="AU905" s="142" t="s">
        <v>86</v>
      </c>
      <c r="AY905" s="16" t="s">
        <v>149</v>
      </c>
      <c r="BE905" s="143">
        <f t="shared" si="144"/>
        <v>0</v>
      </c>
      <c r="BF905" s="143">
        <f t="shared" si="145"/>
        <v>0</v>
      </c>
      <c r="BG905" s="143">
        <f t="shared" si="146"/>
        <v>0</v>
      </c>
      <c r="BH905" s="143">
        <f t="shared" si="147"/>
        <v>0</v>
      </c>
      <c r="BI905" s="143">
        <f t="shared" si="148"/>
        <v>0</v>
      </c>
      <c r="BJ905" s="16" t="s">
        <v>84</v>
      </c>
      <c r="BK905" s="143">
        <f t="shared" si="149"/>
        <v>0</v>
      </c>
      <c r="BL905" s="16" t="s">
        <v>194</v>
      </c>
      <c r="BM905" s="142" t="s">
        <v>1845</v>
      </c>
    </row>
    <row r="906" spans="2:65" s="1" customFormat="1" ht="37.7" customHeight="1">
      <c r="B906" s="31"/>
      <c r="C906" s="131" t="s">
        <v>1846</v>
      </c>
      <c r="D906" s="131" t="s">
        <v>151</v>
      </c>
      <c r="E906" s="132" t="s">
        <v>1847</v>
      </c>
      <c r="F906" s="133" t="s">
        <v>1848</v>
      </c>
      <c r="G906" s="134" t="s">
        <v>410</v>
      </c>
      <c r="H906" s="135">
        <v>1</v>
      </c>
      <c r="I906" s="136"/>
      <c r="J906" s="137">
        <f t="shared" si="140"/>
        <v>0</v>
      </c>
      <c r="K906" s="133" t="s">
        <v>193</v>
      </c>
      <c r="L906" s="31"/>
      <c r="M906" s="138" t="s">
        <v>1</v>
      </c>
      <c r="N906" s="139" t="s">
        <v>41</v>
      </c>
      <c r="P906" s="140">
        <f t="shared" si="141"/>
        <v>0</v>
      </c>
      <c r="Q906" s="140">
        <v>0</v>
      </c>
      <c r="R906" s="140">
        <f t="shared" si="142"/>
        <v>0</v>
      </c>
      <c r="S906" s="140">
        <v>0</v>
      </c>
      <c r="T906" s="141">
        <f t="shared" si="143"/>
        <v>0</v>
      </c>
      <c r="AR906" s="142" t="s">
        <v>194</v>
      </c>
      <c r="AT906" s="142" t="s">
        <v>151</v>
      </c>
      <c r="AU906" s="142" t="s">
        <v>86</v>
      </c>
      <c r="AY906" s="16" t="s">
        <v>149</v>
      </c>
      <c r="BE906" s="143">
        <f t="shared" si="144"/>
        <v>0</v>
      </c>
      <c r="BF906" s="143">
        <f t="shared" si="145"/>
        <v>0</v>
      </c>
      <c r="BG906" s="143">
        <f t="shared" si="146"/>
        <v>0</v>
      </c>
      <c r="BH906" s="143">
        <f t="shared" si="147"/>
        <v>0</v>
      </c>
      <c r="BI906" s="143">
        <f t="shared" si="148"/>
        <v>0</v>
      </c>
      <c r="BJ906" s="16" t="s">
        <v>84</v>
      </c>
      <c r="BK906" s="143">
        <f t="shared" si="149"/>
        <v>0</v>
      </c>
      <c r="BL906" s="16" t="s">
        <v>194</v>
      </c>
      <c r="BM906" s="142" t="s">
        <v>1849</v>
      </c>
    </row>
    <row r="907" spans="2:65" s="1" customFormat="1" ht="37.7" customHeight="1">
      <c r="B907" s="31"/>
      <c r="C907" s="131" t="s">
        <v>1052</v>
      </c>
      <c r="D907" s="131" t="s">
        <v>151</v>
      </c>
      <c r="E907" s="132" t="s">
        <v>1850</v>
      </c>
      <c r="F907" s="133" t="s">
        <v>1851</v>
      </c>
      <c r="G907" s="134" t="s">
        <v>410</v>
      </c>
      <c r="H907" s="135">
        <v>1</v>
      </c>
      <c r="I907" s="136"/>
      <c r="J907" s="137">
        <f t="shared" si="140"/>
        <v>0</v>
      </c>
      <c r="K907" s="133" t="s">
        <v>193</v>
      </c>
      <c r="L907" s="31"/>
      <c r="M907" s="138" t="s">
        <v>1</v>
      </c>
      <c r="N907" s="139" t="s">
        <v>41</v>
      </c>
      <c r="P907" s="140">
        <f t="shared" si="141"/>
        <v>0</v>
      </c>
      <c r="Q907" s="140">
        <v>0</v>
      </c>
      <c r="R907" s="140">
        <f t="shared" si="142"/>
        <v>0</v>
      </c>
      <c r="S907" s="140">
        <v>0</v>
      </c>
      <c r="T907" s="141">
        <f t="shared" si="143"/>
        <v>0</v>
      </c>
      <c r="AR907" s="142" t="s">
        <v>194</v>
      </c>
      <c r="AT907" s="142" t="s">
        <v>151</v>
      </c>
      <c r="AU907" s="142" t="s">
        <v>86</v>
      </c>
      <c r="AY907" s="16" t="s">
        <v>149</v>
      </c>
      <c r="BE907" s="143">
        <f t="shared" si="144"/>
        <v>0</v>
      </c>
      <c r="BF907" s="143">
        <f t="shared" si="145"/>
        <v>0</v>
      </c>
      <c r="BG907" s="143">
        <f t="shared" si="146"/>
        <v>0</v>
      </c>
      <c r="BH907" s="143">
        <f t="shared" si="147"/>
        <v>0</v>
      </c>
      <c r="BI907" s="143">
        <f t="shared" si="148"/>
        <v>0</v>
      </c>
      <c r="BJ907" s="16" t="s">
        <v>84</v>
      </c>
      <c r="BK907" s="143">
        <f t="shared" si="149"/>
        <v>0</v>
      </c>
      <c r="BL907" s="16" t="s">
        <v>194</v>
      </c>
      <c r="BM907" s="142" t="s">
        <v>1852</v>
      </c>
    </row>
    <row r="908" spans="2:65" s="1" customFormat="1" ht="37.7" customHeight="1">
      <c r="B908" s="31"/>
      <c r="C908" s="131" t="s">
        <v>1853</v>
      </c>
      <c r="D908" s="131" t="s">
        <v>151</v>
      </c>
      <c r="E908" s="132" t="s">
        <v>1854</v>
      </c>
      <c r="F908" s="133" t="s">
        <v>1855</v>
      </c>
      <c r="G908" s="134" t="s">
        <v>410</v>
      </c>
      <c r="H908" s="135">
        <v>1</v>
      </c>
      <c r="I908" s="136"/>
      <c r="J908" s="137">
        <f t="shared" si="140"/>
        <v>0</v>
      </c>
      <c r="K908" s="133" t="s">
        <v>193</v>
      </c>
      <c r="L908" s="31"/>
      <c r="M908" s="138" t="s">
        <v>1</v>
      </c>
      <c r="N908" s="139" t="s">
        <v>41</v>
      </c>
      <c r="P908" s="140">
        <f t="shared" si="141"/>
        <v>0</v>
      </c>
      <c r="Q908" s="140">
        <v>0</v>
      </c>
      <c r="R908" s="140">
        <f t="shared" si="142"/>
        <v>0</v>
      </c>
      <c r="S908" s="140">
        <v>0</v>
      </c>
      <c r="T908" s="141">
        <f t="shared" si="143"/>
        <v>0</v>
      </c>
      <c r="AR908" s="142" t="s">
        <v>194</v>
      </c>
      <c r="AT908" s="142" t="s">
        <v>151</v>
      </c>
      <c r="AU908" s="142" t="s">
        <v>86</v>
      </c>
      <c r="AY908" s="16" t="s">
        <v>149</v>
      </c>
      <c r="BE908" s="143">
        <f t="shared" si="144"/>
        <v>0</v>
      </c>
      <c r="BF908" s="143">
        <f t="shared" si="145"/>
        <v>0</v>
      </c>
      <c r="BG908" s="143">
        <f t="shared" si="146"/>
        <v>0</v>
      </c>
      <c r="BH908" s="143">
        <f t="shared" si="147"/>
        <v>0</v>
      </c>
      <c r="BI908" s="143">
        <f t="shared" si="148"/>
        <v>0</v>
      </c>
      <c r="BJ908" s="16" t="s">
        <v>84</v>
      </c>
      <c r="BK908" s="143">
        <f t="shared" si="149"/>
        <v>0</v>
      </c>
      <c r="BL908" s="16" t="s">
        <v>194</v>
      </c>
      <c r="BM908" s="142" t="s">
        <v>1856</v>
      </c>
    </row>
    <row r="909" spans="2:65" s="1" customFormat="1" ht="24.2" customHeight="1">
      <c r="B909" s="31"/>
      <c r="C909" s="131" t="s">
        <v>1056</v>
      </c>
      <c r="D909" s="131" t="s">
        <v>151</v>
      </c>
      <c r="E909" s="132" t="s">
        <v>1857</v>
      </c>
      <c r="F909" s="133" t="s">
        <v>1858</v>
      </c>
      <c r="G909" s="134" t="s">
        <v>547</v>
      </c>
      <c r="H909" s="178"/>
      <c r="I909" s="136"/>
      <c r="J909" s="137">
        <f t="shared" si="140"/>
        <v>0</v>
      </c>
      <c r="K909" s="133" t="s">
        <v>155</v>
      </c>
      <c r="L909" s="31"/>
      <c r="M909" s="138" t="s">
        <v>1</v>
      </c>
      <c r="N909" s="139" t="s">
        <v>41</v>
      </c>
      <c r="P909" s="140">
        <f t="shared" si="141"/>
        <v>0</v>
      </c>
      <c r="Q909" s="140">
        <v>0</v>
      </c>
      <c r="R909" s="140">
        <f t="shared" si="142"/>
        <v>0</v>
      </c>
      <c r="S909" s="140">
        <v>0</v>
      </c>
      <c r="T909" s="141">
        <f t="shared" si="143"/>
        <v>0</v>
      </c>
      <c r="AR909" s="142" t="s">
        <v>194</v>
      </c>
      <c r="AT909" s="142" t="s">
        <v>151</v>
      </c>
      <c r="AU909" s="142" t="s">
        <v>86</v>
      </c>
      <c r="AY909" s="16" t="s">
        <v>149</v>
      </c>
      <c r="BE909" s="143">
        <f t="shared" si="144"/>
        <v>0</v>
      </c>
      <c r="BF909" s="143">
        <f t="shared" si="145"/>
        <v>0</v>
      </c>
      <c r="BG909" s="143">
        <f t="shared" si="146"/>
        <v>0</v>
      </c>
      <c r="BH909" s="143">
        <f t="shared" si="147"/>
        <v>0</v>
      </c>
      <c r="BI909" s="143">
        <f t="shared" si="148"/>
        <v>0</v>
      </c>
      <c r="BJ909" s="16" t="s">
        <v>84</v>
      </c>
      <c r="BK909" s="143">
        <f t="shared" si="149"/>
        <v>0</v>
      </c>
      <c r="BL909" s="16" t="s">
        <v>194</v>
      </c>
      <c r="BM909" s="142" t="s">
        <v>1859</v>
      </c>
    </row>
    <row r="910" spans="2:63" s="11" customFormat="1" ht="22.7" customHeight="1">
      <c r="B910" s="119"/>
      <c r="D910" s="120" t="s">
        <v>75</v>
      </c>
      <c r="E910" s="129" t="s">
        <v>1860</v>
      </c>
      <c r="F910" s="129" t="s">
        <v>1861</v>
      </c>
      <c r="I910" s="122"/>
      <c r="J910" s="130">
        <f>BK910</f>
        <v>0</v>
      </c>
      <c r="L910" s="119"/>
      <c r="M910" s="124"/>
      <c r="P910" s="125">
        <f>SUM(P911:P916)</f>
        <v>0</v>
      </c>
      <c r="R910" s="125">
        <f>SUM(R911:R916)</f>
        <v>2.042658</v>
      </c>
      <c r="T910" s="126">
        <f>SUM(T911:T916)</f>
        <v>0</v>
      </c>
      <c r="AR910" s="120" t="s">
        <v>86</v>
      </c>
      <c r="AT910" s="127" t="s">
        <v>75</v>
      </c>
      <c r="AU910" s="127" t="s">
        <v>84</v>
      </c>
      <c r="AY910" s="120" t="s">
        <v>149</v>
      </c>
      <c r="BK910" s="128">
        <f>SUM(BK911:BK916)</f>
        <v>0</v>
      </c>
    </row>
    <row r="911" spans="2:65" s="1" customFormat="1" ht="16.5" customHeight="1">
      <c r="B911" s="31"/>
      <c r="C911" s="131" t="s">
        <v>1862</v>
      </c>
      <c r="D911" s="131" t="s">
        <v>151</v>
      </c>
      <c r="E911" s="132" t="s">
        <v>1863</v>
      </c>
      <c r="F911" s="133" t="s">
        <v>1864</v>
      </c>
      <c r="G911" s="134" t="s">
        <v>233</v>
      </c>
      <c r="H911" s="135">
        <v>378.27</v>
      </c>
      <c r="I911" s="136"/>
      <c r="J911" s="137">
        <f>ROUND(I911*H911,2)</f>
        <v>0</v>
      </c>
      <c r="K911" s="133" t="s">
        <v>155</v>
      </c>
      <c r="L911" s="31"/>
      <c r="M911" s="138" t="s">
        <v>1</v>
      </c>
      <c r="N911" s="139" t="s">
        <v>41</v>
      </c>
      <c r="P911" s="140">
        <f>O911*H911</f>
        <v>0</v>
      </c>
      <c r="Q911" s="140">
        <v>0.0054</v>
      </c>
      <c r="R911" s="140">
        <f>Q911*H911</f>
        <v>2.042658</v>
      </c>
      <c r="S911" s="140">
        <v>0</v>
      </c>
      <c r="T911" s="141">
        <f>S911*H911</f>
        <v>0</v>
      </c>
      <c r="AR911" s="142" t="s">
        <v>194</v>
      </c>
      <c r="AT911" s="142" t="s">
        <v>151</v>
      </c>
      <c r="AU911" s="142" t="s">
        <v>86</v>
      </c>
      <c r="AY911" s="16" t="s">
        <v>149</v>
      </c>
      <c r="BE911" s="143">
        <f>IF(N911="základní",J911,0)</f>
        <v>0</v>
      </c>
      <c r="BF911" s="143">
        <f>IF(N911="snížená",J911,0)</f>
        <v>0</v>
      </c>
      <c r="BG911" s="143">
        <f>IF(N911="zákl. přenesená",J911,0)</f>
        <v>0</v>
      </c>
      <c r="BH911" s="143">
        <f>IF(N911="sníž. přenesená",J911,0)</f>
        <v>0</v>
      </c>
      <c r="BI911" s="143">
        <f>IF(N911="nulová",J911,0)</f>
        <v>0</v>
      </c>
      <c r="BJ911" s="16" t="s">
        <v>84</v>
      </c>
      <c r="BK911" s="143">
        <f>ROUND(I911*H911,2)</f>
        <v>0</v>
      </c>
      <c r="BL911" s="16" t="s">
        <v>194</v>
      </c>
      <c r="BM911" s="142" t="s">
        <v>1865</v>
      </c>
    </row>
    <row r="912" spans="2:51" s="12" customFormat="1" ht="22.5">
      <c r="B912" s="144"/>
      <c r="D912" s="145" t="s">
        <v>157</v>
      </c>
      <c r="E912" s="146" t="s">
        <v>1</v>
      </c>
      <c r="F912" s="147" t="s">
        <v>2253</v>
      </c>
      <c r="H912" s="148">
        <v>378.27</v>
      </c>
      <c r="I912" s="149"/>
      <c r="L912" s="144"/>
      <c r="M912" s="150"/>
      <c r="T912" s="151"/>
      <c r="AT912" s="146" t="s">
        <v>157</v>
      </c>
      <c r="AU912" s="146" t="s">
        <v>86</v>
      </c>
      <c r="AV912" s="12" t="s">
        <v>86</v>
      </c>
      <c r="AW912" s="12" t="s">
        <v>32</v>
      </c>
      <c r="AX912" s="12" t="s">
        <v>76</v>
      </c>
      <c r="AY912" s="146" t="s">
        <v>149</v>
      </c>
    </row>
    <row r="913" spans="2:51" s="13" customFormat="1" ht="12">
      <c r="B913" s="152"/>
      <c r="D913" s="145" t="s">
        <v>157</v>
      </c>
      <c r="E913" s="153" t="s">
        <v>1</v>
      </c>
      <c r="F913" s="154" t="s">
        <v>160</v>
      </c>
      <c r="H913" s="155">
        <v>378.27</v>
      </c>
      <c r="I913" s="156"/>
      <c r="L913" s="152"/>
      <c r="M913" s="157"/>
      <c r="T913" s="158"/>
      <c r="AT913" s="153" t="s">
        <v>157</v>
      </c>
      <c r="AU913" s="153" t="s">
        <v>86</v>
      </c>
      <c r="AV913" s="13" t="s">
        <v>156</v>
      </c>
      <c r="AW913" s="13" t="s">
        <v>32</v>
      </c>
      <c r="AX913" s="13" t="s">
        <v>84</v>
      </c>
      <c r="AY913" s="153" t="s">
        <v>149</v>
      </c>
    </row>
    <row r="914" spans="2:65" s="1" customFormat="1" ht="16.5" customHeight="1">
      <c r="B914" s="31"/>
      <c r="C914" s="159" t="s">
        <v>1059</v>
      </c>
      <c r="D914" s="159" t="s">
        <v>184</v>
      </c>
      <c r="E914" s="160" t="s">
        <v>1866</v>
      </c>
      <c r="F914" s="161" t="s">
        <v>1867</v>
      </c>
      <c r="G914" s="162" t="s">
        <v>233</v>
      </c>
      <c r="H914" s="163">
        <v>416.097</v>
      </c>
      <c r="I914" s="164"/>
      <c r="J914" s="165">
        <f>ROUND(I914*H914,2)</f>
        <v>0</v>
      </c>
      <c r="K914" s="161" t="s">
        <v>193</v>
      </c>
      <c r="L914" s="166"/>
      <c r="M914" s="167" t="s">
        <v>1</v>
      </c>
      <c r="N914" s="168" t="s">
        <v>41</v>
      </c>
      <c r="P914" s="140">
        <f>O914*H914</f>
        <v>0</v>
      </c>
      <c r="Q914" s="140">
        <v>0</v>
      </c>
      <c r="R914" s="140">
        <f>Q914*H914</f>
        <v>0</v>
      </c>
      <c r="S914" s="140">
        <v>0</v>
      </c>
      <c r="T914" s="141">
        <f>S914*H914</f>
        <v>0</v>
      </c>
      <c r="AR914" s="142" t="s">
        <v>229</v>
      </c>
      <c r="AT914" s="142" t="s">
        <v>184</v>
      </c>
      <c r="AU914" s="142" t="s">
        <v>86</v>
      </c>
      <c r="AY914" s="16" t="s">
        <v>149</v>
      </c>
      <c r="BE914" s="143">
        <f>IF(N914="základní",J914,0)</f>
        <v>0</v>
      </c>
      <c r="BF914" s="143">
        <f>IF(N914="snížená",J914,0)</f>
        <v>0</v>
      </c>
      <c r="BG914" s="143">
        <f>IF(N914="zákl. přenesená",J914,0)</f>
        <v>0</v>
      </c>
      <c r="BH914" s="143">
        <f>IF(N914="sníž. přenesená",J914,0)</f>
        <v>0</v>
      </c>
      <c r="BI914" s="143">
        <f>IF(N914="nulová",J914,0)</f>
        <v>0</v>
      </c>
      <c r="BJ914" s="16" t="s">
        <v>84</v>
      </c>
      <c r="BK914" s="143">
        <f>ROUND(I914*H914,2)</f>
        <v>0</v>
      </c>
      <c r="BL914" s="16" t="s">
        <v>194</v>
      </c>
      <c r="BM914" s="142" t="s">
        <v>1868</v>
      </c>
    </row>
    <row r="915" spans="2:47" s="1" customFormat="1" ht="39">
      <c r="B915" s="31"/>
      <c r="D915" s="145" t="s">
        <v>294</v>
      </c>
      <c r="F915" s="169" t="s">
        <v>1869</v>
      </c>
      <c r="I915" s="170"/>
      <c r="L915" s="31"/>
      <c r="M915" s="171"/>
      <c r="T915" s="53"/>
      <c r="AT915" s="16" t="s">
        <v>294</v>
      </c>
      <c r="AU915" s="16" t="s">
        <v>86</v>
      </c>
    </row>
    <row r="916" spans="2:65" s="1" customFormat="1" ht="24.2" customHeight="1">
      <c r="B916" s="31"/>
      <c r="C916" s="131" t="s">
        <v>1870</v>
      </c>
      <c r="D916" s="131" t="s">
        <v>151</v>
      </c>
      <c r="E916" s="132" t="s">
        <v>1871</v>
      </c>
      <c r="F916" s="133" t="s">
        <v>1872</v>
      </c>
      <c r="G916" s="134" t="s">
        <v>547</v>
      </c>
      <c r="H916" s="178"/>
      <c r="I916" s="136"/>
      <c r="J916" s="137">
        <f>ROUND(I916*H916,2)</f>
        <v>0</v>
      </c>
      <c r="K916" s="133" t="s">
        <v>155</v>
      </c>
      <c r="L916" s="31"/>
      <c r="M916" s="138" t="s">
        <v>1</v>
      </c>
      <c r="N916" s="139" t="s">
        <v>41</v>
      </c>
      <c r="P916" s="140">
        <f>O916*H916</f>
        <v>0</v>
      </c>
      <c r="Q916" s="140">
        <v>0</v>
      </c>
      <c r="R916" s="140">
        <f>Q916*H916</f>
        <v>0</v>
      </c>
      <c r="S916" s="140">
        <v>0</v>
      </c>
      <c r="T916" s="141">
        <f>S916*H916</f>
        <v>0</v>
      </c>
      <c r="AR916" s="142" t="s">
        <v>194</v>
      </c>
      <c r="AT916" s="142" t="s">
        <v>151</v>
      </c>
      <c r="AU916" s="142" t="s">
        <v>86</v>
      </c>
      <c r="AY916" s="16" t="s">
        <v>149</v>
      </c>
      <c r="BE916" s="143">
        <f>IF(N916="základní",J916,0)</f>
        <v>0</v>
      </c>
      <c r="BF916" s="143">
        <f>IF(N916="snížená",J916,0)</f>
        <v>0</v>
      </c>
      <c r="BG916" s="143">
        <f>IF(N916="zákl. přenesená",J916,0)</f>
        <v>0</v>
      </c>
      <c r="BH916" s="143">
        <f>IF(N916="sníž. přenesená",J916,0)</f>
        <v>0</v>
      </c>
      <c r="BI916" s="143">
        <f>IF(N916="nulová",J916,0)</f>
        <v>0</v>
      </c>
      <c r="BJ916" s="16" t="s">
        <v>84</v>
      </c>
      <c r="BK916" s="143">
        <f>ROUND(I916*H916,2)</f>
        <v>0</v>
      </c>
      <c r="BL916" s="16" t="s">
        <v>194</v>
      </c>
      <c r="BM916" s="142" t="s">
        <v>1873</v>
      </c>
    </row>
    <row r="917" spans="2:63" s="11" customFormat="1" ht="22.7" customHeight="1">
      <c r="B917" s="119"/>
      <c r="D917" s="120" t="s">
        <v>75</v>
      </c>
      <c r="E917" s="129" t="s">
        <v>1698</v>
      </c>
      <c r="F917" s="129" t="s">
        <v>1874</v>
      </c>
      <c r="I917" s="122"/>
      <c r="J917" s="130">
        <f>BK917</f>
        <v>0</v>
      </c>
      <c r="L917" s="119"/>
      <c r="M917" s="124"/>
      <c r="P917" s="125">
        <f>SUM(P918:P927)</f>
        <v>0</v>
      </c>
      <c r="R917" s="125">
        <f>SUM(R918:R927)</f>
        <v>1.2297749999999998</v>
      </c>
      <c r="T917" s="126">
        <f>SUM(T918:T927)</f>
        <v>0</v>
      </c>
      <c r="AR917" s="120" t="s">
        <v>86</v>
      </c>
      <c r="AT917" s="127" t="s">
        <v>75</v>
      </c>
      <c r="AU917" s="127" t="s">
        <v>84</v>
      </c>
      <c r="AY917" s="120" t="s">
        <v>149</v>
      </c>
      <c r="BK917" s="128">
        <f>SUM(BK918:BK927)</f>
        <v>0</v>
      </c>
    </row>
    <row r="918" spans="2:65" s="1" customFormat="1" ht="24.2" customHeight="1">
      <c r="B918" s="31"/>
      <c r="C918" s="131" t="s">
        <v>1063</v>
      </c>
      <c r="D918" s="131" t="s">
        <v>151</v>
      </c>
      <c r="E918" s="132" t="s">
        <v>1875</v>
      </c>
      <c r="F918" s="133" t="s">
        <v>1876</v>
      </c>
      <c r="G918" s="134" t="s">
        <v>233</v>
      </c>
      <c r="H918" s="135">
        <v>163.97</v>
      </c>
      <c r="I918" s="136"/>
      <c r="J918" s="137">
        <f>ROUND(I918*H918,2)</f>
        <v>0</v>
      </c>
      <c r="K918" s="133" t="s">
        <v>155</v>
      </c>
      <c r="L918" s="31"/>
      <c r="M918" s="138" t="s">
        <v>1</v>
      </c>
      <c r="N918" s="139" t="s">
        <v>41</v>
      </c>
      <c r="P918" s="140">
        <f>O918*H918</f>
        <v>0</v>
      </c>
      <c r="Q918" s="140">
        <v>0.0075</v>
      </c>
      <c r="R918" s="140">
        <f>Q918*H918</f>
        <v>1.2297749999999998</v>
      </c>
      <c r="S918" s="140">
        <v>0</v>
      </c>
      <c r="T918" s="141">
        <f>S918*H918</f>
        <v>0</v>
      </c>
      <c r="AR918" s="142" t="s">
        <v>194</v>
      </c>
      <c r="AT918" s="142" t="s">
        <v>151</v>
      </c>
      <c r="AU918" s="142" t="s">
        <v>86</v>
      </c>
      <c r="AY918" s="16" t="s">
        <v>149</v>
      </c>
      <c r="BE918" s="143">
        <f>IF(N918="základní",J918,0)</f>
        <v>0</v>
      </c>
      <c r="BF918" s="143">
        <f>IF(N918="snížená",J918,0)</f>
        <v>0</v>
      </c>
      <c r="BG918" s="143">
        <f>IF(N918="zákl. přenesená",J918,0)</f>
        <v>0</v>
      </c>
      <c r="BH918" s="143">
        <f>IF(N918="sníž. přenesená",J918,0)</f>
        <v>0</v>
      </c>
      <c r="BI918" s="143">
        <f>IF(N918="nulová",J918,0)</f>
        <v>0</v>
      </c>
      <c r="BJ918" s="16" t="s">
        <v>84</v>
      </c>
      <c r="BK918" s="143">
        <f>ROUND(I918*H918,2)</f>
        <v>0</v>
      </c>
      <c r="BL918" s="16" t="s">
        <v>194</v>
      </c>
      <c r="BM918" s="142" t="s">
        <v>1877</v>
      </c>
    </row>
    <row r="919" spans="2:51" s="12" customFormat="1" ht="12">
      <c r="B919" s="144"/>
      <c r="D919" s="145" t="s">
        <v>157</v>
      </c>
      <c r="E919" s="146" t="s">
        <v>1</v>
      </c>
      <c r="F919" s="147" t="s">
        <v>1878</v>
      </c>
      <c r="H919" s="148">
        <v>81.44</v>
      </c>
      <c r="I919" s="149"/>
      <c r="L919" s="144"/>
      <c r="M919" s="150"/>
      <c r="T919" s="151"/>
      <c r="AT919" s="146" t="s">
        <v>157</v>
      </c>
      <c r="AU919" s="146" t="s">
        <v>86</v>
      </c>
      <c r="AV919" s="12" t="s">
        <v>86</v>
      </c>
      <c r="AW919" s="12" t="s">
        <v>32</v>
      </c>
      <c r="AX919" s="12" t="s">
        <v>76</v>
      </c>
      <c r="AY919" s="146" t="s">
        <v>149</v>
      </c>
    </row>
    <row r="920" spans="2:51" s="12" customFormat="1" ht="12">
      <c r="B920" s="144"/>
      <c r="D920" s="145" t="s">
        <v>157</v>
      </c>
      <c r="E920" s="146" t="s">
        <v>1</v>
      </c>
      <c r="F920" s="147" t="s">
        <v>1879</v>
      </c>
      <c r="H920" s="148">
        <v>82.53</v>
      </c>
      <c r="I920" s="149"/>
      <c r="L920" s="144"/>
      <c r="M920" s="150"/>
      <c r="T920" s="151"/>
      <c r="AT920" s="146" t="s">
        <v>157</v>
      </c>
      <c r="AU920" s="146" t="s">
        <v>86</v>
      </c>
      <c r="AV920" s="12" t="s">
        <v>86</v>
      </c>
      <c r="AW920" s="12" t="s">
        <v>32</v>
      </c>
      <c r="AX920" s="12" t="s">
        <v>76</v>
      </c>
      <c r="AY920" s="146" t="s">
        <v>149</v>
      </c>
    </row>
    <row r="921" spans="2:51" s="13" customFormat="1" ht="12">
      <c r="B921" s="152"/>
      <c r="D921" s="145" t="s">
        <v>157</v>
      </c>
      <c r="E921" s="153" t="s">
        <v>1</v>
      </c>
      <c r="F921" s="154" t="s">
        <v>160</v>
      </c>
      <c r="H921" s="155">
        <v>163.97</v>
      </c>
      <c r="I921" s="156"/>
      <c r="L921" s="152"/>
      <c r="M921" s="157"/>
      <c r="T921" s="158"/>
      <c r="AT921" s="153" t="s">
        <v>157</v>
      </c>
      <c r="AU921" s="153" t="s">
        <v>86</v>
      </c>
      <c r="AV921" s="13" t="s">
        <v>156</v>
      </c>
      <c r="AW921" s="13" t="s">
        <v>32</v>
      </c>
      <c r="AX921" s="13" t="s">
        <v>84</v>
      </c>
      <c r="AY921" s="153" t="s">
        <v>149</v>
      </c>
    </row>
    <row r="922" spans="2:65" s="1" customFormat="1" ht="16.5" customHeight="1">
      <c r="B922" s="31"/>
      <c r="C922" s="131" t="s">
        <v>1880</v>
      </c>
      <c r="D922" s="131" t="s">
        <v>151</v>
      </c>
      <c r="E922" s="132" t="s">
        <v>1881</v>
      </c>
      <c r="F922" s="133" t="s">
        <v>1882</v>
      </c>
      <c r="G922" s="134" t="s">
        <v>233</v>
      </c>
      <c r="H922" s="135">
        <v>156.32</v>
      </c>
      <c r="I922" s="136"/>
      <c r="J922" s="137">
        <f>ROUND(I922*H922,2)</f>
        <v>0</v>
      </c>
      <c r="K922" s="133" t="s">
        <v>193</v>
      </c>
      <c r="L922" s="31"/>
      <c r="M922" s="138" t="s">
        <v>1</v>
      </c>
      <c r="N922" s="139" t="s">
        <v>41</v>
      </c>
      <c r="P922" s="140">
        <f>O922*H922</f>
        <v>0</v>
      </c>
      <c r="Q922" s="140">
        <v>0</v>
      </c>
      <c r="R922" s="140">
        <f>Q922*H922</f>
        <v>0</v>
      </c>
      <c r="S922" s="140">
        <v>0</v>
      </c>
      <c r="T922" s="141">
        <f>S922*H922</f>
        <v>0</v>
      </c>
      <c r="AR922" s="142" t="s">
        <v>194</v>
      </c>
      <c r="AT922" s="142" t="s">
        <v>151</v>
      </c>
      <c r="AU922" s="142" t="s">
        <v>86</v>
      </c>
      <c r="AY922" s="16" t="s">
        <v>149</v>
      </c>
      <c r="BE922" s="143">
        <f>IF(N922="základní",J922,0)</f>
        <v>0</v>
      </c>
      <c r="BF922" s="143">
        <f>IF(N922="snížená",J922,0)</f>
        <v>0</v>
      </c>
      <c r="BG922" s="143">
        <f>IF(N922="zákl. přenesená",J922,0)</f>
        <v>0</v>
      </c>
      <c r="BH922" s="143">
        <f>IF(N922="sníž. přenesená",J922,0)</f>
        <v>0</v>
      </c>
      <c r="BI922" s="143">
        <f>IF(N922="nulová",J922,0)</f>
        <v>0</v>
      </c>
      <c r="BJ922" s="16" t="s">
        <v>84</v>
      </c>
      <c r="BK922" s="143">
        <f>ROUND(I922*H922,2)</f>
        <v>0</v>
      </c>
      <c r="BL922" s="16" t="s">
        <v>194</v>
      </c>
      <c r="BM922" s="142" t="s">
        <v>1883</v>
      </c>
    </row>
    <row r="923" spans="2:51" s="12" customFormat="1" ht="12">
      <c r="B923" s="144"/>
      <c r="D923" s="145" t="s">
        <v>157</v>
      </c>
      <c r="E923" s="146" t="s">
        <v>1</v>
      </c>
      <c r="F923" s="147" t="s">
        <v>1884</v>
      </c>
      <c r="H923" s="148">
        <v>156.32</v>
      </c>
      <c r="I923" s="149"/>
      <c r="L923" s="144"/>
      <c r="M923" s="150"/>
      <c r="T923" s="151"/>
      <c r="AT923" s="146" t="s">
        <v>157</v>
      </c>
      <c r="AU923" s="146" t="s">
        <v>86</v>
      </c>
      <c r="AV923" s="12" t="s">
        <v>86</v>
      </c>
      <c r="AW923" s="12" t="s">
        <v>32</v>
      </c>
      <c r="AX923" s="12" t="s">
        <v>76</v>
      </c>
      <c r="AY923" s="146" t="s">
        <v>149</v>
      </c>
    </row>
    <row r="924" spans="2:51" s="13" customFormat="1" ht="12">
      <c r="B924" s="152"/>
      <c r="D924" s="145" t="s">
        <v>157</v>
      </c>
      <c r="E924" s="153" t="s">
        <v>1</v>
      </c>
      <c r="F924" s="154" t="s">
        <v>160</v>
      </c>
      <c r="H924" s="155">
        <v>156.32</v>
      </c>
      <c r="I924" s="156"/>
      <c r="L924" s="152"/>
      <c r="M924" s="157"/>
      <c r="T924" s="158"/>
      <c r="AT924" s="153" t="s">
        <v>157</v>
      </c>
      <c r="AU924" s="153" t="s">
        <v>86</v>
      </c>
      <c r="AV924" s="13" t="s">
        <v>156</v>
      </c>
      <c r="AW924" s="13" t="s">
        <v>32</v>
      </c>
      <c r="AX924" s="13" t="s">
        <v>84</v>
      </c>
      <c r="AY924" s="153" t="s">
        <v>149</v>
      </c>
    </row>
    <row r="925" spans="2:65" s="1" customFormat="1" ht="16.5" customHeight="1">
      <c r="B925" s="31"/>
      <c r="C925" s="131" t="s">
        <v>1066</v>
      </c>
      <c r="D925" s="131" t="s">
        <v>151</v>
      </c>
      <c r="E925" s="132" t="s">
        <v>2254</v>
      </c>
      <c r="F925" s="133" t="s">
        <v>2255</v>
      </c>
      <c r="G925" s="134" t="s">
        <v>233</v>
      </c>
      <c r="H925" s="135">
        <v>5.03</v>
      </c>
      <c r="I925" s="136"/>
      <c r="J925" s="137">
        <f>ROUND(I925*H925,2)</f>
        <v>0</v>
      </c>
      <c r="K925" s="133" t="s">
        <v>193</v>
      </c>
      <c r="L925" s="31"/>
      <c r="M925" s="138" t="s">
        <v>1</v>
      </c>
      <c r="N925" s="139" t="s">
        <v>41</v>
      </c>
      <c r="P925" s="140">
        <f>O925*H925</f>
        <v>0</v>
      </c>
      <c r="Q925" s="140">
        <v>0</v>
      </c>
      <c r="R925" s="140">
        <f>Q925*H925</f>
        <v>0</v>
      </c>
      <c r="S925" s="140">
        <v>0</v>
      </c>
      <c r="T925" s="141">
        <f>S925*H925</f>
        <v>0</v>
      </c>
      <c r="AR925" s="142" t="s">
        <v>194</v>
      </c>
      <c r="AT925" s="142" t="s">
        <v>151</v>
      </c>
      <c r="AU925" s="142" t="s">
        <v>86</v>
      </c>
      <c r="AY925" s="16" t="s">
        <v>149</v>
      </c>
      <c r="BE925" s="143">
        <f>IF(N925="základní",J925,0)</f>
        <v>0</v>
      </c>
      <c r="BF925" s="143">
        <f>IF(N925="snížená",J925,0)</f>
        <v>0</v>
      </c>
      <c r="BG925" s="143">
        <f>IF(N925="zákl. přenesená",J925,0)</f>
        <v>0</v>
      </c>
      <c r="BH925" s="143">
        <f>IF(N925="sníž. přenesená",J925,0)</f>
        <v>0</v>
      </c>
      <c r="BI925" s="143">
        <f>IF(N925="nulová",J925,0)</f>
        <v>0</v>
      </c>
      <c r="BJ925" s="16" t="s">
        <v>84</v>
      </c>
      <c r="BK925" s="143">
        <f>ROUND(I925*H925,2)</f>
        <v>0</v>
      </c>
      <c r="BL925" s="16" t="s">
        <v>194</v>
      </c>
      <c r="BM925" s="142" t="s">
        <v>1885</v>
      </c>
    </row>
    <row r="926" spans="2:51" s="12" customFormat="1" ht="12">
      <c r="B926" s="144"/>
      <c r="D926" s="145" t="s">
        <v>157</v>
      </c>
      <c r="E926" s="146" t="s">
        <v>1</v>
      </c>
      <c r="F926" s="147">
        <v>5.03</v>
      </c>
      <c r="H926" s="148">
        <v>5.03</v>
      </c>
      <c r="I926" s="149"/>
      <c r="L926" s="144"/>
      <c r="M926" s="150"/>
      <c r="T926" s="151"/>
      <c r="AT926" s="146" t="s">
        <v>157</v>
      </c>
      <c r="AU926" s="146" t="s">
        <v>86</v>
      </c>
      <c r="AV926" s="12" t="s">
        <v>86</v>
      </c>
      <c r="AW926" s="12" t="s">
        <v>32</v>
      </c>
      <c r="AX926" s="12" t="s">
        <v>76</v>
      </c>
      <c r="AY926" s="146" t="s">
        <v>149</v>
      </c>
    </row>
    <row r="927" spans="2:51" s="13" customFormat="1" ht="12">
      <c r="B927" s="152"/>
      <c r="D927" s="145" t="s">
        <v>157</v>
      </c>
      <c r="E927" s="153" t="s">
        <v>1</v>
      </c>
      <c r="F927" s="154" t="s">
        <v>160</v>
      </c>
      <c r="H927" s="155">
        <v>5.03</v>
      </c>
      <c r="I927" s="156"/>
      <c r="L927" s="152"/>
      <c r="M927" s="157"/>
      <c r="T927" s="158"/>
      <c r="AT927" s="153" t="s">
        <v>157</v>
      </c>
      <c r="AU927" s="153" t="s">
        <v>86</v>
      </c>
      <c r="AV927" s="13" t="s">
        <v>156</v>
      </c>
      <c r="AW927" s="13" t="s">
        <v>32</v>
      </c>
      <c r="AX927" s="13" t="s">
        <v>84</v>
      </c>
      <c r="AY927" s="153" t="s">
        <v>149</v>
      </c>
    </row>
    <row r="928" spans="2:63" s="11" customFormat="1" ht="22.7" customHeight="1">
      <c r="B928" s="119"/>
      <c r="D928" s="120" t="s">
        <v>75</v>
      </c>
      <c r="E928" s="129" t="s">
        <v>1886</v>
      </c>
      <c r="F928" s="129" t="s">
        <v>1887</v>
      </c>
      <c r="I928" s="122"/>
      <c r="J928" s="130">
        <f>BK928</f>
        <v>0</v>
      </c>
      <c r="L928" s="119"/>
      <c r="M928" s="124"/>
      <c r="P928" s="125">
        <f>SUM(P929:P934)</f>
        <v>0</v>
      </c>
      <c r="R928" s="125">
        <f>SUM(R929:R934)</f>
        <v>0.54106</v>
      </c>
      <c r="T928" s="126">
        <f>SUM(T929:T934)</f>
        <v>0</v>
      </c>
      <c r="AR928" s="120" t="s">
        <v>86</v>
      </c>
      <c r="AT928" s="127" t="s">
        <v>75</v>
      </c>
      <c r="AU928" s="127" t="s">
        <v>84</v>
      </c>
      <c r="AY928" s="120" t="s">
        <v>149</v>
      </c>
      <c r="BK928" s="128">
        <f>SUM(BK929:BK934)</f>
        <v>0</v>
      </c>
    </row>
    <row r="929" spans="2:65" s="1" customFormat="1" ht="24.2" customHeight="1">
      <c r="B929" s="31"/>
      <c r="C929" s="131" t="s">
        <v>1888</v>
      </c>
      <c r="D929" s="131" t="s">
        <v>151</v>
      </c>
      <c r="E929" s="132" t="s">
        <v>1889</v>
      </c>
      <c r="F929" s="133" t="s">
        <v>1890</v>
      </c>
      <c r="G929" s="134" t="s">
        <v>233</v>
      </c>
      <c r="H929" s="135">
        <v>104.05</v>
      </c>
      <c r="I929" s="136"/>
      <c r="J929" s="137">
        <f>ROUND(I929*H929,2)</f>
        <v>0</v>
      </c>
      <c r="K929" s="133" t="s">
        <v>155</v>
      </c>
      <c r="L929" s="31"/>
      <c r="M929" s="138" t="s">
        <v>1</v>
      </c>
      <c r="N929" s="139" t="s">
        <v>41</v>
      </c>
      <c r="P929" s="140">
        <f>O929*H929</f>
        <v>0</v>
      </c>
      <c r="Q929" s="140">
        <v>0.0052</v>
      </c>
      <c r="R929" s="140">
        <f>Q929*H929</f>
        <v>0.54106</v>
      </c>
      <c r="S929" s="140">
        <v>0</v>
      </c>
      <c r="T929" s="141">
        <f>S929*H929</f>
        <v>0</v>
      </c>
      <c r="AR929" s="142" t="s">
        <v>194</v>
      </c>
      <c r="AT929" s="142" t="s">
        <v>151</v>
      </c>
      <c r="AU929" s="142" t="s">
        <v>86</v>
      </c>
      <c r="AY929" s="16" t="s">
        <v>149</v>
      </c>
      <c r="BE929" s="143">
        <f>IF(N929="základní",J929,0)</f>
        <v>0</v>
      </c>
      <c r="BF929" s="143">
        <f>IF(N929="snížená",J929,0)</f>
        <v>0</v>
      </c>
      <c r="BG929" s="143">
        <f>IF(N929="zákl. přenesená",J929,0)</f>
        <v>0</v>
      </c>
      <c r="BH929" s="143">
        <f>IF(N929="sníž. přenesená",J929,0)</f>
        <v>0</v>
      </c>
      <c r="BI929" s="143">
        <f>IF(N929="nulová",J929,0)</f>
        <v>0</v>
      </c>
      <c r="BJ929" s="16" t="s">
        <v>84</v>
      </c>
      <c r="BK929" s="143">
        <f>ROUND(I929*H929,2)</f>
        <v>0</v>
      </c>
      <c r="BL929" s="16" t="s">
        <v>194</v>
      </c>
      <c r="BM929" s="142" t="s">
        <v>1891</v>
      </c>
    </row>
    <row r="930" spans="2:51" s="12" customFormat="1" ht="12">
      <c r="B930" s="144"/>
      <c r="D930" s="145" t="s">
        <v>157</v>
      </c>
      <c r="E930" s="146" t="s">
        <v>1</v>
      </c>
      <c r="F930" s="147" t="s">
        <v>1892</v>
      </c>
      <c r="H930" s="148">
        <v>104.05</v>
      </c>
      <c r="I930" s="149"/>
      <c r="L930" s="144"/>
      <c r="M930" s="150"/>
      <c r="T930" s="151"/>
      <c r="AT930" s="146" t="s">
        <v>157</v>
      </c>
      <c r="AU930" s="146" t="s">
        <v>86</v>
      </c>
      <c r="AV930" s="12" t="s">
        <v>86</v>
      </c>
      <c r="AW930" s="12" t="s">
        <v>32</v>
      </c>
      <c r="AX930" s="12" t="s">
        <v>76</v>
      </c>
      <c r="AY930" s="146" t="s">
        <v>149</v>
      </c>
    </row>
    <row r="931" spans="2:51" s="13" customFormat="1" ht="12">
      <c r="B931" s="152"/>
      <c r="D931" s="145" t="s">
        <v>157</v>
      </c>
      <c r="E931" s="153" t="s">
        <v>1</v>
      </c>
      <c r="F931" s="154" t="s">
        <v>160</v>
      </c>
      <c r="H931" s="155">
        <v>104.05</v>
      </c>
      <c r="I931" s="156"/>
      <c r="L931" s="152"/>
      <c r="M931" s="157"/>
      <c r="T931" s="158"/>
      <c r="AT931" s="153" t="s">
        <v>157</v>
      </c>
      <c r="AU931" s="153" t="s">
        <v>86</v>
      </c>
      <c r="AV931" s="13" t="s">
        <v>156</v>
      </c>
      <c r="AW931" s="13" t="s">
        <v>32</v>
      </c>
      <c r="AX931" s="13" t="s">
        <v>84</v>
      </c>
      <c r="AY931" s="153" t="s">
        <v>149</v>
      </c>
    </row>
    <row r="932" spans="2:65" s="1" customFormat="1" ht="16.5" customHeight="1">
      <c r="B932" s="31"/>
      <c r="C932" s="159" t="s">
        <v>1070</v>
      </c>
      <c r="D932" s="159" t="s">
        <v>184</v>
      </c>
      <c r="E932" s="160" t="s">
        <v>1893</v>
      </c>
      <c r="F932" s="161" t="s">
        <v>1894</v>
      </c>
      <c r="G932" s="162" t="s">
        <v>233</v>
      </c>
      <c r="H932" s="163">
        <v>114.455</v>
      </c>
      <c r="I932" s="164"/>
      <c r="J932" s="165">
        <f>ROUND(I932*H932,2)</f>
        <v>0</v>
      </c>
      <c r="K932" s="161" t="s">
        <v>193</v>
      </c>
      <c r="L932" s="166"/>
      <c r="M932" s="167" t="s">
        <v>1</v>
      </c>
      <c r="N932" s="168" t="s">
        <v>41</v>
      </c>
      <c r="P932" s="140">
        <f>O932*H932</f>
        <v>0</v>
      </c>
      <c r="Q932" s="140">
        <v>0</v>
      </c>
      <c r="R932" s="140">
        <f>Q932*H932</f>
        <v>0</v>
      </c>
      <c r="S932" s="140">
        <v>0</v>
      </c>
      <c r="T932" s="141">
        <f>S932*H932</f>
        <v>0</v>
      </c>
      <c r="AR932" s="142" t="s">
        <v>229</v>
      </c>
      <c r="AT932" s="142" t="s">
        <v>184</v>
      </c>
      <c r="AU932" s="142" t="s">
        <v>86</v>
      </c>
      <c r="AY932" s="16" t="s">
        <v>149</v>
      </c>
      <c r="BE932" s="143">
        <f>IF(N932="základní",J932,0)</f>
        <v>0</v>
      </c>
      <c r="BF932" s="143">
        <f>IF(N932="snížená",J932,0)</f>
        <v>0</v>
      </c>
      <c r="BG932" s="143">
        <f>IF(N932="zákl. přenesená",J932,0)</f>
        <v>0</v>
      </c>
      <c r="BH932" s="143">
        <f>IF(N932="sníž. přenesená",J932,0)</f>
        <v>0</v>
      </c>
      <c r="BI932" s="143">
        <f>IF(N932="nulová",J932,0)</f>
        <v>0</v>
      </c>
      <c r="BJ932" s="16" t="s">
        <v>84</v>
      </c>
      <c r="BK932" s="143">
        <f>ROUND(I932*H932,2)</f>
        <v>0</v>
      </c>
      <c r="BL932" s="16" t="s">
        <v>194</v>
      </c>
      <c r="BM932" s="142" t="s">
        <v>1895</v>
      </c>
    </row>
    <row r="933" spans="2:47" s="1" customFormat="1" ht="29.25">
      <c r="B933" s="31"/>
      <c r="D933" s="145" t="s">
        <v>294</v>
      </c>
      <c r="F933" s="169" t="s">
        <v>1896</v>
      </c>
      <c r="I933" s="170"/>
      <c r="L933" s="31"/>
      <c r="M933" s="171"/>
      <c r="T933" s="53"/>
      <c r="AT933" s="16" t="s">
        <v>294</v>
      </c>
      <c r="AU933" s="16" t="s">
        <v>86</v>
      </c>
    </row>
    <row r="934" spans="2:65" s="1" customFormat="1" ht="24.2" customHeight="1">
      <c r="B934" s="31"/>
      <c r="C934" s="131" t="s">
        <v>1897</v>
      </c>
      <c r="D934" s="131" t="s">
        <v>151</v>
      </c>
      <c r="E934" s="132" t="s">
        <v>1898</v>
      </c>
      <c r="F934" s="133" t="s">
        <v>1899</v>
      </c>
      <c r="G934" s="134" t="s">
        <v>547</v>
      </c>
      <c r="H934" s="178"/>
      <c r="I934" s="136"/>
      <c r="J934" s="137">
        <f>ROUND(I934*H934,2)</f>
        <v>0</v>
      </c>
      <c r="K934" s="133" t="s">
        <v>155</v>
      </c>
      <c r="L934" s="31"/>
      <c r="M934" s="138" t="s">
        <v>1</v>
      </c>
      <c r="N934" s="139" t="s">
        <v>41</v>
      </c>
      <c r="P934" s="140">
        <f>O934*H934</f>
        <v>0</v>
      </c>
      <c r="Q934" s="140">
        <v>0</v>
      </c>
      <c r="R934" s="140">
        <f>Q934*H934</f>
        <v>0</v>
      </c>
      <c r="S934" s="140">
        <v>0</v>
      </c>
      <c r="T934" s="141">
        <f>S934*H934</f>
        <v>0</v>
      </c>
      <c r="AR934" s="142" t="s">
        <v>194</v>
      </c>
      <c r="AT934" s="142" t="s">
        <v>151</v>
      </c>
      <c r="AU934" s="142" t="s">
        <v>86</v>
      </c>
      <c r="AY934" s="16" t="s">
        <v>149</v>
      </c>
      <c r="BE934" s="143">
        <f>IF(N934="základní",J934,0)</f>
        <v>0</v>
      </c>
      <c r="BF934" s="143">
        <f>IF(N934="snížená",J934,0)</f>
        <v>0</v>
      </c>
      <c r="BG934" s="143">
        <f>IF(N934="zákl. přenesená",J934,0)</f>
        <v>0</v>
      </c>
      <c r="BH934" s="143">
        <f>IF(N934="sníž. přenesená",J934,0)</f>
        <v>0</v>
      </c>
      <c r="BI934" s="143">
        <f>IF(N934="nulová",J934,0)</f>
        <v>0</v>
      </c>
      <c r="BJ934" s="16" t="s">
        <v>84</v>
      </c>
      <c r="BK934" s="143">
        <f>ROUND(I934*H934,2)</f>
        <v>0</v>
      </c>
      <c r="BL934" s="16" t="s">
        <v>194</v>
      </c>
      <c r="BM934" s="142" t="s">
        <v>1900</v>
      </c>
    </row>
    <row r="935" spans="2:63" s="11" customFormat="1" ht="22.7" customHeight="1">
      <c r="B935" s="119"/>
      <c r="D935" s="120" t="s">
        <v>75</v>
      </c>
      <c r="E935" s="129" t="s">
        <v>1901</v>
      </c>
      <c r="F935" s="129" t="s">
        <v>1902</v>
      </c>
      <c r="I935" s="122"/>
      <c r="J935" s="130">
        <f>BK935</f>
        <v>0</v>
      </c>
      <c r="L935" s="119"/>
      <c r="M935" s="124"/>
      <c r="P935" s="125">
        <f>SUM(P936:P963)</f>
        <v>0</v>
      </c>
      <c r="R935" s="125">
        <f>SUM(R936:R963)</f>
        <v>0.09251465</v>
      </c>
      <c r="T935" s="126">
        <f>SUM(T936:T963)</f>
        <v>0</v>
      </c>
      <c r="AR935" s="120" t="s">
        <v>86</v>
      </c>
      <c r="AT935" s="127" t="s">
        <v>75</v>
      </c>
      <c r="AU935" s="127" t="s">
        <v>84</v>
      </c>
      <c r="AY935" s="120" t="s">
        <v>149</v>
      </c>
      <c r="BK935" s="128">
        <f>SUM(BK936:BK963)</f>
        <v>0</v>
      </c>
    </row>
    <row r="936" spans="2:65" s="1" customFormat="1" ht="33" customHeight="1">
      <c r="B936" s="31"/>
      <c r="C936" s="131" t="s">
        <v>1073</v>
      </c>
      <c r="D936" s="131" t="s">
        <v>151</v>
      </c>
      <c r="E936" s="132" t="s">
        <v>1903</v>
      </c>
      <c r="F936" s="133" t="s">
        <v>1904</v>
      </c>
      <c r="G936" s="134" t="s">
        <v>233</v>
      </c>
      <c r="H936" s="135">
        <v>9.525</v>
      </c>
      <c r="I936" s="136"/>
      <c r="J936" s="137">
        <f>ROUND(I936*H936,2)</f>
        <v>0</v>
      </c>
      <c r="K936" s="133" t="s">
        <v>155</v>
      </c>
      <c r="L936" s="31"/>
      <c r="M936" s="138" t="s">
        <v>1</v>
      </c>
      <c r="N936" s="139" t="s">
        <v>41</v>
      </c>
      <c r="P936" s="140">
        <f>O936*H936</f>
        <v>0</v>
      </c>
      <c r="Q936" s="140">
        <v>8E-05</v>
      </c>
      <c r="R936" s="140">
        <f>Q936*H936</f>
        <v>0.0007620000000000001</v>
      </c>
      <c r="S936" s="140">
        <v>0</v>
      </c>
      <c r="T936" s="141">
        <f>S936*H936</f>
        <v>0</v>
      </c>
      <c r="AR936" s="142" t="s">
        <v>194</v>
      </c>
      <c r="AT936" s="142" t="s">
        <v>151</v>
      </c>
      <c r="AU936" s="142" t="s">
        <v>86</v>
      </c>
      <c r="AY936" s="16" t="s">
        <v>149</v>
      </c>
      <c r="BE936" s="143">
        <f>IF(N936="základní",J936,0)</f>
        <v>0</v>
      </c>
      <c r="BF936" s="143">
        <f>IF(N936="snížená",J936,0)</f>
        <v>0</v>
      </c>
      <c r="BG936" s="143">
        <f>IF(N936="zákl. přenesená",J936,0)</f>
        <v>0</v>
      </c>
      <c r="BH936" s="143">
        <f>IF(N936="sníž. přenesená",J936,0)</f>
        <v>0</v>
      </c>
      <c r="BI936" s="143">
        <f>IF(N936="nulová",J936,0)</f>
        <v>0</v>
      </c>
      <c r="BJ936" s="16" t="s">
        <v>84</v>
      </c>
      <c r="BK936" s="143">
        <f>ROUND(I936*H936,2)</f>
        <v>0</v>
      </c>
      <c r="BL936" s="16" t="s">
        <v>194</v>
      </c>
      <c r="BM936" s="142" t="s">
        <v>1905</v>
      </c>
    </row>
    <row r="937" spans="2:65" s="1" customFormat="1" ht="24.2" customHeight="1">
      <c r="B937" s="31"/>
      <c r="C937" s="131" t="s">
        <v>1906</v>
      </c>
      <c r="D937" s="131" t="s">
        <v>151</v>
      </c>
      <c r="E937" s="132" t="s">
        <v>1907</v>
      </c>
      <c r="F937" s="133" t="s">
        <v>1908</v>
      </c>
      <c r="G937" s="134" t="s">
        <v>233</v>
      </c>
      <c r="H937" s="135">
        <v>9.525</v>
      </c>
      <c r="I937" s="136"/>
      <c r="J937" s="137">
        <f>ROUND(I937*H937,2)</f>
        <v>0</v>
      </c>
      <c r="K937" s="133" t="s">
        <v>155</v>
      </c>
      <c r="L937" s="31"/>
      <c r="M937" s="138" t="s">
        <v>1</v>
      </c>
      <c r="N937" s="139" t="s">
        <v>41</v>
      </c>
      <c r="P937" s="140">
        <f>O937*H937</f>
        <v>0</v>
      </c>
      <c r="Q937" s="140">
        <v>0</v>
      </c>
      <c r="R937" s="140">
        <f>Q937*H937</f>
        <v>0</v>
      </c>
      <c r="S937" s="140">
        <v>0</v>
      </c>
      <c r="T937" s="141">
        <f>S937*H937</f>
        <v>0</v>
      </c>
      <c r="AR937" s="142" t="s">
        <v>194</v>
      </c>
      <c r="AT937" s="142" t="s">
        <v>151</v>
      </c>
      <c r="AU937" s="142" t="s">
        <v>86</v>
      </c>
      <c r="AY937" s="16" t="s">
        <v>149</v>
      </c>
      <c r="BE937" s="143">
        <f>IF(N937="základní",J937,0)</f>
        <v>0</v>
      </c>
      <c r="BF937" s="143">
        <f>IF(N937="snížená",J937,0)</f>
        <v>0</v>
      </c>
      <c r="BG937" s="143">
        <f>IF(N937="zákl. přenesená",J937,0)</f>
        <v>0</v>
      </c>
      <c r="BH937" s="143">
        <f>IF(N937="sníž. přenesená",J937,0)</f>
        <v>0</v>
      </c>
      <c r="BI937" s="143">
        <f>IF(N937="nulová",J937,0)</f>
        <v>0</v>
      </c>
      <c r="BJ937" s="16" t="s">
        <v>84</v>
      </c>
      <c r="BK937" s="143">
        <f>ROUND(I937*H937,2)</f>
        <v>0</v>
      </c>
      <c r="BL937" s="16" t="s">
        <v>194</v>
      </c>
      <c r="BM937" s="142" t="s">
        <v>1909</v>
      </c>
    </row>
    <row r="938" spans="2:51" s="12" customFormat="1" ht="12">
      <c r="B938" s="144"/>
      <c r="D938" s="145" t="s">
        <v>157</v>
      </c>
      <c r="E938" s="146" t="s">
        <v>1</v>
      </c>
      <c r="F938" s="147" t="s">
        <v>1910</v>
      </c>
      <c r="H938" s="148">
        <v>5.775</v>
      </c>
      <c r="I938" s="149"/>
      <c r="L938" s="144"/>
      <c r="M938" s="150"/>
      <c r="T938" s="151"/>
      <c r="AT938" s="146" t="s">
        <v>157</v>
      </c>
      <c r="AU938" s="146" t="s">
        <v>86</v>
      </c>
      <c r="AV938" s="12" t="s">
        <v>86</v>
      </c>
      <c r="AW938" s="12" t="s">
        <v>32</v>
      </c>
      <c r="AX938" s="12" t="s">
        <v>76</v>
      </c>
      <c r="AY938" s="146" t="s">
        <v>149</v>
      </c>
    </row>
    <row r="939" spans="2:51" s="12" customFormat="1" ht="12">
      <c r="B939" s="144"/>
      <c r="D939" s="145" t="s">
        <v>157</v>
      </c>
      <c r="E939" s="146" t="s">
        <v>1</v>
      </c>
      <c r="F939" s="147" t="s">
        <v>1911</v>
      </c>
      <c r="H939" s="148">
        <v>2.25</v>
      </c>
      <c r="I939" s="149"/>
      <c r="L939" s="144"/>
      <c r="M939" s="150"/>
      <c r="T939" s="151"/>
      <c r="AT939" s="146" t="s">
        <v>157</v>
      </c>
      <c r="AU939" s="146" t="s">
        <v>86</v>
      </c>
      <c r="AV939" s="12" t="s">
        <v>86</v>
      </c>
      <c r="AW939" s="12" t="s">
        <v>32</v>
      </c>
      <c r="AX939" s="12" t="s">
        <v>76</v>
      </c>
      <c r="AY939" s="146" t="s">
        <v>149</v>
      </c>
    </row>
    <row r="940" spans="2:51" s="12" customFormat="1" ht="12">
      <c r="B940" s="144"/>
      <c r="D940" s="145" t="s">
        <v>157</v>
      </c>
      <c r="E940" s="146" t="s">
        <v>1</v>
      </c>
      <c r="F940" s="147" t="s">
        <v>1912</v>
      </c>
      <c r="H940" s="148">
        <v>1.5</v>
      </c>
      <c r="I940" s="149"/>
      <c r="L940" s="144"/>
      <c r="M940" s="150"/>
      <c r="T940" s="151"/>
      <c r="AT940" s="146" t="s">
        <v>157</v>
      </c>
      <c r="AU940" s="146" t="s">
        <v>86</v>
      </c>
      <c r="AV940" s="12" t="s">
        <v>86</v>
      </c>
      <c r="AW940" s="12" t="s">
        <v>32</v>
      </c>
      <c r="AX940" s="12" t="s">
        <v>76</v>
      </c>
      <c r="AY940" s="146" t="s">
        <v>149</v>
      </c>
    </row>
    <row r="941" spans="2:51" s="13" customFormat="1" ht="12">
      <c r="B941" s="152"/>
      <c r="D941" s="145" t="s">
        <v>157</v>
      </c>
      <c r="E941" s="153" t="s">
        <v>1</v>
      </c>
      <c r="F941" s="154" t="s">
        <v>160</v>
      </c>
      <c r="H941" s="155">
        <v>9.525</v>
      </c>
      <c r="I941" s="156"/>
      <c r="L941" s="152"/>
      <c r="M941" s="157"/>
      <c r="T941" s="158"/>
      <c r="AT941" s="153" t="s">
        <v>157</v>
      </c>
      <c r="AU941" s="153" t="s">
        <v>86</v>
      </c>
      <c r="AV941" s="13" t="s">
        <v>156</v>
      </c>
      <c r="AW941" s="13" t="s">
        <v>32</v>
      </c>
      <c r="AX941" s="13" t="s">
        <v>84</v>
      </c>
      <c r="AY941" s="153" t="s">
        <v>149</v>
      </c>
    </row>
    <row r="942" spans="2:65" s="1" customFormat="1" ht="24.2" customHeight="1">
      <c r="B942" s="31"/>
      <c r="C942" s="131" t="s">
        <v>1077</v>
      </c>
      <c r="D942" s="131" t="s">
        <v>151</v>
      </c>
      <c r="E942" s="132" t="s">
        <v>1913</v>
      </c>
      <c r="F942" s="133" t="s">
        <v>1914</v>
      </c>
      <c r="G942" s="134" t="s">
        <v>233</v>
      </c>
      <c r="H942" s="135">
        <v>9.525</v>
      </c>
      <c r="I942" s="136"/>
      <c r="J942" s="137">
        <f>ROUND(I942*H942,2)</f>
        <v>0</v>
      </c>
      <c r="K942" s="133" t="s">
        <v>155</v>
      </c>
      <c r="L942" s="31"/>
      <c r="M942" s="138" t="s">
        <v>1</v>
      </c>
      <c r="N942" s="139" t="s">
        <v>41</v>
      </c>
      <c r="P942" s="140">
        <f>O942*H942</f>
        <v>0</v>
      </c>
      <c r="Q942" s="140">
        <v>0</v>
      </c>
      <c r="R942" s="140">
        <f>Q942*H942</f>
        <v>0</v>
      </c>
      <c r="S942" s="140">
        <v>0</v>
      </c>
      <c r="T942" s="141">
        <f>S942*H942</f>
        <v>0</v>
      </c>
      <c r="AR942" s="142" t="s">
        <v>194</v>
      </c>
      <c r="AT942" s="142" t="s">
        <v>151</v>
      </c>
      <c r="AU942" s="142" t="s">
        <v>86</v>
      </c>
      <c r="AY942" s="16" t="s">
        <v>149</v>
      </c>
      <c r="BE942" s="143">
        <f>IF(N942="základní",J942,0)</f>
        <v>0</v>
      </c>
      <c r="BF942" s="143">
        <f>IF(N942="snížená",J942,0)</f>
        <v>0</v>
      </c>
      <c r="BG942" s="143">
        <f>IF(N942="zákl. přenesená",J942,0)</f>
        <v>0</v>
      </c>
      <c r="BH942" s="143">
        <f>IF(N942="sníž. přenesená",J942,0)</f>
        <v>0</v>
      </c>
      <c r="BI942" s="143">
        <f>IF(N942="nulová",J942,0)</f>
        <v>0</v>
      </c>
      <c r="BJ942" s="16" t="s">
        <v>84</v>
      </c>
      <c r="BK942" s="143">
        <f>ROUND(I942*H942,2)</f>
        <v>0</v>
      </c>
      <c r="BL942" s="16" t="s">
        <v>194</v>
      </c>
      <c r="BM942" s="142" t="s">
        <v>1915</v>
      </c>
    </row>
    <row r="943" spans="2:65" s="1" customFormat="1" ht="24.2" customHeight="1">
      <c r="B943" s="31"/>
      <c r="C943" s="131" t="s">
        <v>1916</v>
      </c>
      <c r="D943" s="131" t="s">
        <v>151</v>
      </c>
      <c r="E943" s="132" t="s">
        <v>1917</v>
      </c>
      <c r="F943" s="133" t="s">
        <v>1918</v>
      </c>
      <c r="G943" s="134" t="s">
        <v>305</v>
      </c>
      <c r="H943" s="135">
        <v>15</v>
      </c>
      <c r="I943" s="136"/>
      <c r="J943" s="137">
        <f>ROUND(I943*H943,2)</f>
        <v>0</v>
      </c>
      <c r="K943" s="133" t="s">
        <v>155</v>
      </c>
      <c r="L943" s="31"/>
      <c r="M943" s="138" t="s">
        <v>1</v>
      </c>
      <c r="N943" s="139" t="s">
        <v>41</v>
      </c>
      <c r="P943" s="140">
        <f>O943*H943</f>
        <v>0</v>
      </c>
      <c r="Q943" s="140">
        <v>3E-05</v>
      </c>
      <c r="R943" s="140">
        <f>Q943*H943</f>
        <v>0.00045</v>
      </c>
      <c r="S943" s="140">
        <v>0</v>
      </c>
      <c r="T943" s="141">
        <f>S943*H943</f>
        <v>0</v>
      </c>
      <c r="AR943" s="142" t="s">
        <v>194</v>
      </c>
      <c r="AT943" s="142" t="s">
        <v>151</v>
      </c>
      <c r="AU943" s="142" t="s">
        <v>86</v>
      </c>
      <c r="AY943" s="16" t="s">
        <v>149</v>
      </c>
      <c r="BE943" s="143">
        <f>IF(N943="základní",J943,0)</f>
        <v>0</v>
      </c>
      <c r="BF943" s="143">
        <f>IF(N943="snížená",J943,0)</f>
        <v>0</v>
      </c>
      <c r="BG943" s="143">
        <f>IF(N943="zákl. přenesená",J943,0)</f>
        <v>0</v>
      </c>
      <c r="BH943" s="143">
        <f>IF(N943="sníž. přenesená",J943,0)</f>
        <v>0</v>
      </c>
      <c r="BI943" s="143">
        <f>IF(N943="nulová",J943,0)</f>
        <v>0</v>
      </c>
      <c r="BJ943" s="16" t="s">
        <v>84</v>
      </c>
      <c r="BK943" s="143">
        <f>ROUND(I943*H943,2)</f>
        <v>0</v>
      </c>
      <c r="BL943" s="16" t="s">
        <v>194</v>
      </c>
      <c r="BM943" s="142" t="s">
        <v>1919</v>
      </c>
    </row>
    <row r="944" spans="2:65" s="1" customFormat="1" ht="24.2" customHeight="1">
      <c r="B944" s="31"/>
      <c r="C944" s="131" t="s">
        <v>1080</v>
      </c>
      <c r="D944" s="131" t="s">
        <v>151</v>
      </c>
      <c r="E944" s="132" t="s">
        <v>1920</v>
      </c>
      <c r="F944" s="133" t="s">
        <v>1921</v>
      </c>
      <c r="G944" s="134" t="s">
        <v>233</v>
      </c>
      <c r="H944" s="135">
        <v>9.525</v>
      </c>
      <c r="I944" s="136"/>
      <c r="J944" s="137">
        <f>ROUND(I944*H944,2)</f>
        <v>0</v>
      </c>
      <c r="K944" s="133" t="s">
        <v>155</v>
      </c>
      <c r="L944" s="31"/>
      <c r="M944" s="138" t="s">
        <v>1</v>
      </c>
      <c r="N944" s="139" t="s">
        <v>41</v>
      </c>
      <c r="P944" s="140">
        <f>O944*H944</f>
        <v>0</v>
      </c>
      <c r="Q944" s="140">
        <v>0.00014</v>
      </c>
      <c r="R944" s="140">
        <f>Q944*H944</f>
        <v>0.0013334999999999998</v>
      </c>
      <c r="S944" s="140">
        <v>0</v>
      </c>
      <c r="T944" s="141">
        <f>S944*H944</f>
        <v>0</v>
      </c>
      <c r="AR944" s="142" t="s">
        <v>194</v>
      </c>
      <c r="AT944" s="142" t="s">
        <v>151</v>
      </c>
      <c r="AU944" s="142" t="s">
        <v>86</v>
      </c>
      <c r="AY944" s="16" t="s">
        <v>149</v>
      </c>
      <c r="BE944" s="143">
        <f>IF(N944="základní",J944,0)</f>
        <v>0</v>
      </c>
      <c r="BF944" s="143">
        <f>IF(N944="snížená",J944,0)</f>
        <v>0</v>
      </c>
      <c r="BG944" s="143">
        <f>IF(N944="zákl. přenesená",J944,0)</f>
        <v>0</v>
      </c>
      <c r="BH944" s="143">
        <f>IF(N944="sníž. přenesená",J944,0)</f>
        <v>0</v>
      </c>
      <c r="BI944" s="143">
        <f>IF(N944="nulová",J944,0)</f>
        <v>0</v>
      </c>
      <c r="BJ944" s="16" t="s">
        <v>84</v>
      </c>
      <c r="BK944" s="143">
        <f>ROUND(I944*H944,2)</f>
        <v>0</v>
      </c>
      <c r="BL944" s="16" t="s">
        <v>194</v>
      </c>
      <c r="BM944" s="142" t="s">
        <v>1922</v>
      </c>
    </row>
    <row r="945" spans="2:65" s="1" customFormat="1" ht="24.2" customHeight="1">
      <c r="B945" s="31"/>
      <c r="C945" s="131" t="s">
        <v>1923</v>
      </c>
      <c r="D945" s="131" t="s">
        <v>151</v>
      </c>
      <c r="E945" s="132" t="s">
        <v>1924</v>
      </c>
      <c r="F945" s="133" t="s">
        <v>1925</v>
      </c>
      <c r="G945" s="134" t="s">
        <v>233</v>
      </c>
      <c r="H945" s="135">
        <v>9.525</v>
      </c>
      <c r="I945" s="136"/>
      <c r="J945" s="137">
        <f>ROUND(I945*H945,2)</f>
        <v>0</v>
      </c>
      <c r="K945" s="133" t="s">
        <v>155</v>
      </c>
      <c r="L945" s="31"/>
      <c r="M945" s="138" t="s">
        <v>1</v>
      </c>
      <c r="N945" s="139" t="s">
        <v>41</v>
      </c>
      <c r="P945" s="140">
        <f>O945*H945</f>
        <v>0</v>
      </c>
      <c r="Q945" s="140">
        <v>0.00017</v>
      </c>
      <c r="R945" s="140">
        <f>Q945*H945</f>
        <v>0.0016192500000000002</v>
      </c>
      <c r="S945" s="140">
        <v>0</v>
      </c>
      <c r="T945" s="141">
        <f>S945*H945</f>
        <v>0</v>
      </c>
      <c r="AR945" s="142" t="s">
        <v>194</v>
      </c>
      <c r="AT945" s="142" t="s">
        <v>151</v>
      </c>
      <c r="AU945" s="142" t="s">
        <v>86</v>
      </c>
      <c r="AY945" s="16" t="s">
        <v>149</v>
      </c>
      <c r="BE945" s="143">
        <f>IF(N945="základní",J945,0)</f>
        <v>0</v>
      </c>
      <c r="BF945" s="143">
        <f>IF(N945="snížená",J945,0)</f>
        <v>0</v>
      </c>
      <c r="BG945" s="143">
        <f>IF(N945="zákl. přenesená",J945,0)</f>
        <v>0</v>
      </c>
      <c r="BH945" s="143">
        <f>IF(N945="sníž. přenesená",J945,0)</f>
        <v>0</v>
      </c>
      <c r="BI945" s="143">
        <f>IF(N945="nulová",J945,0)</f>
        <v>0</v>
      </c>
      <c r="BJ945" s="16" t="s">
        <v>84</v>
      </c>
      <c r="BK945" s="143">
        <f>ROUND(I945*H945,2)</f>
        <v>0</v>
      </c>
      <c r="BL945" s="16" t="s">
        <v>194</v>
      </c>
      <c r="BM945" s="142" t="s">
        <v>1926</v>
      </c>
    </row>
    <row r="946" spans="2:65" s="1" customFormat="1" ht="16.5" customHeight="1">
      <c r="B946" s="31"/>
      <c r="C946" s="131" t="s">
        <v>1084</v>
      </c>
      <c r="D946" s="131" t="s">
        <v>151</v>
      </c>
      <c r="E946" s="132" t="s">
        <v>1927</v>
      </c>
      <c r="F946" s="133" t="s">
        <v>1928</v>
      </c>
      <c r="G946" s="134" t="s">
        <v>305</v>
      </c>
      <c r="H946" s="135">
        <v>88.2</v>
      </c>
      <c r="I946" s="136"/>
      <c r="J946" s="137">
        <f>ROUND(I946*H946,2)</f>
        <v>0</v>
      </c>
      <c r="K946" s="133" t="s">
        <v>155</v>
      </c>
      <c r="L946" s="31"/>
      <c r="M946" s="138" t="s">
        <v>1</v>
      </c>
      <c r="N946" s="139" t="s">
        <v>41</v>
      </c>
      <c r="P946" s="140">
        <f>O946*H946</f>
        <v>0</v>
      </c>
      <c r="Q946" s="140">
        <v>1E-05</v>
      </c>
      <c r="R946" s="140">
        <f>Q946*H946</f>
        <v>0.0008820000000000001</v>
      </c>
      <c r="S946" s="140">
        <v>0</v>
      </c>
      <c r="T946" s="141">
        <f>S946*H946</f>
        <v>0</v>
      </c>
      <c r="AR946" s="142" t="s">
        <v>194</v>
      </c>
      <c r="AT946" s="142" t="s">
        <v>151</v>
      </c>
      <c r="AU946" s="142" t="s">
        <v>86</v>
      </c>
      <c r="AY946" s="16" t="s">
        <v>149</v>
      </c>
      <c r="BE946" s="143">
        <f>IF(N946="základní",J946,0)</f>
        <v>0</v>
      </c>
      <c r="BF946" s="143">
        <f>IF(N946="snížená",J946,0)</f>
        <v>0</v>
      </c>
      <c r="BG946" s="143">
        <f>IF(N946="zákl. přenesená",J946,0)</f>
        <v>0</v>
      </c>
      <c r="BH946" s="143">
        <f>IF(N946="sníž. přenesená",J946,0)</f>
        <v>0</v>
      </c>
      <c r="BI946" s="143">
        <f>IF(N946="nulová",J946,0)</f>
        <v>0</v>
      </c>
      <c r="BJ946" s="16" t="s">
        <v>84</v>
      </c>
      <c r="BK946" s="143">
        <f>ROUND(I946*H946,2)</f>
        <v>0</v>
      </c>
      <c r="BL946" s="16" t="s">
        <v>194</v>
      </c>
      <c r="BM946" s="142" t="s">
        <v>1929</v>
      </c>
    </row>
    <row r="947" spans="2:51" s="12" customFormat="1" ht="12">
      <c r="B947" s="144"/>
      <c r="D947" s="145" t="s">
        <v>157</v>
      </c>
      <c r="E947" s="146" t="s">
        <v>1</v>
      </c>
      <c r="F947" s="147" t="s">
        <v>1930</v>
      </c>
      <c r="H947" s="148">
        <v>88.2</v>
      </c>
      <c r="I947" s="149"/>
      <c r="L947" s="144"/>
      <c r="M947" s="150"/>
      <c r="T947" s="151"/>
      <c r="AT947" s="146" t="s">
        <v>157</v>
      </c>
      <c r="AU947" s="146" t="s">
        <v>86</v>
      </c>
      <c r="AV947" s="12" t="s">
        <v>86</v>
      </c>
      <c r="AW947" s="12" t="s">
        <v>32</v>
      </c>
      <c r="AX947" s="12" t="s">
        <v>76</v>
      </c>
      <c r="AY947" s="146" t="s">
        <v>149</v>
      </c>
    </row>
    <row r="948" spans="2:51" s="13" customFormat="1" ht="12">
      <c r="B948" s="152"/>
      <c r="D948" s="145" t="s">
        <v>157</v>
      </c>
      <c r="E948" s="153" t="s">
        <v>1</v>
      </c>
      <c r="F948" s="154" t="s">
        <v>160</v>
      </c>
      <c r="H948" s="155">
        <v>88.2</v>
      </c>
      <c r="I948" s="156"/>
      <c r="L948" s="152"/>
      <c r="M948" s="157"/>
      <c r="T948" s="158"/>
      <c r="AT948" s="153" t="s">
        <v>157</v>
      </c>
      <c r="AU948" s="153" t="s">
        <v>86</v>
      </c>
      <c r="AV948" s="13" t="s">
        <v>156</v>
      </c>
      <c r="AW948" s="13" t="s">
        <v>32</v>
      </c>
      <c r="AX948" s="13" t="s">
        <v>84</v>
      </c>
      <c r="AY948" s="153" t="s">
        <v>149</v>
      </c>
    </row>
    <row r="949" spans="2:65" s="1" customFormat="1" ht="24.2" customHeight="1">
      <c r="B949" s="31"/>
      <c r="C949" s="131" t="s">
        <v>1931</v>
      </c>
      <c r="D949" s="131" t="s">
        <v>151</v>
      </c>
      <c r="E949" s="132" t="s">
        <v>1932</v>
      </c>
      <c r="F949" s="133" t="s">
        <v>1933</v>
      </c>
      <c r="G949" s="134" t="s">
        <v>305</v>
      </c>
      <c r="H949" s="135">
        <v>88.2</v>
      </c>
      <c r="I949" s="136"/>
      <c r="J949" s="137">
        <f>ROUND(I949*H949,2)</f>
        <v>0</v>
      </c>
      <c r="K949" s="133" t="s">
        <v>155</v>
      </c>
      <c r="L949" s="31"/>
      <c r="M949" s="138" t="s">
        <v>1</v>
      </c>
      <c r="N949" s="139" t="s">
        <v>41</v>
      </c>
      <c r="P949" s="140">
        <f>O949*H949</f>
        <v>0</v>
      </c>
      <c r="Q949" s="140">
        <v>2E-05</v>
      </c>
      <c r="R949" s="140">
        <f>Q949*H949</f>
        <v>0.0017640000000000002</v>
      </c>
      <c r="S949" s="140">
        <v>0</v>
      </c>
      <c r="T949" s="141">
        <f>S949*H949</f>
        <v>0</v>
      </c>
      <c r="AR949" s="142" t="s">
        <v>194</v>
      </c>
      <c r="AT949" s="142" t="s">
        <v>151</v>
      </c>
      <c r="AU949" s="142" t="s">
        <v>86</v>
      </c>
      <c r="AY949" s="16" t="s">
        <v>149</v>
      </c>
      <c r="BE949" s="143">
        <f>IF(N949="základní",J949,0)</f>
        <v>0</v>
      </c>
      <c r="BF949" s="143">
        <f>IF(N949="snížená",J949,0)</f>
        <v>0</v>
      </c>
      <c r="BG949" s="143">
        <f>IF(N949="zákl. přenesená",J949,0)</f>
        <v>0</v>
      </c>
      <c r="BH949" s="143">
        <f>IF(N949="sníž. přenesená",J949,0)</f>
        <v>0</v>
      </c>
      <c r="BI949" s="143">
        <f>IF(N949="nulová",J949,0)</f>
        <v>0</v>
      </c>
      <c r="BJ949" s="16" t="s">
        <v>84</v>
      </c>
      <c r="BK949" s="143">
        <f>ROUND(I949*H949,2)</f>
        <v>0</v>
      </c>
      <c r="BL949" s="16" t="s">
        <v>194</v>
      </c>
      <c r="BM949" s="142" t="s">
        <v>1934</v>
      </c>
    </row>
    <row r="950" spans="2:51" s="12" customFormat="1" ht="12">
      <c r="B950" s="144"/>
      <c r="D950" s="145" t="s">
        <v>157</v>
      </c>
      <c r="E950" s="146" t="s">
        <v>1</v>
      </c>
      <c r="F950" s="147" t="s">
        <v>1930</v>
      </c>
      <c r="H950" s="148">
        <v>88.2</v>
      </c>
      <c r="I950" s="149"/>
      <c r="L950" s="144"/>
      <c r="M950" s="150"/>
      <c r="T950" s="151"/>
      <c r="AT950" s="146" t="s">
        <v>157</v>
      </c>
      <c r="AU950" s="146" t="s">
        <v>86</v>
      </c>
      <c r="AV950" s="12" t="s">
        <v>86</v>
      </c>
      <c r="AW950" s="12" t="s">
        <v>32</v>
      </c>
      <c r="AX950" s="12" t="s">
        <v>76</v>
      </c>
      <c r="AY950" s="146" t="s">
        <v>149</v>
      </c>
    </row>
    <row r="951" spans="2:51" s="13" customFormat="1" ht="12">
      <c r="B951" s="152"/>
      <c r="D951" s="145" t="s">
        <v>157</v>
      </c>
      <c r="E951" s="153" t="s">
        <v>1</v>
      </c>
      <c r="F951" s="154" t="s">
        <v>160</v>
      </c>
      <c r="H951" s="155">
        <v>88.2</v>
      </c>
      <c r="I951" s="156"/>
      <c r="L951" s="152"/>
      <c r="M951" s="157"/>
      <c r="T951" s="158"/>
      <c r="AT951" s="153" t="s">
        <v>157</v>
      </c>
      <c r="AU951" s="153" t="s">
        <v>86</v>
      </c>
      <c r="AV951" s="13" t="s">
        <v>156</v>
      </c>
      <c r="AW951" s="13" t="s">
        <v>32</v>
      </c>
      <c r="AX951" s="13" t="s">
        <v>84</v>
      </c>
      <c r="AY951" s="153" t="s">
        <v>149</v>
      </c>
    </row>
    <row r="952" spans="2:65" s="1" customFormat="1" ht="24.2" customHeight="1">
      <c r="B952" s="31"/>
      <c r="C952" s="131" t="s">
        <v>1087</v>
      </c>
      <c r="D952" s="131" t="s">
        <v>151</v>
      </c>
      <c r="E952" s="132" t="s">
        <v>1935</v>
      </c>
      <c r="F952" s="133" t="s">
        <v>1936</v>
      </c>
      <c r="G952" s="134" t="s">
        <v>305</v>
      </c>
      <c r="H952" s="135">
        <v>88.2</v>
      </c>
      <c r="I952" s="136"/>
      <c r="J952" s="137">
        <f>ROUND(I952*H952,2)</f>
        <v>0</v>
      </c>
      <c r="K952" s="133" t="s">
        <v>155</v>
      </c>
      <c r="L952" s="31"/>
      <c r="M952" s="138" t="s">
        <v>1</v>
      </c>
      <c r="N952" s="139" t="s">
        <v>41</v>
      </c>
      <c r="P952" s="140">
        <f>O952*H952</f>
        <v>0</v>
      </c>
      <c r="Q952" s="140">
        <v>3E-05</v>
      </c>
      <c r="R952" s="140">
        <f>Q952*H952</f>
        <v>0.0026460000000000003</v>
      </c>
      <c r="S952" s="140">
        <v>0</v>
      </c>
      <c r="T952" s="141">
        <f>S952*H952</f>
        <v>0</v>
      </c>
      <c r="AR952" s="142" t="s">
        <v>194</v>
      </c>
      <c r="AT952" s="142" t="s">
        <v>151</v>
      </c>
      <c r="AU952" s="142" t="s">
        <v>86</v>
      </c>
      <c r="AY952" s="16" t="s">
        <v>149</v>
      </c>
      <c r="BE952" s="143">
        <f>IF(N952="základní",J952,0)</f>
        <v>0</v>
      </c>
      <c r="BF952" s="143">
        <f>IF(N952="snížená",J952,0)</f>
        <v>0</v>
      </c>
      <c r="BG952" s="143">
        <f>IF(N952="zákl. přenesená",J952,0)</f>
        <v>0</v>
      </c>
      <c r="BH952" s="143">
        <f>IF(N952="sníž. přenesená",J952,0)</f>
        <v>0</v>
      </c>
      <c r="BI952" s="143">
        <f>IF(N952="nulová",J952,0)</f>
        <v>0</v>
      </c>
      <c r="BJ952" s="16" t="s">
        <v>84</v>
      </c>
      <c r="BK952" s="143">
        <f>ROUND(I952*H952,2)</f>
        <v>0</v>
      </c>
      <c r="BL952" s="16" t="s">
        <v>194</v>
      </c>
      <c r="BM952" s="142" t="s">
        <v>1937</v>
      </c>
    </row>
    <row r="953" spans="2:65" s="1" customFormat="1" ht="24.2" customHeight="1">
      <c r="B953" s="31"/>
      <c r="C953" s="131" t="s">
        <v>1938</v>
      </c>
      <c r="D953" s="131" t="s">
        <v>151</v>
      </c>
      <c r="E953" s="132" t="s">
        <v>1939</v>
      </c>
      <c r="F953" s="133" t="s">
        <v>1940</v>
      </c>
      <c r="G953" s="134" t="s">
        <v>305</v>
      </c>
      <c r="H953" s="135">
        <v>88.2</v>
      </c>
      <c r="I953" s="136"/>
      <c r="J953" s="137">
        <f>ROUND(I953*H953,2)</f>
        <v>0</v>
      </c>
      <c r="K953" s="133" t="s">
        <v>155</v>
      </c>
      <c r="L953" s="31"/>
      <c r="M953" s="138" t="s">
        <v>1</v>
      </c>
      <c r="N953" s="139" t="s">
        <v>41</v>
      </c>
      <c r="P953" s="140">
        <f>O953*H953</f>
        <v>0</v>
      </c>
      <c r="Q953" s="140">
        <v>2E-05</v>
      </c>
      <c r="R953" s="140">
        <f>Q953*H953</f>
        <v>0.0017640000000000002</v>
      </c>
      <c r="S953" s="140">
        <v>0</v>
      </c>
      <c r="T953" s="141">
        <f>S953*H953</f>
        <v>0</v>
      </c>
      <c r="AR953" s="142" t="s">
        <v>194</v>
      </c>
      <c r="AT953" s="142" t="s">
        <v>151</v>
      </c>
      <c r="AU953" s="142" t="s">
        <v>86</v>
      </c>
      <c r="AY953" s="16" t="s">
        <v>149</v>
      </c>
      <c r="BE953" s="143">
        <f>IF(N953="základní",J953,0)</f>
        <v>0</v>
      </c>
      <c r="BF953" s="143">
        <f>IF(N953="snížená",J953,0)</f>
        <v>0</v>
      </c>
      <c r="BG953" s="143">
        <f>IF(N953="zákl. přenesená",J953,0)</f>
        <v>0</v>
      </c>
      <c r="BH953" s="143">
        <f>IF(N953="sníž. přenesená",J953,0)</f>
        <v>0</v>
      </c>
      <c r="BI953" s="143">
        <f>IF(N953="nulová",J953,0)</f>
        <v>0</v>
      </c>
      <c r="BJ953" s="16" t="s">
        <v>84</v>
      </c>
      <c r="BK953" s="143">
        <f>ROUND(I953*H953,2)</f>
        <v>0</v>
      </c>
      <c r="BL953" s="16" t="s">
        <v>194</v>
      </c>
      <c r="BM953" s="142" t="s">
        <v>1941</v>
      </c>
    </row>
    <row r="954" spans="2:65" s="1" customFormat="1" ht="16.5" customHeight="1">
      <c r="B954" s="31"/>
      <c r="C954" s="131" t="s">
        <v>1091</v>
      </c>
      <c r="D954" s="131" t="s">
        <v>151</v>
      </c>
      <c r="E954" s="132" t="s">
        <v>1942</v>
      </c>
      <c r="F954" s="133" t="s">
        <v>1943</v>
      </c>
      <c r="G954" s="134" t="s">
        <v>233</v>
      </c>
      <c r="H954" s="135">
        <v>17</v>
      </c>
      <c r="I954" s="136"/>
      <c r="J954" s="137">
        <f>ROUND(I954*H954,2)</f>
        <v>0</v>
      </c>
      <c r="K954" s="133" t="s">
        <v>155</v>
      </c>
      <c r="L954" s="31"/>
      <c r="M954" s="138" t="s">
        <v>1</v>
      </c>
      <c r="N954" s="139" t="s">
        <v>41</v>
      </c>
      <c r="P954" s="140">
        <f>O954*H954</f>
        <v>0</v>
      </c>
      <c r="Q954" s="140">
        <v>0</v>
      </c>
      <c r="R954" s="140">
        <f>Q954*H954</f>
        <v>0</v>
      </c>
      <c r="S954" s="140">
        <v>0</v>
      </c>
      <c r="T954" s="141">
        <f>S954*H954</f>
        <v>0</v>
      </c>
      <c r="AR954" s="142" t="s">
        <v>194</v>
      </c>
      <c r="AT954" s="142" t="s">
        <v>151</v>
      </c>
      <c r="AU954" s="142" t="s">
        <v>86</v>
      </c>
      <c r="AY954" s="16" t="s">
        <v>149</v>
      </c>
      <c r="BE954" s="143">
        <f>IF(N954="základní",J954,0)</f>
        <v>0</v>
      </c>
      <c r="BF954" s="143">
        <f>IF(N954="snížená",J954,0)</f>
        <v>0</v>
      </c>
      <c r="BG954" s="143">
        <f>IF(N954="zákl. přenesená",J954,0)</f>
        <v>0</v>
      </c>
      <c r="BH954" s="143">
        <f>IF(N954="sníž. přenesená",J954,0)</f>
        <v>0</v>
      </c>
      <c r="BI954" s="143">
        <f>IF(N954="nulová",J954,0)</f>
        <v>0</v>
      </c>
      <c r="BJ954" s="16" t="s">
        <v>84</v>
      </c>
      <c r="BK954" s="143">
        <f>ROUND(I954*H954,2)</f>
        <v>0</v>
      </c>
      <c r="BL954" s="16" t="s">
        <v>194</v>
      </c>
      <c r="BM954" s="142" t="s">
        <v>1944</v>
      </c>
    </row>
    <row r="955" spans="2:51" s="14" customFormat="1" ht="12">
      <c r="B955" s="172"/>
      <c r="D955" s="145" t="s">
        <v>157</v>
      </c>
      <c r="E955" s="173" t="s">
        <v>1</v>
      </c>
      <c r="F955" s="174" t="s">
        <v>318</v>
      </c>
      <c r="H955" s="173" t="s">
        <v>1</v>
      </c>
      <c r="I955" s="175"/>
      <c r="L955" s="172"/>
      <c r="M955" s="176"/>
      <c r="T955" s="177"/>
      <c r="AT955" s="173" t="s">
        <v>157</v>
      </c>
      <c r="AU955" s="173" t="s">
        <v>86</v>
      </c>
      <c r="AV955" s="14" t="s">
        <v>84</v>
      </c>
      <c r="AW955" s="14" t="s">
        <v>32</v>
      </c>
      <c r="AX955" s="14" t="s">
        <v>76</v>
      </c>
      <c r="AY955" s="173" t="s">
        <v>149</v>
      </c>
    </row>
    <row r="956" spans="2:51" s="12" customFormat="1" ht="12">
      <c r="B956" s="144"/>
      <c r="D956" s="145" t="s">
        <v>157</v>
      </c>
      <c r="E956" s="146" t="s">
        <v>1</v>
      </c>
      <c r="F956" s="147" t="s">
        <v>226</v>
      </c>
      <c r="H956" s="148">
        <v>17</v>
      </c>
      <c r="I956" s="149"/>
      <c r="L956" s="144"/>
      <c r="M956" s="150"/>
      <c r="T956" s="151"/>
      <c r="AT956" s="146" t="s">
        <v>157</v>
      </c>
      <c r="AU956" s="146" t="s">
        <v>86</v>
      </c>
      <c r="AV956" s="12" t="s">
        <v>86</v>
      </c>
      <c r="AW956" s="12" t="s">
        <v>32</v>
      </c>
      <c r="AX956" s="12" t="s">
        <v>76</v>
      </c>
      <c r="AY956" s="146" t="s">
        <v>149</v>
      </c>
    </row>
    <row r="957" spans="2:51" s="13" customFormat="1" ht="12">
      <c r="B957" s="152"/>
      <c r="D957" s="145" t="s">
        <v>157</v>
      </c>
      <c r="E957" s="153" t="s">
        <v>1</v>
      </c>
      <c r="F957" s="154" t="s">
        <v>160</v>
      </c>
      <c r="H957" s="155">
        <v>17</v>
      </c>
      <c r="I957" s="156"/>
      <c r="L957" s="152"/>
      <c r="M957" s="157"/>
      <c r="T957" s="158"/>
      <c r="AT957" s="153" t="s">
        <v>157</v>
      </c>
      <c r="AU957" s="153" t="s">
        <v>86</v>
      </c>
      <c r="AV957" s="13" t="s">
        <v>156</v>
      </c>
      <c r="AW957" s="13" t="s">
        <v>32</v>
      </c>
      <c r="AX957" s="13" t="s">
        <v>84</v>
      </c>
      <c r="AY957" s="153" t="s">
        <v>149</v>
      </c>
    </row>
    <row r="958" spans="2:65" s="1" customFormat="1" ht="24.2" customHeight="1">
      <c r="B958" s="31"/>
      <c r="C958" s="131" t="s">
        <v>1945</v>
      </c>
      <c r="D958" s="131" t="s">
        <v>151</v>
      </c>
      <c r="E958" s="132" t="s">
        <v>1946</v>
      </c>
      <c r="F958" s="133" t="s">
        <v>1947</v>
      </c>
      <c r="G958" s="134" t="s">
        <v>233</v>
      </c>
      <c r="H958" s="135">
        <v>80.33</v>
      </c>
      <c r="I958" s="136"/>
      <c r="J958" s="137">
        <f>ROUND(I958*H958,2)</f>
        <v>0</v>
      </c>
      <c r="K958" s="133" t="s">
        <v>155</v>
      </c>
      <c r="L958" s="31"/>
      <c r="M958" s="138" t="s">
        <v>1</v>
      </c>
      <c r="N958" s="139" t="s">
        <v>41</v>
      </c>
      <c r="P958" s="140">
        <f>O958*H958</f>
        <v>0</v>
      </c>
      <c r="Q958" s="140">
        <v>0.00011</v>
      </c>
      <c r="R958" s="140">
        <f>Q958*H958</f>
        <v>0.0088363</v>
      </c>
      <c r="S958" s="140">
        <v>0</v>
      </c>
      <c r="T958" s="141">
        <f>S958*H958</f>
        <v>0</v>
      </c>
      <c r="AR958" s="142" t="s">
        <v>194</v>
      </c>
      <c r="AT958" s="142" t="s">
        <v>151</v>
      </c>
      <c r="AU958" s="142" t="s">
        <v>86</v>
      </c>
      <c r="AY958" s="16" t="s">
        <v>149</v>
      </c>
      <c r="BE958" s="143">
        <f>IF(N958="základní",J958,0)</f>
        <v>0</v>
      </c>
      <c r="BF958" s="143">
        <f>IF(N958="snížená",J958,0)</f>
        <v>0</v>
      </c>
      <c r="BG958" s="143">
        <f>IF(N958="zákl. přenesená",J958,0)</f>
        <v>0</v>
      </c>
      <c r="BH958" s="143">
        <f>IF(N958="sníž. přenesená",J958,0)</f>
        <v>0</v>
      </c>
      <c r="BI958" s="143">
        <f>IF(N958="nulová",J958,0)</f>
        <v>0</v>
      </c>
      <c r="BJ958" s="16" t="s">
        <v>84</v>
      </c>
      <c r="BK958" s="143">
        <f>ROUND(I958*H958,2)</f>
        <v>0</v>
      </c>
      <c r="BL958" s="16" t="s">
        <v>194</v>
      </c>
      <c r="BM958" s="142" t="s">
        <v>1948</v>
      </c>
    </row>
    <row r="959" spans="2:51" s="12" customFormat="1" ht="12">
      <c r="B959" s="144"/>
      <c r="D959" s="145" t="s">
        <v>157</v>
      </c>
      <c r="E959" s="146" t="s">
        <v>1</v>
      </c>
      <c r="F959" s="147" t="s">
        <v>1949</v>
      </c>
      <c r="H959" s="148">
        <v>80.33</v>
      </c>
      <c r="I959" s="149"/>
      <c r="L959" s="144"/>
      <c r="M959" s="150"/>
      <c r="T959" s="151"/>
      <c r="AT959" s="146" t="s">
        <v>157</v>
      </c>
      <c r="AU959" s="146" t="s">
        <v>86</v>
      </c>
      <c r="AV959" s="12" t="s">
        <v>86</v>
      </c>
      <c r="AW959" s="12" t="s">
        <v>32</v>
      </c>
      <c r="AX959" s="12" t="s">
        <v>76</v>
      </c>
      <c r="AY959" s="146" t="s">
        <v>149</v>
      </c>
    </row>
    <row r="960" spans="2:51" s="13" customFormat="1" ht="12">
      <c r="B960" s="152"/>
      <c r="D960" s="145" t="s">
        <v>157</v>
      </c>
      <c r="E960" s="153" t="s">
        <v>1</v>
      </c>
      <c r="F960" s="154" t="s">
        <v>160</v>
      </c>
      <c r="H960" s="155">
        <v>80.33</v>
      </c>
      <c r="I960" s="156"/>
      <c r="L960" s="152"/>
      <c r="M960" s="157"/>
      <c r="T960" s="158"/>
      <c r="AT960" s="153" t="s">
        <v>157</v>
      </c>
      <c r="AU960" s="153" t="s">
        <v>86</v>
      </c>
      <c r="AV960" s="13" t="s">
        <v>156</v>
      </c>
      <c r="AW960" s="13" t="s">
        <v>32</v>
      </c>
      <c r="AX960" s="13" t="s">
        <v>84</v>
      </c>
      <c r="AY960" s="153" t="s">
        <v>149</v>
      </c>
    </row>
    <row r="961" spans="2:65" s="1" customFormat="1" ht="24.2" customHeight="1">
      <c r="B961" s="31"/>
      <c r="C961" s="131" t="s">
        <v>1094</v>
      </c>
      <c r="D961" s="131" t="s">
        <v>151</v>
      </c>
      <c r="E961" s="132" t="s">
        <v>1950</v>
      </c>
      <c r="F961" s="133" t="s">
        <v>1951</v>
      </c>
      <c r="G961" s="134" t="s">
        <v>233</v>
      </c>
      <c r="H961" s="135">
        <v>17</v>
      </c>
      <c r="I961" s="136"/>
      <c r="J961" s="137">
        <f>ROUND(I961*H961,2)</f>
        <v>0</v>
      </c>
      <c r="K961" s="133" t="s">
        <v>155</v>
      </c>
      <c r="L961" s="31"/>
      <c r="M961" s="138" t="s">
        <v>1</v>
      </c>
      <c r="N961" s="139" t="s">
        <v>41</v>
      </c>
      <c r="P961" s="140">
        <f>O961*H961</f>
        <v>0</v>
      </c>
      <c r="Q961" s="140">
        <v>0.00014</v>
      </c>
      <c r="R961" s="140">
        <f>Q961*H961</f>
        <v>0.0023799999999999997</v>
      </c>
      <c r="S961" s="140">
        <v>0</v>
      </c>
      <c r="T961" s="141">
        <f>S961*H961</f>
        <v>0</v>
      </c>
      <c r="AR961" s="142" t="s">
        <v>194</v>
      </c>
      <c r="AT961" s="142" t="s">
        <v>151</v>
      </c>
      <c r="AU961" s="142" t="s">
        <v>86</v>
      </c>
      <c r="AY961" s="16" t="s">
        <v>149</v>
      </c>
      <c r="BE961" s="143">
        <f>IF(N961="základní",J961,0)</f>
        <v>0</v>
      </c>
      <c r="BF961" s="143">
        <f>IF(N961="snížená",J961,0)</f>
        <v>0</v>
      </c>
      <c r="BG961" s="143">
        <f>IF(N961="zákl. přenesená",J961,0)</f>
        <v>0</v>
      </c>
      <c r="BH961" s="143">
        <f>IF(N961="sníž. přenesená",J961,0)</f>
        <v>0</v>
      </c>
      <c r="BI961" s="143">
        <f>IF(N961="nulová",J961,0)</f>
        <v>0</v>
      </c>
      <c r="BJ961" s="16" t="s">
        <v>84</v>
      </c>
      <c r="BK961" s="143">
        <f>ROUND(I961*H961,2)</f>
        <v>0</v>
      </c>
      <c r="BL961" s="16" t="s">
        <v>194</v>
      </c>
      <c r="BM961" s="142" t="s">
        <v>1952</v>
      </c>
    </row>
    <row r="962" spans="2:65" s="1" customFormat="1" ht="24.2" customHeight="1">
      <c r="B962" s="31"/>
      <c r="C962" s="131" t="s">
        <v>1953</v>
      </c>
      <c r="D962" s="131" t="s">
        <v>151</v>
      </c>
      <c r="E962" s="132" t="s">
        <v>1954</v>
      </c>
      <c r="F962" s="133" t="s">
        <v>1955</v>
      </c>
      <c r="G962" s="134" t="s">
        <v>233</v>
      </c>
      <c r="H962" s="135">
        <v>80.33</v>
      </c>
      <c r="I962" s="136"/>
      <c r="J962" s="137">
        <f>ROUND(I962*H962,2)</f>
        <v>0</v>
      </c>
      <c r="K962" s="133" t="s">
        <v>155</v>
      </c>
      <c r="L962" s="31"/>
      <c r="M962" s="138" t="s">
        <v>1</v>
      </c>
      <c r="N962" s="139" t="s">
        <v>41</v>
      </c>
      <c r="P962" s="140">
        <f>O962*H962</f>
        <v>0</v>
      </c>
      <c r="Q962" s="140">
        <v>0.00072</v>
      </c>
      <c r="R962" s="140">
        <f>Q962*H962</f>
        <v>0.0578376</v>
      </c>
      <c r="S962" s="140">
        <v>0</v>
      </c>
      <c r="T962" s="141">
        <f>S962*H962</f>
        <v>0</v>
      </c>
      <c r="AR962" s="142" t="s">
        <v>194</v>
      </c>
      <c r="AT962" s="142" t="s">
        <v>151</v>
      </c>
      <c r="AU962" s="142" t="s">
        <v>86</v>
      </c>
      <c r="AY962" s="16" t="s">
        <v>149</v>
      </c>
      <c r="BE962" s="143">
        <f>IF(N962="základní",J962,0)</f>
        <v>0</v>
      </c>
      <c r="BF962" s="143">
        <f>IF(N962="snížená",J962,0)</f>
        <v>0</v>
      </c>
      <c r="BG962" s="143">
        <f>IF(N962="zákl. přenesená",J962,0)</f>
        <v>0</v>
      </c>
      <c r="BH962" s="143">
        <f>IF(N962="sníž. přenesená",J962,0)</f>
        <v>0</v>
      </c>
      <c r="BI962" s="143">
        <f>IF(N962="nulová",J962,0)</f>
        <v>0</v>
      </c>
      <c r="BJ962" s="16" t="s">
        <v>84</v>
      </c>
      <c r="BK962" s="143">
        <f>ROUND(I962*H962,2)</f>
        <v>0</v>
      </c>
      <c r="BL962" s="16" t="s">
        <v>194</v>
      </c>
      <c r="BM962" s="142" t="s">
        <v>1956</v>
      </c>
    </row>
    <row r="963" spans="2:65" s="1" customFormat="1" ht="24.2" customHeight="1">
      <c r="B963" s="31"/>
      <c r="C963" s="131" t="s">
        <v>1098</v>
      </c>
      <c r="D963" s="131" t="s">
        <v>151</v>
      </c>
      <c r="E963" s="132" t="s">
        <v>1954</v>
      </c>
      <c r="F963" s="133" t="s">
        <v>1955</v>
      </c>
      <c r="G963" s="134" t="s">
        <v>233</v>
      </c>
      <c r="H963" s="135">
        <v>17</v>
      </c>
      <c r="I963" s="136"/>
      <c r="J963" s="137">
        <f>ROUND(I963*H963,2)</f>
        <v>0</v>
      </c>
      <c r="K963" s="133" t="s">
        <v>155</v>
      </c>
      <c r="L963" s="31"/>
      <c r="M963" s="138" t="s">
        <v>1</v>
      </c>
      <c r="N963" s="139" t="s">
        <v>41</v>
      </c>
      <c r="P963" s="140">
        <f>O963*H963</f>
        <v>0</v>
      </c>
      <c r="Q963" s="140">
        <v>0.00072</v>
      </c>
      <c r="R963" s="140">
        <f>Q963*H963</f>
        <v>0.012240000000000001</v>
      </c>
      <c r="S963" s="140">
        <v>0</v>
      </c>
      <c r="T963" s="141">
        <f>S963*H963</f>
        <v>0</v>
      </c>
      <c r="AR963" s="142" t="s">
        <v>194</v>
      </c>
      <c r="AT963" s="142" t="s">
        <v>151</v>
      </c>
      <c r="AU963" s="142" t="s">
        <v>86</v>
      </c>
      <c r="AY963" s="16" t="s">
        <v>149</v>
      </c>
      <c r="BE963" s="143">
        <f>IF(N963="základní",J963,0)</f>
        <v>0</v>
      </c>
      <c r="BF963" s="143">
        <f>IF(N963="snížená",J963,0)</f>
        <v>0</v>
      </c>
      <c r="BG963" s="143">
        <f>IF(N963="zákl. přenesená",J963,0)</f>
        <v>0</v>
      </c>
      <c r="BH963" s="143">
        <f>IF(N963="sníž. přenesená",J963,0)</f>
        <v>0</v>
      </c>
      <c r="BI963" s="143">
        <f>IF(N963="nulová",J963,0)</f>
        <v>0</v>
      </c>
      <c r="BJ963" s="16" t="s">
        <v>84</v>
      </c>
      <c r="BK963" s="143">
        <f>ROUND(I963*H963,2)</f>
        <v>0</v>
      </c>
      <c r="BL963" s="16" t="s">
        <v>194</v>
      </c>
      <c r="BM963" s="142" t="s">
        <v>1957</v>
      </c>
    </row>
    <row r="964" spans="2:63" s="11" customFormat="1" ht="22.7" customHeight="1">
      <c r="B964" s="119"/>
      <c r="D964" s="120" t="s">
        <v>75</v>
      </c>
      <c r="E964" s="129" t="s">
        <v>1715</v>
      </c>
      <c r="F964" s="129" t="s">
        <v>1958</v>
      </c>
      <c r="I964" s="122"/>
      <c r="J964" s="130">
        <f>BK964</f>
        <v>0</v>
      </c>
      <c r="L964" s="119"/>
      <c r="M964" s="124"/>
      <c r="P964" s="125">
        <f>SUM(P965:P997)</f>
        <v>0</v>
      </c>
      <c r="R964" s="125">
        <f>SUM(R965:R997)</f>
        <v>2.32403969</v>
      </c>
      <c r="T964" s="126">
        <f>SUM(T965:T997)</f>
        <v>0.3893414</v>
      </c>
      <c r="AR964" s="120" t="s">
        <v>86</v>
      </c>
      <c r="AT964" s="127" t="s">
        <v>75</v>
      </c>
      <c r="AU964" s="127" t="s">
        <v>84</v>
      </c>
      <c r="AY964" s="120" t="s">
        <v>149</v>
      </c>
      <c r="BK964" s="128">
        <f>SUM(BK965:BK997)</f>
        <v>0</v>
      </c>
    </row>
    <row r="965" spans="2:65" s="1" customFormat="1" ht="16.5" customHeight="1">
      <c r="B965" s="31"/>
      <c r="C965" s="131" t="s">
        <v>1959</v>
      </c>
      <c r="D965" s="131" t="s">
        <v>151</v>
      </c>
      <c r="E965" s="132" t="s">
        <v>1960</v>
      </c>
      <c r="F965" s="133" t="s">
        <v>1961</v>
      </c>
      <c r="G965" s="134" t="s">
        <v>233</v>
      </c>
      <c r="H965" s="135">
        <v>1255.94</v>
      </c>
      <c r="I965" s="136"/>
      <c r="J965" s="137">
        <f>ROUND(I965*H965,2)</f>
        <v>0</v>
      </c>
      <c r="K965" s="133" t="s">
        <v>155</v>
      </c>
      <c r="L965" s="31"/>
      <c r="M965" s="138" t="s">
        <v>1</v>
      </c>
      <c r="N965" s="139" t="s">
        <v>41</v>
      </c>
      <c r="P965" s="140">
        <f>O965*H965</f>
        <v>0</v>
      </c>
      <c r="Q965" s="140">
        <v>0.001</v>
      </c>
      <c r="R965" s="140">
        <f>Q965*H965</f>
        <v>1.25594</v>
      </c>
      <c r="S965" s="140">
        <v>0.00031</v>
      </c>
      <c r="T965" s="141">
        <f>S965*H965</f>
        <v>0.3893414</v>
      </c>
      <c r="AR965" s="142" t="s">
        <v>194</v>
      </c>
      <c r="AT965" s="142" t="s">
        <v>151</v>
      </c>
      <c r="AU965" s="142" t="s">
        <v>86</v>
      </c>
      <c r="AY965" s="16" t="s">
        <v>149</v>
      </c>
      <c r="BE965" s="143">
        <f>IF(N965="základní",J965,0)</f>
        <v>0</v>
      </c>
      <c r="BF965" s="143">
        <f>IF(N965="snížená",J965,0)</f>
        <v>0</v>
      </c>
      <c r="BG965" s="143">
        <f>IF(N965="zákl. přenesená",J965,0)</f>
        <v>0</v>
      </c>
      <c r="BH965" s="143">
        <f>IF(N965="sníž. přenesená",J965,0)</f>
        <v>0</v>
      </c>
      <c r="BI965" s="143">
        <f>IF(N965="nulová",J965,0)</f>
        <v>0</v>
      </c>
      <c r="BJ965" s="16" t="s">
        <v>84</v>
      </c>
      <c r="BK965" s="143">
        <f>ROUND(I965*H965,2)</f>
        <v>0</v>
      </c>
      <c r="BL965" s="16" t="s">
        <v>194</v>
      </c>
      <c r="BM965" s="142" t="s">
        <v>1962</v>
      </c>
    </row>
    <row r="966" spans="2:51" s="12" customFormat="1" ht="12">
      <c r="B966" s="144"/>
      <c r="D966" s="145" t="s">
        <v>157</v>
      </c>
      <c r="E966" s="146" t="s">
        <v>1</v>
      </c>
      <c r="F966" s="147" t="s">
        <v>1963</v>
      </c>
      <c r="H966" s="148">
        <v>1255.94</v>
      </c>
      <c r="I966" s="149"/>
      <c r="L966" s="144"/>
      <c r="M966" s="150"/>
      <c r="T966" s="151"/>
      <c r="AT966" s="146" t="s">
        <v>157</v>
      </c>
      <c r="AU966" s="146" t="s">
        <v>86</v>
      </c>
      <c r="AV966" s="12" t="s">
        <v>86</v>
      </c>
      <c r="AW966" s="12" t="s">
        <v>32</v>
      </c>
      <c r="AX966" s="12" t="s">
        <v>76</v>
      </c>
      <c r="AY966" s="146" t="s">
        <v>149</v>
      </c>
    </row>
    <row r="967" spans="2:51" s="13" customFormat="1" ht="12">
      <c r="B967" s="152"/>
      <c r="D967" s="145" t="s">
        <v>157</v>
      </c>
      <c r="E967" s="153" t="s">
        <v>1</v>
      </c>
      <c r="F967" s="154" t="s">
        <v>160</v>
      </c>
      <c r="H967" s="155">
        <v>1255.94</v>
      </c>
      <c r="I967" s="156"/>
      <c r="L967" s="152"/>
      <c r="M967" s="157"/>
      <c r="T967" s="158"/>
      <c r="AT967" s="153" t="s">
        <v>157</v>
      </c>
      <c r="AU967" s="153" t="s">
        <v>86</v>
      </c>
      <c r="AV967" s="13" t="s">
        <v>156</v>
      </c>
      <c r="AW967" s="13" t="s">
        <v>32</v>
      </c>
      <c r="AX967" s="13" t="s">
        <v>84</v>
      </c>
      <c r="AY967" s="153" t="s">
        <v>149</v>
      </c>
    </row>
    <row r="968" spans="2:65" s="1" customFormat="1" ht="24.2" customHeight="1">
      <c r="B968" s="31"/>
      <c r="C968" s="131" t="s">
        <v>1101</v>
      </c>
      <c r="D968" s="131" t="s">
        <v>151</v>
      </c>
      <c r="E968" s="132" t="s">
        <v>1964</v>
      </c>
      <c r="F968" s="133" t="s">
        <v>1965</v>
      </c>
      <c r="G968" s="134" t="s">
        <v>233</v>
      </c>
      <c r="H968" s="135">
        <v>1255.94</v>
      </c>
      <c r="I968" s="136"/>
      <c r="J968" s="137">
        <f>ROUND(I968*H968,2)</f>
        <v>0</v>
      </c>
      <c r="K968" s="133" t="s">
        <v>155</v>
      </c>
      <c r="L968" s="31"/>
      <c r="M968" s="138" t="s">
        <v>1</v>
      </c>
      <c r="N968" s="139" t="s">
        <v>41</v>
      </c>
      <c r="P968" s="140">
        <f>O968*H968</f>
        <v>0</v>
      </c>
      <c r="Q968" s="140">
        <v>0</v>
      </c>
      <c r="R968" s="140">
        <f>Q968*H968</f>
        <v>0</v>
      </c>
      <c r="S968" s="140">
        <v>0</v>
      </c>
      <c r="T968" s="141">
        <f>S968*H968</f>
        <v>0</v>
      </c>
      <c r="AR968" s="142" t="s">
        <v>194</v>
      </c>
      <c r="AT968" s="142" t="s">
        <v>151</v>
      </c>
      <c r="AU968" s="142" t="s">
        <v>86</v>
      </c>
      <c r="AY968" s="16" t="s">
        <v>149</v>
      </c>
      <c r="BE968" s="143">
        <f>IF(N968="základní",J968,0)</f>
        <v>0</v>
      </c>
      <c r="BF968" s="143">
        <f>IF(N968="snížená",J968,0)</f>
        <v>0</v>
      </c>
      <c r="BG968" s="143">
        <f>IF(N968="zákl. přenesená",J968,0)</f>
        <v>0</v>
      </c>
      <c r="BH968" s="143">
        <f>IF(N968="sníž. přenesená",J968,0)</f>
        <v>0</v>
      </c>
      <c r="BI968" s="143">
        <f>IF(N968="nulová",J968,0)</f>
        <v>0</v>
      </c>
      <c r="BJ968" s="16" t="s">
        <v>84</v>
      </c>
      <c r="BK968" s="143">
        <f>ROUND(I968*H968,2)</f>
        <v>0</v>
      </c>
      <c r="BL968" s="16" t="s">
        <v>194</v>
      </c>
      <c r="BM968" s="142" t="s">
        <v>1966</v>
      </c>
    </row>
    <row r="969" spans="2:51" s="12" customFormat="1" ht="12">
      <c r="B969" s="144"/>
      <c r="D969" s="145" t="s">
        <v>157</v>
      </c>
      <c r="E969" s="146" t="s">
        <v>1</v>
      </c>
      <c r="F969" s="147" t="s">
        <v>1967</v>
      </c>
      <c r="H969" s="148">
        <v>1255.94</v>
      </c>
      <c r="I969" s="149"/>
      <c r="L969" s="144"/>
      <c r="M969" s="150"/>
      <c r="T969" s="151"/>
      <c r="AT969" s="146" t="s">
        <v>157</v>
      </c>
      <c r="AU969" s="146" t="s">
        <v>86</v>
      </c>
      <c r="AV969" s="12" t="s">
        <v>86</v>
      </c>
      <c r="AW969" s="12" t="s">
        <v>32</v>
      </c>
      <c r="AX969" s="12" t="s">
        <v>76</v>
      </c>
      <c r="AY969" s="146" t="s">
        <v>149</v>
      </c>
    </row>
    <row r="970" spans="2:51" s="13" customFormat="1" ht="12">
      <c r="B970" s="152"/>
      <c r="D970" s="145" t="s">
        <v>157</v>
      </c>
      <c r="E970" s="153" t="s">
        <v>1</v>
      </c>
      <c r="F970" s="154" t="s">
        <v>160</v>
      </c>
      <c r="H970" s="155">
        <v>1255.94</v>
      </c>
      <c r="I970" s="156"/>
      <c r="L970" s="152"/>
      <c r="M970" s="157"/>
      <c r="T970" s="158"/>
      <c r="AT970" s="153" t="s">
        <v>157</v>
      </c>
      <c r="AU970" s="153" t="s">
        <v>86</v>
      </c>
      <c r="AV970" s="13" t="s">
        <v>156</v>
      </c>
      <c r="AW970" s="13" t="s">
        <v>32</v>
      </c>
      <c r="AX970" s="13" t="s">
        <v>84</v>
      </c>
      <c r="AY970" s="153" t="s">
        <v>149</v>
      </c>
    </row>
    <row r="971" spans="2:65" s="1" customFormat="1" ht="21.75" customHeight="1">
      <c r="B971" s="31"/>
      <c r="C971" s="131" t="s">
        <v>1968</v>
      </c>
      <c r="D971" s="131" t="s">
        <v>151</v>
      </c>
      <c r="E971" s="132" t="s">
        <v>1969</v>
      </c>
      <c r="F971" s="133" t="s">
        <v>1970</v>
      </c>
      <c r="G971" s="134" t="s">
        <v>233</v>
      </c>
      <c r="H971" s="135">
        <v>1255.94</v>
      </c>
      <c r="I971" s="136"/>
      <c r="J971" s="137">
        <f>ROUND(I971*H971,2)</f>
        <v>0</v>
      </c>
      <c r="K971" s="133" t="s">
        <v>155</v>
      </c>
      <c r="L971" s="31"/>
      <c r="M971" s="138" t="s">
        <v>1</v>
      </c>
      <c r="N971" s="139" t="s">
        <v>41</v>
      </c>
      <c r="P971" s="140">
        <f>O971*H971</f>
        <v>0</v>
      </c>
      <c r="Q971" s="140">
        <v>3E-05</v>
      </c>
      <c r="R971" s="140">
        <f>Q971*H971</f>
        <v>0.0376782</v>
      </c>
      <c r="S971" s="140">
        <v>0</v>
      </c>
      <c r="T971" s="141">
        <f>S971*H971</f>
        <v>0</v>
      </c>
      <c r="AR971" s="142" t="s">
        <v>194</v>
      </c>
      <c r="AT971" s="142" t="s">
        <v>151</v>
      </c>
      <c r="AU971" s="142" t="s">
        <v>86</v>
      </c>
      <c r="AY971" s="16" t="s">
        <v>149</v>
      </c>
      <c r="BE971" s="143">
        <f>IF(N971="základní",J971,0)</f>
        <v>0</v>
      </c>
      <c r="BF971" s="143">
        <f>IF(N971="snížená",J971,0)</f>
        <v>0</v>
      </c>
      <c r="BG971" s="143">
        <f>IF(N971="zákl. přenesená",J971,0)</f>
        <v>0</v>
      </c>
      <c r="BH971" s="143">
        <f>IF(N971="sníž. přenesená",J971,0)</f>
        <v>0</v>
      </c>
      <c r="BI971" s="143">
        <f>IF(N971="nulová",J971,0)</f>
        <v>0</v>
      </c>
      <c r="BJ971" s="16" t="s">
        <v>84</v>
      </c>
      <c r="BK971" s="143">
        <f>ROUND(I971*H971,2)</f>
        <v>0</v>
      </c>
      <c r="BL971" s="16" t="s">
        <v>194</v>
      </c>
      <c r="BM971" s="142" t="s">
        <v>1971</v>
      </c>
    </row>
    <row r="972" spans="2:51" s="12" customFormat="1" ht="12">
      <c r="B972" s="144"/>
      <c r="D972" s="145" t="s">
        <v>157</v>
      </c>
      <c r="E972" s="146" t="s">
        <v>1</v>
      </c>
      <c r="F972" s="147" t="s">
        <v>1967</v>
      </c>
      <c r="H972" s="148">
        <v>1255.94</v>
      </c>
      <c r="I972" s="149"/>
      <c r="L972" s="144"/>
      <c r="M972" s="150"/>
      <c r="T972" s="151"/>
      <c r="AT972" s="146" t="s">
        <v>157</v>
      </c>
      <c r="AU972" s="146" t="s">
        <v>86</v>
      </c>
      <c r="AV972" s="12" t="s">
        <v>86</v>
      </c>
      <c r="AW972" s="12" t="s">
        <v>32</v>
      </c>
      <c r="AX972" s="12" t="s">
        <v>76</v>
      </c>
      <c r="AY972" s="146" t="s">
        <v>149</v>
      </c>
    </row>
    <row r="973" spans="2:51" s="13" customFormat="1" ht="12">
      <c r="B973" s="152"/>
      <c r="D973" s="145" t="s">
        <v>157</v>
      </c>
      <c r="E973" s="153" t="s">
        <v>1</v>
      </c>
      <c r="F973" s="154" t="s">
        <v>160</v>
      </c>
      <c r="H973" s="155">
        <v>1255.94</v>
      </c>
      <c r="I973" s="156"/>
      <c r="L973" s="152"/>
      <c r="M973" s="157"/>
      <c r="T973" s="158"/>
      <c r="AT973" s="153" t="s">
        <v>157</v>
      </c>
      <c r="AU973" s="153" t="s">
        <v>86</v>
      </c>
      <c r="AV973" s="13" t="s">
        <v>156</v>
      </c>
      <c r="AW973" s="13" t="s">
        <v>32</v>
      </c>
      <c r="AX973" s="13" t="s">
        <v>84</v>
      </c>
      <c r="AY973" s="153" t="s">
        <v>149</v>
      </c>
    </row>
    <row r="974" spans="2:65" s="1" customFormat="1" ht="16.5" customHeight="1">
      <c r="B974" s="31"/>
      <c r="C974" s="131" t="s">
        <v>1105</v>
      </c>
      <c r="D974" s="131" t="s">
        <v>151</v>
      </c>
      <c r="E974" s="132" t="s">
        <v>1972</v>
      </c>
      <c r="F974" s="133" t="s">
        <v>1973</v>
      </c>
      <c r="G974" s="134" t="s">
        <v>233</v>
      </c>
      <c r="H974" s="135">
        <v>661.85</v>
      </c>
      <c r="I974" s="136"/>
      <c r="J974" s="137">
        <f>ROUND(I974*H974,2)</f>
        <v>0</v>
      </c>
      <c r="K974" s="133" t="s">
        <v>155</v>
      </c>
      <c r="L974" s="31"/>
      <c r="M974" s="138" t="s">
        <v>1</v>
      </c>
      <c r="N974" s="139" t="s">
        <v>41</v>
      </c>
      <c r="P974" s="140">
        <f>O974*H974</f>
        <v>0</v>
      </c>
      <c r="Q974" s="140">
        <v>0</v>
      </c>
      <c r="R974" s="140">
        <f>Q974*H974</f>
        <v>0</v>
      </c>
      <c r="S974" s="140">
        <v>0</v>
      </c>
      <c r="T974" s="141">
        <f>S974*H974</f>
        <v>0</v>
      </c>
      <c r="AR974" s="142" t="s">
        <v>194</v>
      </c>
      <c r="AT974" s="142" t="s">
        <v>151</v>
      </c>
      <c r="AU974" s="142" t="s">
        <v>86</v>
      </c>
      <c r="AY974" s="16" t="s">
        <v>149</v>
      </c>
      <c r="BE974" s="143">
        <f>IF(N974="základní",J974,0)</f>
        <v>0</v>
      </c>
      <c r="BF974" s="143">
        <f>IF(N974="snížená",J974,0)</f>
        <v>0</v>
      </c>
      <c r="BG974" s="143">
        <f>IF(N974="zákl. přenesená",J974,0)</f>
        <v>0</v>
      </c>
      <c r="BH974" s="143">
        <f>IF(N974="sníž. přenesená",J974,0)</f>
        <v>0</v>
      </c>
      <c r="BI974" s="143">
        <f>IF(N974="nulová",J974,0)</f>
        <v>0</v>
      </c>
      <c r="BJ974" s="16" t="s">
        <v>84</v>
      </c>
      <c r="BK974" s="143">
        <f>ROUND(I974*H974,2)</f>
        <v>0</v>
      </c>
      <c r="BL974" s="16" t="s">
        <v>194</v>
      </c>
      <c r="BM974" s="142" t="s">
        <v>1974</v>
      </c>
    </row>
    <row r="975" spans="2:51" s="12" customFormat="1" ht="12">
      <c r="B975" s="144"/>
      <c r="D975" s="145" t="s">
        <v>157</v>
      </c>
      <c r="E975" s="146" t="s">
        <v>1</v>
      </c>
      <c r="F975" s="147" t="s">
        <v>1975</v>
      </c>
      <c r="H975" s="148">
        <v>661.85</v>
      </c>
      <c r="I975" s="149"/>
      <c r="L975" s="144"/>
      <c r="M975" s="150"/>
      <c r="T975" s="151"/>
      <c r="AT975" s="146" t="s">
        <v>157</v>
      </c>
      <c r="AU975" s="146" t="s">
        <v>86</v>
      </c>
      <c r="AV975" s="12" t="s">
        <v>86</v>
      </c>
      <c r="AW975" s="12" t="s">
        <v>32</v>
      </c>
      <c r="AX975" s="12" t="s">
        <v>76</v>
      </c>
      <c r="AY975" s="146" t="s">
        <v>149</v>
      </c>
    </row>
    <row r="976" spans="2:51" s="13" customFormat="1" ht="12">
      <c r="B976" s="152"/>
      <c r="D976" s="145" t="s">
        <v>157</v>
      </c>
      <c r="E976" s="153" t="s">
        <v>1</v>
      </c>
      <c r="F976" s="154" t="s">
        <v>160</v>
      </c>
      <c r="H976" s="155">
        <v>661.85</v>
      </c>
      <c r="I976" s="156"/>
      <c r="L976" s="152"/>
      <c r="M976" s="157"/>
      <c r="T976" s="158"/>
      <c r="AT976" s="153" t="s">
        <v>157</v>
      </c>
      <c r="AU976" s="153" t="s">
        <v>86</v>
      </c>
      <c r="AV976" s="13" t="s">
        <v>156</v>
      </c>
      <c r="AW976" s="13" t="s">
        <v>32</v>
      </c>
      <c r="AX976" s="13" t="s">
        <v>84</v>
      </c>
      <c r="AY976" s="153" t="s">
        <v>149</v>
      </c>
    </row>
    <row r="977" spans="2:65" s="1" customFormat="1" ht="16.5" customHeight="1">
      <c r="B977" s="31"/>
      <c r="C977" s="159" t="s">
        <v>1976</v>
      </c>
      <c r="D977" s="159" t="s">
        <v>184</v>
      </c>
      <c r="E977" s="160" t="s">
        <v>1977</v>
      </c>
      <c r="F977" s="161" t="s">
        <v>1978</v>
      </c>
      <c r="G977" s="162" t="s">
        <v>233</v>
      </c>
      <c r="H977" s="163">
        <v>694.943</v>
      </c>
      <c r="I977" s="164"/>
      <c r="J977" s="165">
        <f>ROUND(I977*H977,2)</f>
        <v>0</v>
      </c>
      <c r="K977" s="161" t="s">
        <v>155</v>
      </c>
      <c r="L977" s="166"/>
      <c r="M977" s="167" t="s">
        <v>1</v>
      </c>
      <c r="N977" s="168" t="s">
        <v>41</v>
      </c>
      <c r="P977" s="140">
        <f>O977*H977</f>
        <v>0</v>
      </c>
      <c r="Q977" s="140">
        <v>0</v>
      </c>
      <c r="R977" s="140">
        <f>Q977*H977</f>
        <v>0</v>
      </c>
      <c r="S977" s="140">
        <v>0</v>
      </c>
      <c r="T977" s="141">
        <f>S977*H977</f>
        <v>0</v>
      </c>
      <c r="AR977" s="142" t="s">
        <v>229</v>
      </c>
      <c r="AT977" s="142" t="s">
        <v>184</v>
      </c>
      <c r="AU977" s="142" t="s">
        <v>86</v>
      </c>
      <c r="AY977" s="16" t="s">
        <v>149</v>
      </c>
      <c r="BE977" s="143">
        <f>IF(N977="základní",J977,0)</f>
        <v>0</v>
      </c>
      <c r="BF977" s="143">
        <f>IF(N977="snížená",J977,0)</f>
        <v>0</v>
      </c>
      <c r="BG977" s="143">
        <f>IF(N977="zákl. přenesená",J977,0)</f>
        <v>0</v>
      </c>
      <c r="BH977" s="143">
        <f>IF(N977="sníž. přenesená",J977,0)</f>
        <v>0</v>
      </c>
      <c r="BI977" s="143">
        <f>IF(N977="nulová",J977,0)</f>
        <v>0</v>
      </c>
      <c r="BJ977" s="16" t="s">
        <v>84</v>
      </c>
      <c r="BK977" s="143">
        <f>ROUND(I977*H977,2)</f>
        <v>0</v>
      </c>
      <c r="BL977" s="16" t="s">
        <v>194</v>
      </c>
      <c r="BM977" s="142" t="s">
        <v>1979</v>
      </c>
    </row>
    <row r="978" spans="2:51" s="12" customFormat="1" ht="12">
      <c r="B978" s="144"/>
      <c r="D978" s="145" t="s">
        <v>157</v>
      </c>
      <c r="E978" s="146" t="s">
        <v>1</v>
      </c>
      <c r="F978" s="147" t="s">
        <v>1980</v>
      </c>
      <c r="H978" s="148">
        <v>694.943</v>
      </c>
      <c r="I978" s="149"/>
      <c r="L978" s="144"/>
      <c r="M978" s="150"/>
      <c r="T978" s="151"/>
      <c r="AT978" s="146" t="s">
        <v>157</v>
      </c>
      <c r="AU978" s="146" t="s">
        <v>86</v>
      </c>
      <c r="AV978" s="12" t="s">
        <v>86</v>
      </c>
      <c r="AW978" s="12" t="s">
        <v>32</v>
      </c>
      <c r="AX978" s="12" t="s">
        <v>76</v>
      </c>
      <c r="AY978" s="146" t="s">
        <v>149</v>
      </c>
    </row>
    <row r="979" spans="2:51" s="13" customFormat="1" ht="12">
      <c r="B979" s="152"/>
      <c r="D979" s="145" t="s">
        <v>157</v>
      </c>
      <c r="E979" s="153" t="s">
        <v>1</v>
      </c>
      <c r="F979" s="154" t="s">
        <v>160</v>
      </c>
      <c r="H979" s="155">
        <v>694.943</v>
      </c>
      <c r="I979" s="156"/>
      <c r="L979" s="152"/>
      <c r="M979" s="157"/>
      <c r="T979" s="158"/>
      <c r="AT979" s="153" t="s">
        <v>157</v>
      </c>
      <c r="AU979" s="153" t="s">
        <v>86</v>
      </c>
      <c r="AV979" s="13" t="s">
        <v>156</v>
      </c>
      <c r="AW979" s="13" t="s">
        <v>32</v>
      </c>
      <c r="AX979" s="13" t="s">
        <v>84</v>
      </c>
      <c r="AY979" s="153" t="s">
        <v>149</v>
      </c>
    </row>
    <row r="980" spans="2:65" s="1" customFormat="1" ht="24.2" customHeight="1">
      <c r="B980" s="31"/>
      <c r="C980" s="131" t="s">
        <v>1108</v>
      </c>
      <c r="D980" s="131" t="s">
        <v>151</v>
      </c>
      <c r="E980" s="132" t="s">
        <v>1981</v>
      </c>
      <c r="F980" s="133" t="s">
        <v>1982</v>
      </c>
      <c r="G980" s="134" t="s">
        <v>233</v>
      </c>
      <c r="H980" s="135">
        <v>90.843</v>
      </c>
      <c r="I980" s="136"/>
      <c r="J980" s="137">
        <f>ROUND(I980*H980,2)</f>
        <v>0</v>
      </c>
      <c r="K980" s="133" t="s">
        <v>155</v>
      </c>
      <c r="L980" s="31"/>
      <c r="M980" s="138" t="s">
        <v>1</v>
      </c>
      <c r="N980" s="139" t="s">
        <v>41</v>
      </c>
      <c r="P980" s="140">
        <f>O980*H980</f>
        <v>0</v>
      </c>
      <c r="Q980" s="140">
        <v>0</v>
      </c>
      <c r="R980" s="140">
        <f>Q980*H980</f>
        <v>0</v>
      </c>
      <c r="S980" s="140">
        <v>0</v>
      </c>
      <c r="T980" s="141">
        <f>S980*H980</f>
        <v>0</v>
      </c>
      <c r="AR980" s="142" t="s">
        <v>194</v>
      </c>
      <c r="AT980" s="142" t="s">
        <v>151</v>
      </c>
      <c r="AU980" s="142" t="s">
        <v>86</v>
      </c>
      <c r="AY980" s="16" t="s">
        <v>149</v>
      </c>
      <c r="BE980" s="143">
        <f>IF(N980="základní",J980,0)</f>
        <v>0</v>
      </c>
      <c r="BF980" s="143">
        <f>IF(N980="snížená",J980,0)</f>
        <v>0</v>
      </c>
      <c r="BG980" s="143">
        <f>IF(N980="zákl. přenesená",J980,0)</f>
        <v>0</v>
      </c>
      <c r="BH980" s="143">
        <f>IF(N980="sníž. přenesená",J980,0)</f>
        <v>0</v>
      </c>
      <c r="BI980" s="143">
        <f>IF(N980="nulová",J980,0)</f>
        <v>0</v>
      </c>
      <c r="BJ980" s="16" t="s">
        <v>84</v>
      </c>
      <c r="BK980" s="143">
        <f>ROUND(I980*H980,2)</f>
        <v>0</v>
      </c>
      <c r="BL980" s="16" t="s">
        <v>194</v>
      </c>
      <c r="BM980" s="142" t="s">
        <v>1983</v>
      </c>
    </row>
    <row r="981" spans="2:51" s="12" customFormat="1" ht="22.5">
      <c r="B981" s="144"/>
      <c r="D981" s="145" t="s">
        <v>157</v>
      </c>
      <c r="E981" s="146" t="s">
        <v>1</v>
      </c>
      <c r="F981" s="147" t="s">
        <v>1984</v>
      </c>
      <c r="H981" s="148">
        <v>44.118</v>
      </c>
      <c r="I981" s="149"/>
      <c r="L981" s="144"/>
      <c r="M981" s="150"/>
      <c r="T981" s="151"/>
      <c r="AT981" s="146" t="s">
        <v>157</v>
      </c>
      <c r="AU981" s="146" t="s">
        <v>86</v>
      </c>
      <c r="AV981" s="12" t="s">
        <v>86</v>
      </c>
      <c r="AW981" s="12" t="s">
        <v>32</v>
      </c>
      <c r="AX981" s="12" t="s">
        <v>76</v>
      </c>
      <c r="AY981" s="146" t="s">
        <v>149</v>
      </c>
    </row>
    <row r="982" spans="2:51" s="12" customFormat="1" ht="22.5">
      <c r="B982" s="144"/>
      <c r="D982" s="145" t="s">
        <v>157</v>
      </c>
      <c r="E982" s="146" t="s">
        <v>1</v>
      </c>
      <c r="F982" s="147" t="s">
        <v>1985</v>
      </c>
      <c r="H982" s="148">
        <v>46.725</v>
      </c>
      <c r="I982" s="149"/>
      <c r="L982" s="144"/>
      <c r="M982" s="150"/>
      <c r="T982" s="151"/>
      <c r="AT982" s="146" t="s">
        <v>157</v>
      </c>
      <c r="AU982" s="146" t="s">
        <v>86</v>
      </c>
      <c r="AV982" s="12" t="s">
        <v>86</v>
      </c>
      <c r="AW982" s="12" t="s">
        <v>32</v>
      </c>
      <c r="AX982" s="12" t="s">
        <v>76</v>
      </c>
      <c r="AY982" s="146" t="s">
        <v>149</v>
      </c>
    </row>
    <row r="983" spans="2:51" s="13" customFormat="1" ht="12">
      <c r="B983" s="152"/>
      <c r="D983" s="145" t="s">
        <v>157</v>
      </c>
      <c r="E983" s="153" t="s">
        <v>1</v>
      </c>
      <c r="F983" s="154" t="s">
        <v>160</v>
      </c>
      <c r="H983" s="155">
        <v>90.843</v>
      </c>
      <c r="I983" s="156"/>
      <c r="L983" s="152"/>
      <c r="M983" s="157"/>
      <c r="T983" s="158"/>
      <c r="AT983" s="153" t="s">
        <v>157</v>
      </c>
      <c r="AU983" s="153" t="s">
        <v>86</v>
      </c>
      <c r="AV983" s="13" t="s">
        <v>156</v>
      </c>
      <c r="AW983" s="13" t="s">
        <v>32</v>
      </c>
      <c r="AX983" s="13" t="s">
        <v>84</v>
      </c>
      <c r="AY983" s="153" t="s">
        <v>149</v>
      </c>
    </row>
    <row r="984" spans="2:65" s="1" customFormat="1" ht="16.5" customHeight="1">
      <c r="B984" s="31"/>
      <c r="C984" s="159" t="s">
        <v>1986</v>
      </c>
      <c r="D984" s="159" t="s">
        <v>184</v>
      </c>
      <c r="E984" s="160" t="s">
        <v>1987</v>
      </c>
      <c r="F984" s="161" t="s">
        <v>1988</v>
      </c>
      <c r="G984" s="162" t="s">
        <v>233</v>
      </c>
      <c r="H984" s="163">
        <v>95.385</v>
      </c>
      <c r="I984" s="164"/>
      <c r="J984" s="165">
        <f>ROUND(I984*H984,2)</f>
        <v>0</v>
      </c>
      <c r="K984" s="161" t="s">
        <v>155</v>
      </c>
      <c r="L984" s="166"/>
      <c r="M984" s="167" t="s">
        <v>1</v>
      </c>
      <c r="N984" s="168" t="s">
        <v>41</v>
      </c>
      <c r="P984" s="140">
        <f>O984*H984</f>
        <v>0</v>
      </c>
      <c r="Q984" s="140">
        <v>0</v>
      </c>
      <c r="R984" s="140">
        <f>Q984*H984</f>
        <v>0</v>
      </c>
      <c r="S984" s="140">
        <v>0</v>
      </c>
      <c r="T984" s="141">
        <f>S984*H984</f>
        <v>0</v>
      </c>
      <c r="AR984" s="142" t="s">
        <v>229</v>
      </c>
      <c r="AT984" s="142" t="s">
        <v>184</v>
      </c>
      <c r="AU984" s="142" t="s">
        <v>86</v>
      </c>
      <c r="AY984" s="16" t="s">
        <v>149</v>
      </c>
      <c r="BE984" s="143">
        <f>IF(N984="základní",J984,0)</f>
        <v>0</v>
      </c>
      <c r="BF984" s="143">
        <f>IF(N984="snížená",J984,0)</f>
        <v>0</v>
      </c>
      <c r="BG984" s="143">
        <f>IF(N984="zákl. přenesená",J984,0)</f>
        <v>0</v>
      </c>
      <c r="BH984" s="143">
        <f>IF(N984="sníž. přenesená",J984,0)</f>
        <v>0</v>
      </c>
      <c r="BI984" s="143">
        <f>IF(N984="nulová",J984,0)</f>
        <v>0</v>
      </c>
      <c r="BJ984" s="16" t="s">
        <v>84</v>
      </c>
      <c r="BK984" s="143">
        <f>ROUND(I984*H984,2)</f>
        <v>0</v>
      </c>
      <c r="BL984" s="16" t="s">
        <v>194</v>
      </c>
      <c r="BM984" s="142" t="s">
        <v>1989</v>
      </c>
    </row>
    <row r="985" spans="2:51" s="12" customFormat="1" ht="12">
      <c r="B985" s="144"/>
      <c r="D985" s="145" t="s">
        <v>157</v>
      </c>
      <c r="E985" s="146" t="s">
        <v>1</v>
      </c>
      <c r="F985" s="147" t="s">
        <v>1990</v>
      </c>
      <c r="H985" s="148">
        <v>95.385</v>
      </c>
      <c r="I985" s="149"/>
      <c r="L985" s="144"/>
      <c r="M985" s="150"/>
      <c r="T985" s="151"/>
      <c r="AT985" s="146" t="s">
        <v>157</v>
      </c>
      <c r="AU985" s="146" t="s">
        <v>86</v>
      </c>
      <c r="AV985" s="12" t="s">
        <v>86</v>
      </c>
      <c r="AW985" s="12" t="s">
        <v>32</v>
      </c>
      <c r="AX985" s="12" t="s">
        <v>76</v>
      </c>
      <c r="AY985" s="146" t="s">
        <v>149</v>
      </c>
    </row>
    <row r="986" spans="2:51" s="13" customFormat="1" ht="12">
      <c r="B986" s="152"/>
      <c r="D986" s="145" t="s">
        <v>157</v>
      </c>
      <c r="E986" s="153" t="s">
        <v>1</v>
      </c>
      <c r="F986" s="154" t="s">
        <v>160</v>
      </c>
      <c r="H986" s="155">
        <v>95.385</v>
      </c>
      <c r="I986" s="156"/>
      <c r="L986" s="152"/>
      <c r="M986" s="157"/>
      <c r="T986" s="158"/>
      <c r="AT986" s="153" t="s">
        <v>157</v>
      </c>
      <c r="AU986" s="153" t="s">
        <v>86</v>
      </c>
      <c r="AV986" s="13" t="s">
        <v>156</v>
      </c>
      <c r="AW986" s="13" t="s">
        <v>32</v>
      </c>
      <c r="AX986" s="13" t="s">
        <v>84</v>
      </c>
      <c r="AY986" s="153" t="s">
        <v>149</v>
      </c>
    </row>
    <row r="987" spans="2:65" s="1" customFormat="1" ht="24.2" customHeight="1">
      <c r="B987" s="31"/>
      <c r="C987" s="131" t="s">
        <v>1112</v>
      </c>
      <c r="D987" s="131" t="s">
        <v>151</v>
      </c>
      <c r="E987" s="132" t="s">
        <v>1991</v>
      </c>
      <c r="F987" s="133" t="s">
        <v>1992</v>
      </c>
      <c r="G987" s="134" t="s">
        <v>233</v>
      </c>
      <c r="H987" s="135">
        <v>2102.901</v>
      </c>
      <c r="I987" s="136"/>
      <c r="J987" s="137">
        <f>ROUND(I987*H987,2)</f>
        <v>0</v>
      </c>
      <c r="K987" s="133" t="s">
        <v>155</v>
      </c>
      <c r="L987" s="31"/>
      <c r="M987" s="138" t="s">
        <v>1</v>
      </c>
      <c r="N987" s="139" t="s">
        <v>41</v>
      </c>
      <c r="P987" s="140">
        <f>O987*H987</f>
        <v>0</v>
      </c>
      <c r="Q987" s="140">
        <v>0.0002</v>
      </c>
      <c r="R987" s="140">
        <f>Q987*H987</f>
        <v>0.4205802</v>
      </c>
      <c r="S987" s="140">
        <v>0</v>
      </c>
      <c r="T987" s="141">
        <f>S987*H987</f>
        <v>0</v>
      </c>
      <c r="AR987" s="142" t="s">
        <v>194</v>
      </c>
      <c r="AT987" s="142" t="s">
        <v>151</v>
      </c>
      <c r="AU987" s="142" t="s">
        <v>86</v>
      </c>
      <c r="AY987" s="16" t="s">
        <v>149</v>
      </c>
      <c r="BE987" s="143">
        <f>IF(N987="základní",J987,0)</f>
        <v>0</v>
      </c>
      <c r="BF987" s="143">
        <f>IF(N987="snížená",J987,0)</f>
        <v>0</v>
      </c>
      <c r="BG987" s="143">
        <f>IF(N987="zákl. přenesená",J987,0)</f>
        <v>0</v>
      </c>
      <c r="BH987" s="143">
        <f>IF(N987="sníž. přenesená",J987,0)</f>
        <v>0</v>
      </c>
      <c r="BI987" s="143">
        <f>IF(N987="nulová",J987,0)</f>
        <v>0</v>
      </c>
      <c r="BJ987" s="16" t="s">
        <v>84</v>
      </c>
      <c r="BK987" s="143">
        <f>ROUND(I987*H987,2)</f>
        <v>0</v>
      </c>
      <c r="BL987" s="16" t="s">
        <v>194</v>
      </c>
      <c r="BM987" s="142" t="s">
        <v>1993</v>
      </c>
    </row>
    <row r="988" spans="2:51" s="12" customFormat="1" ht="12">
      <c r="B988" s="144"/>
      <c r="D988" s="145" t="s">
        <v>157</v>
      </c>
      <c r="E988" s="146" t="s">
        <v>1</v>
      </c>
      <c r="F988" s="147" t="s">
        <v>1967</v>
      </c>
      <c r="H988" s="148">
        <v>1255.94</v>
      </c>
      <c r="I988" s="149"/>
      <c r="L988" s="144"/>
      <c r="M988" s="150"/>
      <c r="T988" s="151"/>
      <c r="AT988" s="146" t="s">
        <v>157</v>
      </c>
      <c r="AU988" s="146" t="s">
        <v>86</v>
      </c>
      <c r="AV988" s="12" t="s">
        <v>86</v>
      </c>
      <c r="AW988" s="12" t="s">
        <v>32</v>
      </c>
      <c r="AX988" s="12" t="s">
        <v>76</v>
      </c>
      <c r="AY988" s="146" t="s">
        <v>149</v>
      </c>
    </row>
    <row r="989" spans="2:51" s="12" customFormat="1" ht="12">
      <c r="B989" s="144"/>
      <c r="D989" s="145" t="s">
        <v>157</v>
      </c>
      <c r="E989" s="146" t="s">
        <v>1</v>
      </c>
      <c r="F989" s="147" t="s">
        <v>1994</v>
      </c>
      <c r="H989" s="148">
        <v>90.327</v>
      </c>
      <c r="I989" s="149"/>
      <c r="L989" s="144"/>
      <c r="M989" s="150"/>
      <c r="T989" s="151"/>
      <c r="AT989" s="146" t="s">
        <v>157</v>
      </c>
      <c r="AU989" s="146" t="s">
        <v>86</v>
      </c>
      <c r="AV989" s="12" t="s">
        <v>86</v>
      </c>
      <c r="AW989" s="12" t="s">
        <v>32</v>
      </c>
      <c r="AX989" s="12" t="s">
        <v>76</v>
      </c>
      <c r="AY989" s="146" t="s">
        <v>149</v>
      </c>
    </row>
    <row r="990" spans="2:51" s="12" customFormat="1" ht="12">
      <c r="B990" s="144"/>
      <c r="D990" s="145" t="s">
        <v>157</v>
      </c>
      <c r="E990" s="146" t="s">
        <v>1</v>
      </c>
      <c r="F990" s="147" t="s">
        <v>1995</v>
      </c>
      <c r="H990" s="148">
        <v>79.93</v>
      </c>
      <c r="I990" s="149"/>
      <c r="L990" s="144"/>
      <c r="M990" s="150"/>
      <c r="T990" s="151"/>
      <c r="AT990" s="146" t="s">
        <v>157</v>
      </c>
      <c r="AU990" s="146" t="s">
        <v>86</v>
      </c>
      <c r="AV990" s="12" t="s">
        <v>86</v>
      </c>
      <c r="AW990" s="12" t="s">
        <v>32</v>
      </c>
      <c r="AX990" s="12" t="s">
        <v>76</v>
      </c>
      <c r="AY990" s="146" t="s">
        <v>149</v>
      </c>
    </row>
    <row r="991" spans="2:51" s="12" customFormat="1" ht="12">
      <c r="B991" s="144"/>
      <c r="D991" s="145" t="s">
        <v>157</v>
      </c>
      <c r="E991" s="146" t="s">
        <v>1</v>
      </c>
      <c r="F991" s="147" t="s">
        <v>1996</v>
      </c>
      <c r="H991" s="148">
        <v>676.704</v>
      </c>
      <c r="I991" s="149"/>
      <c r="L991" s="144"/>
      <c r="M991" s="150"/>
      <c r="T991" s="151"/>
      <c r="AT991" s="146" t="s">
        <v>157</v>
      </c>
      <c r="AU991" s="146" t="s">
        <v>86</v>
      </c>
      <c r="AV991" s="12" t="s">
        <v>86</v>
      </c>
      <c r="AW991" s="12" t="s">
        <v>32</v>
      </c>
      <c r="AX991" s="12" t="s">
        <v>76</v>
      </c>
      <c r="AY991" s="146" t="s">
        <v>149</v>
      </c>
    </row>
    <row r="992" spans="2:51" s="13" customFormat="1" ht="12">
      <c r="B992" s="152"/>
      <c r="D992" s="145" t="s">
        <v>157</v>
      </c>
      <c r="E992" s="153" t="s">
        <v>1</v>
      </c>
      <c r="F992" s="154" t="s">
        <v>160</v>
      </c>
      <c r="H992" s="155">
        <v>2102.901</v>
      </c>
      <c r="I992" s="156"/>
      <c r="L992" s="152"/>
      <c r="M992" s="157"/>
      <c r="T992" s="158"/>
      <c r="AT992" s="153" t="s">
        <v>157</v>
      </c>
      <c r="AU992" s="153" t="s">
        <v>86</v>
      </c>
      <c r="AV992" s="13" t="s">
        <v>156</v>
      </c>
      <c r="AW992" s="13" t="s">
        <v>32</v>
      </c>
      <c r="AX992" s="13" t="s">
        <v>84</v>
      </c>
      <c r="AY992" s="153" t="s">
        <v>149</v>
      </c>
    </row>
    <row r="993" spans="2:65" s="1" customFormat="1" ht="24.2" customHeight="1">
      <c r="B993" s="31"/>
      <c r="C993" s="131" t="s">
        <v>1997</v>
      </c>
      <c r="D993" s="131" t="s">
        <v>151</v>
      </c>
      <c r="E993" s="132" t="s">
        <v>1998</v>
      </c>
      <c r="F993" s="133" t="s">
        <v>1999</v>
      </c>
      <c r="G993" s="134" t="s">
        <v>233</v>
      </c>
      <c r="H993" s="135">
        <v>2102.901</v>
      </c>
      <c r="I993" s="136"/>
      <c r="J993" s="137">
        <f>ROUND(I993*H993,2)</f>
        <v>0</v>
      </c>
      <c r="K993" s="133" t="s">
        <v>155</v>
      </c>
      <c r="L993" s="31"/>
      <c r="M993" s="138" t="s">
        <v>1</v>
      </c>
      <c r="N993" s="139" t="s">
        <v>41</v>
      </c>
      <c r="P993" s="140">
        <f>O993*H993</f>
        <v>0</v>
      </c>
      <c r="Q993" s="140">
        <v>0.00029</v>
      </c>
      <c r="R993" s="140">
        <f>Q993*H993</f>
        <v>0.60984129</v>
      </c>
      <c r="S993" s="140">
        <v>0</v>
      </c>
      <c r="T993" s="141">
        <f>S993*H993</f>
        <v>0</v>
      </c>
      <c r="AR993" s="142" t="s">
        <v>194</v>
      </c>
      <c r="AT993" s="142" t="s">
        <v>151</v>
      </c>
      <c r="AU993" s="142" t="s">
        <v>86</v>
      </c>
      <c r="AY993" s="16" t="s">
        <v>149</v>
      </c>
      <c r="BE993" s="143">
        <f>IF(N993="základní",J993,0)</f>
        <v>0</v>
      </c>
      <c r="BF993" s="143">
        <f>IF(N993="snížená",J993,0)</f>
        <v>0</v>
      </c>
      <c r="BG993" s="143">
        <f>IF(N993="zákl. přenesená",J993,0)</f>
        <v>0</v>
      </c>
      <c r="BH993" s="143">
        <f>IF(N993="sníž. přenesená",J993,0)</f>
        <v>0</v>
      </c>
      <c r="BI993" s="143">
        <f>IF(N993="nulová",J993,0)</f>
        <v>0</v>
      </c>
      <c r="BJ993" s="16" t="s">
        <v>84</v>
      </c>
      <c r="BK993" s="143">
        <f>ROUND(I993*H993,2)</f>
        <v>0</v>
      </c>
      <c r="BL993" s="16" t="s">
        <v>194</v>
      </c>
      <c r="BM993" s="142" t="s">
        <v>2000</v>
      </c>
    </row>
    <row r="994" spans="2:51" s="12" customFormat="1" ht="12">
      <c r="B994" s="144"/>
      <c r="D994" s="145" t="s">
        <v>157</v>
      </c>
      <c r="E994" s="146" t="s">
        <v>1</v>
      </c>
      <c r="F994" s="147" t="s">
        <v>2001</v>
      </c>
      <c r="H994" s="148">
        <v>2102.901</v>
      </c>
      <c r="I994" s="149"/>
      <c r="L994" s="144"/>
      <c r="M994" s="150"/>
      <c r="T994" s="151"/>
      <c r="AT994" s="146" t="s">
        <v>157</v>
      </c>
      <c r="AU994" s="146" t="s">
        <v>86</v>
      </c>
      <c r="AV994" s="12" t="s">
        <v>86</v>
      </c>
      <c r="AW994" s="12" t="s">
        <v>32</v>
      </c>
      <c r="AX994" s="12" t="s">
        <v>76</v>
      </c>
      <c r="AY994" s="146" t="s">
        <v>149</v>
      </c>
    </row>
    <row r="995" spans="2:51" s="13" customFormat="1" ht="12">
      <c r="B995" s="152"/>
      <c r="D995" s="145" t="s">
        <v>157</v>
      </c>
      <c r="E995" s="153" t="s">
        <v>1</v>
      </c>
      <c r="F995" s="154" t="s">
        <v>160</v>
      </c>
      <c r="H995" s="155">
        <v>2102.901</v>
      </c>
      <c r="I995" s="156"/>
      <c r="L995" s="152"/>
      <c r="M995" s="157"/>
      <c r="T995" s="158"/>
      <c r="AT995" s="153" t="s">
        <v>157</v>
      </c>
      <c r="AU995" s="153" t="s">
        <v>86</v>
      </c>
      <c r="AV995" s="13" t="s">
        <v>156</v>
      </c>
      <c r="AW995" s="13" t="s">
        <v>32</v>
      </c>
      <c r="AX995" s="13" t="s">
        <v>84</v>
      </c>
      <c r="AY995" s="153" t="s">
        <v>149</v>
      </c>
    </row>
    <row r="996" spans="2:65" s="1" customFormat="1" ht="24.2" customHeight="1">
      <c r="B996" s="31"/>
      <c r="C996" s="131" t="s">
        <v>2002</v>
      </c>
      <c r="D996" s="131" t="s">
        <v>151</v>
      </c>
      <c r="E996" s="132" t="s">
        <v>2003</v>
      </c>
      <c r="F996" s="133" t="s">
        <v>2004</v>
      </c>
      <c r="G996" s="134" t="s">
        <v>172</v>
      </c>
      <c r="H996" s="135">
        <v>20</v>
      </c>
      <c r="I996" s="136"/>
      <c r="J996" s="137">
        <f>ROUND(I996*H996,2)</f>
        <v>0</v>
      </c>
      <c r="K996" s="133" t="s">
        <v>1</v>
      </c>
      <c r="L996" s="31"/>
      <c r="M996" s="138" t="s">
        <v>1</v>
      </c>
      <c r="N996" s="139" t="s">
        <v>41</v>
      </c>
      <c r="P996" s="140">
        <f>O996*H996</f>
        <v>0</v>
      </c>
      <c r="Q996" s="140">
        <v>0</v>
      </c>
      <c r="R996" s="140">
        <f>Q996*H996</f>
        <v>0</v>
      </c>
      <c r="S996" s="140">
        <v>0</v>
      </c>
      <c r="T996" s="141">
        <f>S996*H996</f>
        <v>0</v>
      </c>
      <c r="AR996" s="142" t="s">
        <v>194</v>
      </c>
      <c r="AT996" s="142" t="s">
        <v>151</v>
      </c>
      <c r="AU996" s="142" t="s">
        <v>86</v>
      </c>
      <c r="AY996" s="16" t="s">
        <v>149</v>
      </c>
      <c r="BE996" s="143">
        <f>IF(N996="základní",J996,0)</f>
        <v>0</v>
      </c>
      <c r="BF996" s="143">
        <f>IF(N996="snížená",J996,0)</f>
        <v>0</v>
      </c>
      <c r="BG996" s="143">
        <f>IF(N996="zákl. přenesená",J996,0)</f>
        <v>0</v>
      </c>
      <c r="BH996" s="143">
        <f>IF(N996="sníž. přenesená",J996,0)</f>
        <v>0</v>
      </c>
      <c r="BI996" s="143">
        <f>IF(N996="nulová",J996,0)</f>
        <v>0</v>
      </c>
      <c r="BJ996" s="16" t="s">
        <v>84</v>
      </c>
      <c r="BK996" s="143">
        <f>ROUND(I996*H996,2)</f>
        <v>0</v>
      </c>
      <c r="BL996" s="16" t="s">
        <v>194</v>
      </c>
      <c r="BM996" s="142" t="s">
        <v>2005</v>
      </c>
    </row>
    <row r="997" spans="2:65" s="1" customFormat="1" ht="16.5" customHeight="1">
      <c r="B997" s="31"/>
      <c r="C997" s="131" t="s">
        <v>1122</v>
      </c>
      <c r="D997" s="131" t="s">
        <v>151</v>
      </c>
      <c r="E997" s="132" t="s">
        <v>2006</v>
      </c>
      <c r="F997" s="133" t="s">
        <v>2007</v>
      </c>
      <c r="G997" s="134" t="s">
        <v>1181</v>
      </c>
      <c r="H997" s="135">
        <v>1</v>
      </c>
      <c r="I997" s="136"/>
      <c r="J997" s="137">
        <f>ROUND(I997*H997,2)</f>
        <v>0</v>
      </c>
      <c r="K997" s="133" t="s">
        <v>1</v>
      </c>
      <c r="L997" s="31"/>
      <c r="M997" s="179" t="s">
        <v>1</v>
      </c>
      <c r="N997" s="180" t="s">
        <v>41</v>
      </c>
      <c r="O997" s="181"/>
      <c r="P997" s="182">
        <f>O997*H997</f>
        <v>0</v>
      </c>
      <c r="Q997" s="182">
        <v>0</v>
      </c>
      <c r="R997" s="182">
        <f>Q997*H997</f>
        <v>0</v>
      </c>
      <c r="S997" s="182">
        <v>0</v>
      </c>
      <c r="T997" s="183">
        <f>S997*H997</f>
        <v>0</v>
      </c>
      <c r="AR997" s="142" t="s">
        <v>194</v>
      </c>
      <c r="AT997" s="142" t="s">
        <v>151</v>
      </c>
      <c r="AU997" s="142" t="s">
        <v>86</v>
      </c>
      <c r="AY997" s="16" t="s">
        <v>149</v>
      </c>
      <c r="BE997" s="143">
        <f>IF(N997="základní",J997,0)</f>
        <v>0</v>
      </c>
      <c r="BF997" s="143">
        <f>IF(N997="snížená",J997,0)</f>
        <v>0</v>
      </c>
      <c r="BG997" s="143">
        <f>IF(N997="zákl. přenesená",J997,0)</f>
        <v>0</v>
      </c>
      <c r="BH997" s="143">
        <f>IF(N997="sníž. přenesená",J997,0)</f>
        <v>0</v>
      </c>
      <c r="BI997" s="143">
        <f>IF(N997="nulová",J997,0)</f>
        <v>0</v>
      </c>
      <c r="BJ997" s="16" t="s">
        <v>84</v>
      </c>
      <c r="BK997" s="143">
        <f>ROUND(I997*H997,2)</f>
        <v>0</v>
      </c>
      <c r="BL997" s="16" t="s">
        <v>194</v>
      </c>
      <c r="BM997" s="142" t="s">
        <v>2008</v>
      </c>
    </row>
    <row r="998" spans="2:12" s="1" customFormat="1" ht="6.95" customHeight="1">
      <c r="B998" s="42"/>
      <c r="C998" s="43"/>
      <c r="D998" s="43"/>
      <c r="E998" s="43"/>
      <c r="F998" s="43"/>
      <c r="G998" s="43"/>
      <c r="H998" s="43"/>
      <c r="I998" s="43"/>
      <c r="J998" s="43"/>
      <c r="K998" s="43"/>
      <c r="L998" s="31"/>
    </row>
  </sheetData>
  <sheetProtection formatColumns="0" formatRows="0" autoFilter="0"/>
  <autoFilter ref="C146:K997"/>
  <mergeCells count="9">
    <mergeCell ref="E87:H87"/>
    <mergeCell ref="E137:H137"/>
    <mergeCell ref="E139:H13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95</v>
      </c>
      <c r="L4" s="19"/>
      <c r="M4" s="8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3" t="str">
        <f>'Rekapitulace stavby'!K6</f>
        <v>Komunitně správní centrum Dačicka č.p. 4</v>
      </c>
      <c r="F7" s="224"/>
      <c r="G7" s="224"/>
      <c r="H7" s="224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205" t="s">
        <v>2009</v>
      </c>
      <c r="F9" s="222"/>
      <c r="G9" s="222"/>
      <c r="H9" s="222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0" t="str">
        <f>'Rekapitulace stavby'!AN8</f>
        <v>9. 12. 2022</v>
      </c>
      <c r="L12" s="31"/>
    </row>
    <row r="13" spans="2:12" s="1" customFormat="1" ht="10.7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5" t="str">
        <f>'Rekapitulace stavby'!E14</f>
        <v>Vyplň údaj</v>
      </c>
      <c r="F18" s="195"/>
      <c r="G18" s="195"/>
      <c r="H18" s="195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6"/>
      <c r="E27" s="199" t="s">
        <v>1</v>
      </c>
      <c r="F27" s="199"/>
      <c r="G27" s="199"/>
      <c r="H27" s="199"/>
      <c r="L27" s="86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1"/>
      <c r="E29" s="51"/>
      <c r="F29" s="51"/>
      <c r="G29" s="51"/>
      <c r="H29" s="51"/>
      <c r="I29" s="51"/>
      <c r="J29" s="51"/>
      <c r="K29" s="51"/>
      <c r="L29" s="31"/>
    </row>
    <row r="30" spans="2:12" s="1" customFormat="1" ht="25.35" customHeight="1">
      <c r="B30" s="31"/>
      <c r="D30" s="87" t="s">
        <v>36</v>
      </c>
      <c r="J30" s="63">
        <f>ROUND(J122,2)</f>
        <v>0</v>
      </c>
      <c r="L30" s="31"/>
    </row>
    <row r="31" spans="2:12" s="1" customFormat="1" ht="6.95" customHeight="1">
      <c r="B31" s="31"/>
      <c r="D31" s="51"/>
      <c r="E31" s="51"/>
      <c r="F31" s="51"/>
      <c r="G31" s="51"/>
      <c r="H31" s="51"/>
      <c r="I31" s="51"/>
      <c r="J31" s="51"/>
      <c r="K31" s="51"/>
      <c r="L31" s="31"/>
    </row>
    <row r="32" spans="2:12" s="1" customFormat="1" ht="14.45" customHeight="1">
      <c r="B32" s="31"/>
      <c r="F32" s="88" t="s">
        <v>38</v>
      </c>
      <c r="I32" s="88" t="s">
        <v>37</v>
      </c>
      <c r="J32" s="88" t="s">
        <v>39</v>
      </c>
      <c r="L32" s="31"/>
    </row>
    <row r="33" spans="2:12" s="1" customFormat="1" ht="14.45" customHeight="1">
      <c r="B33" s="31"/>
      <c r="D33" s="89" t="s">
        <v>40</v>
      </c>
      <c r="E33" s="26" t="s">
        <v>41</v>
      </c>
      <c r="F33" s="90">
        <f>ROUND((SUM(BE122:BE139)),2)</f>
        <v>0</v>
      </c>
      <c r="I33" s="91">
        <v>0.21</v>
      </c>
      <c r="J33" s="90">
        <f>ROUND(((SUM(BE122:BE139))*I33),2)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ROUND((SUM(BF122:BF139)),2)</f>
        <v>0</v>
      </c>
      <c r="I34" s="91">
        <v>0.15</v>
      </c>
      <c r="J34" s="90">
        <f>ROUND(((SUM(BF122:BF139))*I34),2)</f>
        <v>0</v>
      </c>
      <c r="L34" s="31"/>
    </row>
    <row r="35" spans="2:12" s="1" customFormat="1" ht="14.45" customHeight="1" hidden="1">
      <c r="B35" s="31"/>
      <c r="E35" s="26" t="s">
        <v>43</v>
      </c>
      <c r="F35" s="90">
        <f>ROUND((SUM(BG122:BG139)),2)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0">
        <f>ROUND((SUM(BH122:BH139)),2)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0">
        <f>ROUND((SUM(BI122:BI139)),2)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4"/>
      <c r="F39" s="54"/>
      <c r="G39" s="94" t="s">
        <v>47</v>
      </c>
      <c r="H39" s="95" t="s">
        <v>48</v>
      </c>
      <c r="I39" s="54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1" t="s">
        <v>51</v>
      </c>
      <c r="E61" s="33"/>
      <c r="F61" s="98" t="s">
        <v>52</v>
      </c>
      <c r="G61" s="41" t="s">
        <v>51</v>
      </c>
      <c r="H61" s="33"/>
      <c r="I61" s="33"/>
      <c r="J61" s="99" t="s">
        <v>52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1" t="s">
        <v>51</v>
      </c>
      <c r="E76" s="33"/>
      <c r="F76" s="98" t="s">
        <v>52</v>
      </c>
      <c r="G76" s="41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1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3" t="str">
        <f>E7</f>
        <v>Komunitně správní centrum Dačicka č.p. 4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205" t="str">
        <f>E9</f>
        <v>SO 01.1 - Vedlejší rozpoč...</v>
      </c>
      <c r="F87" s="222"/>
      <c r="G87" s="222"/>
      <c r="H87" s="222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Dačice</v>
      </c>
      <c r="I89" s="26" t="s">
        <v>22</v>
      </c>
      <c r="J89" s="50" t="str">
        <f>IF(J12="","",J12)</f>
        <v>9. 12. 2022</v>
      </c>
      <c r="L89" s="31"/>
    </row>
    <row r="90" spans="2:12" s="1" customFormat="1" ht="6.95" customHeight="1">
      <c r="B90" s="31"/>
      <c r="L90" s="31"/>
    </row>
    <row r="91" spans="2:12" s="1" customFormat="1" ht="39.95" customHeight="1">
      <c r="B91" s="31"/>
      <c r="C91" s="26" t="s">
        <v>24</v>
      </c>
      <c r="F91" s="24" t="str">
        <f>E15</f>
        <v>Město Dačice,Palackého nám.1, Dačice</v>
      </c>
      <c r="I91" s="26" t="s">
        <v>30</v>
      </c>
      <c r="J91" s="29" t="str">
        <f>E21</f>
        <v>P-atelierJH s.r.o.,Nádražní 249/II,J.Hradec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7" customHeight="1">
      <c r="B96" s="31"/>
      <c r="C96" s="102" t="s">
        <v>101</v>
      </c>
      <c r="J96" s="63">
        <f>J122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2010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2:12" s="9" customFormat="1" ht="19.9" customHeight="1">
      <c r="B98" s="107"/>
      <c r="D98" s="108" t="s">
        <v>2011</v>
      </c>
      <c r="E98" s="109"/>
      <c r="F98" s="109"/>
      <c r="G98" s="109"/>
      <c r="H98" s="109"/>
      <c r="I98" s="109"/>
      <c r="J98" s="110">
        <f>J124</f>
        <v>0</v>
      </c>
      <c r="L98" s="107"/>
    </row>
    <row r="99" spans="2:12" s="9" customFormat="1" ht="19.9" customHeight="1">
      <c r="B99" s="107"/>
      <c r="D99" s="108" t="s">
        <v>2012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2:12" s="9" customFormat="1" ht="19.9" customHeight="1">
      <c r="B100" s="107"/>
      <c r="D100" s="108" t="s">
        <v>2013</v>
      </c>
      <c r="E100" s="109"/>
      <c r="F100" s="109"/>
      <c r="G100" s="109"/>
      <c r="H100" s="109"/>
      <c r="I100" s="109"/>
      <c r="J100" s="110">
        <f>J128</f>
        <v>0</v>
      </c>
      <c r="L100" s="107"/>
    </row>
    <row r="101" spans="2:12" s="9" customFormat="1" ht="19.9" customHeight="1">
      <c r="B101" s="107"/>
      <c r="D101" s="108" t="s">
        <v>2014</v>
      </c>
      <c r="E101" s="109"/>
      <c r="F101" s="109"/>
      <c r="G101" s="109"/>
      <c r="H101" s="109"/>
      <c r="I101" s="109"/>
      <c r="J101" s="110">
        <f>J130</f>
        <v>0</v>
      </c>
      <c r="L101" s="107"/>
    </row>
    <row r="102" spans="2:12" s="9" customFormat="1" ht="19.9" customHeight="1">
      <c r="B102" s="107"/>
      <c r="D102" s="108" t="s">
        <v>2015</v>
      </c>
      <c r="E102" s="109"/>
      <c r="F102" s="109"/>
      <c r="G102" s="109"/>
      <c r="H102" s="109"/>
      <c r="I102" s="109"/>
      <c r="J102" s="110">
        <f>J133</f>
        <v>0</v>
      </c>
      <c r="L102" s="107"/>
    </row>
    <row r="103" spans="2:12" s="1" customFormat="1" ht="21.75" customHeight="1">
      <c r="B103" s="31"/>
      <c r="L103" s="31"/>
    </row>
    <row r="104" spans="2:12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1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1"/>
    </row>
    <row r="109" spans="2:12" s="1" customFormat="1" ht="24.95" customHeight="1">
      <c r="B109" s="31"/>
      <c r="C109" s="20" t="s">
        <v>134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23" t="str">
        <f>E7</f>
        <v>Komunitně správní centrum Dačicka č.p. 4</v>
      </c>
      <c r="F112" s="224"/>
      <c r="G112" s="224"/>
      <c r="H112" s="224"/>
      <c r="L112" s="31"/>
    </row>
    <row r="113" spans="2:12" s="1" customFormat="1" ht="12" customHeight="1">
      <c r="B113" s="31"/>
      <c r="C113" s="26" t="s">
        <v>96</v>
      </c>
      <c r="L113" s="31"/>
    </row>
    <row r="114" spans="2:12" s="1" customFormat="1" ht="16.5" customHeight="1">
      <c r="B114" s="31"/>
      <c r="E114" s="205" t="str">
        <f>E9</f>
        <v>SO 01.1 - Vedlejší rozpoč...</v>
      </c>
      <c r="F114" s="222"/>
      <c r="G114" s="222"/>
      <c r="H114" s="222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F12</f>
        <v>Dačice</v>
      </c>
      <c r="I116" s="26" t="s">
        <v>22</v>
      </c>
      <c r="J116" s="50" t="str">
        <f>IF(J12="","",J12)</f>
        <v>9. 12. 2022</v>
      </c>
      <c r="L116" s="31"/>
    </row>
    <row r="117" spans="2:12" s="1" customFormat="1" ht="6.95" customHeight="1">
      <c r="B117" s="31"/>
      <c r="L117" s="31"/>
    </row>
    <row r="118" spans="2:12" s="1" customFormat="1" ht="39.95" customHeight="1">
      <c r="B118" s="31"/>
      <c r="C118" s="26" t="s">
        <v>24</v>
      </c>
      <c r="F118" s="24" t="str">
        <f>E15</f>
        <v>Město Dačice,Palackého nám.1, Dačice</v>
      </c>
      <c r="I118" s="26" t="s">
        <v>30</v>
      </c>
      <c r="J118" s="29" t="str">
        <f>E21</f>
        <v>P-atelierJH s.r.o.,Nádražní 249/II,J.Hradec</v>
      </c>
      <c r="L118" s="31"/>
    </row>
    <row r="119" spans="2:12" s="1" customFormat="1" ht="15.2" customHeight="1">
      <c r="B119" s="31"/>
      <c r="C119" s="26" t="s">
        <v>28</v>
      </c>
      <c r="F119" s="24" t="str">
        <f>IF(E18="","",E18)</f>
        <v>Vyplň údaj</v>
      </c>
      <c r="I119" s="26" t="s">
        <v>33</v>
      </c>
      <c r="J119" s="29" t="str">
        <f>E24</f>
        <v xml:space="preserve"> 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1"/>
      <c r="C121" s="112" t="s">
        <v>135</v>
      </c>
      <c r="D121" s="113" t="s">
        <v>61</v>
      </c>
      <c r="E121" s="113" t="s">
        <v>57</v>
      </c>
      <c r="F121" s="113" t="s">
        <v>58</v>
      </c>
      <c r="G121" s="113" t="s">
        <v>136</v>
      </c>
      <c r="H121" s="113" t="s">
        <v>137</v>
      </c>
      <c r="I121" s="113" t="s">
        <v>138</v>
      </c>
      <c r="J121" s="113" t="s">
        <v>100</v>
      </c>
      <c r="K121" s="114" t="s">
        <v>139</v>
      </c>
      <c r="L121" s="111"/>
      <c r="M121" s="56" t="s">
        <v>1</v>
      </c>
      <c r="N121" s="57" t="s">
        <v>40</v>
      </c>
      <c r="O121" s="57" t="s">
        <v>140</v>
      </c>
      <c r="P121" s="57" t="s">
        <v>141</v>
      </c>
      <c r="Q121" s="57" t="s">
        <v>142</v>
      </c>
      <c r="R121" s="57" t="s">
        <v>143</v>
      </c>
      <c r="S121" s="57" t="s">
        <v>144</v>
      </c>
      <c r="T121" s="58" t="s">
        <v>145</v>
      </c>
    </row>
    <row r="122" spans="2:63" s="1" customFormat="1" ht="22.7" customHeight="1">
      <c r="B122" s="31"/>
      <c r="C122" s="61" t="s">
        <v>146</v>
      </c>
      <c r="J122" s="115">
        <f>BK122</f>
        <v>0</v>
      </c>
      <c r="L122" s="31"/>
      <c r="M122" s="59"/>
      <c r="N122" s="51"/>
      <c r="O122" s="51"/>
      <c r="P122" s="116">
        <f>P123</f>
        <v>0</v>
      </c>
      <c r="Q122" s="51"/>
      <c r="R122" s="116">
        <f>R123</f>
        <v>0</v>
      </c>
      <c r="S122" s="51"/>
      <c r="T122" s="117">
        <f>T123</f>
        <v>0</v>
      </c>
      <c r="AT122" s="16" t="s">
        <v>75</v>
      </c>
      <c r="AU122" s="16" t="s">
        <v>102</v>
      </c>
      <c r="BK122" s="118">
        <f>BK123</f>
        <v>0</v>
      </c>
    </row>
    <row r="123" spans="2:63" s="11" customFormat="1" ht="25.9" customHeight="1">
      <c r="B123" s="119"/>
      <c r="D123" s="120" t="s">
        <v>75</v>
      </c>
      <c r="E123" s="121" t="s">
        <v>2016</v>
      </c>
      <c r="F123" s="121" t="s">
        <v>2017</v>
      </c>
      <c r="I123" s="122"/>
      <c r="J123" s="123">
        <f>BK123</f>
        <v>0</v>
      </c>
      <c r="L123" s="119"/>
      <c r="M123" s="124"/>
      <c r="P123" s="125">
        <f>P124+P126+P128+P130+P133</f>
        <v>0</v>
      </c>
      <c r="R123" s="125">
        <f>R124+R126+R128+R130+R133</f>
        <v>0</v>
      </c>
      <c r="T123" s="126">
        <f>T124+T126+T128+T130+T133</f>
        <v>0</v>
      </c>
      <c r="AR123" s="120" t="s">
        <v>169</v>
      </c>
      <c r="AT123" s="127" t="s">
        <v>75</v>
      </c>
      <c r="AU123" s="127" t="s">
        <v>76</v>
      </c>
      <c r="AY123" s="120" t="s">
        <v>149</v>
      </c>
      <c r="BK123" s="128">
        <f>BK124+BK126+BK128+BK130+BK133</f>
        <v>0</v>
      </c>
    </row>
    <row r="124" spans="2:63" s="11" customFormat="1" ht="22.7" customHeight="1">
      <c r="B124" s="119"/>
      <c r="D124" s="120" t="s">
        <v>75</v>
      </c>
      <c r="E124" s="129" t="s">
        <v>2018</v>
      </c>
      <c r="F124" s="129" t="s">
        <v>2019</v>
      </c>
      <c r="I124" s="122"/>
      <c r="J124" s="130">
        <f>BK124</f>
        <v>0</v>
      </c>
      <c r="L124" s="119"/>
      <c r="M124" s="124"/>
      <c r="P124" s="125">
        <f>P125</f>
        <v>0</v>
      </c>
      <c r="R124" s="125">
        <f>R125</f>
        <v>0</v>
      </c>
      <c r="T124" s="126">
        <f>T125</f>
        <v>0</v>
      </c>
      <c r="AR124" s="120" t="s">
        <v>169</v>
      </c>
      <c r="AT124" s="127" t="s">
        <v>75</v>
      </c>
      <c r="AU124" s="127" t="s">
        <v>84</v>
      </c>
      <c r="AY124" s="120" t="s">
        <v>149</v>
      </c>
      <c r="BK124" s="128">
        <f>BK125</f>
        <v>0</v>
      </c>
    </row>
    <row r="125" spans="2:65" s="1" customFormat="1" ht="16.5" customHeight="1">
      <c r="B125" s="31"/>
      <c r="C125" s="131" t="s">
        <v>84</v>
      </c>
      <c r="D125" s="131" t="s">
        <v>151</v>
      </c>
      <c r="E125" s="132" t="s">
        <v>2020</v>
      </c>
      <c r="F125" s="133" t="s">
        <v>2021</v>
      </c>
      <c r="G125" s="134" t="s">
        <v>410</v>
      </c>
      <c r="H125" s="135">
        <v>1</v>
      </c>
      <c r="I125" s="136"/>
      <c r="J125" s="137">
        <f>ROUND(I125*H125,2)</f>
        <v>0</v>
      </c>
      <c r="K125" s="133" t="s">
        <v>2022</v>
      </c>
      <c r="L125" s="31"/>
      <c r="M125" s="138" t="s">
        <v>1</v>
      </c>
      <c r="N125" s="139" t="s">
        <v>41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156</v>
      </c>
      <c r="AT125" s="142" t="s">
        <v>151</v>
      </c>
      <c r="AU125" s="142" t="s">
        <v>86</v>
      </c>
      <c r="AY125" s="16" t="s">
        <v>149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84</v>
      </c>
      <c r="BK125" s="143">
        <f>ROUND(I125*H125,2)</f>
        <v>0</v>
      </c>
      <c r="BL125" s="16" t="s">
        <v>156</v>
      </c>
      <c r="BM125" s="142" t="s">
        <v>86</v>
      </c>
    </row>
    <row r="126" spans="2:63" s="11" customFormat="1" ht="22.7" customHeight="1">
      <c r="B126" s="119"/>
      <c r="D126" s="120" t="s">
        <v>75</v>
      </c>
      <c r="E126" s="129" t="s">
        <v>2023</v>
      </c>
      <c r="F126" s="129" t="s">
        <v>2024</v>
      </c>
      <c r="I126" s="122"/>
      <c r="J126" s="130">
        <f>BK126</f>
        <v>0</v>
      </c>
      <c r="L126" s="119"/>
      <c r="M126" s="124"/>
      <c r="P126" s="125">
        <f>P127</f>
        <v>0</v>
      </c>
      <c r="R126" s="125">
        <f>R127</f>
        <v>0</v>
      </c>
      <c r="T126" s="126">
        <f>T127</f>
        <v>0</v>
      </c>
      <c r="AR126" s="120" t="s">
        <v>169</v>
      </c>
      <c r="AT126" s="127" t="s">
        <v>75</v>
      </c>
      <c r="AU126" s="127" t="s">
        <v>84</v>
      </c>
      <c r="AY126" s="120" t="s">
        <v>149</v>
      </c>
      <c r="BK126" s="128">
        <f>BK127</f>
        <v>0</v>
      </c>
    </row>
    <row r="127" spans="2:65" s="1" customFormat="1" ht="16.5" customHeight="1">
      <c r="B127" s="31"/>
      <c r="C127" s="131" t="s">
        <v>86</v>
      </c>
      <c r="D127" s="131" t="s">
        <v>151</v>
      </c>
      <c r="E127" s="132" t="s">
        <v>2025</v>
      </c>
      <c r="F127" s="133" t="s">
        <v>2024</v>
      </c>
      <c r="G127" s="134" t="s">
        <v>410</v>
      </c>
      <c r="H127" s="135">
        <v>1</v>
      </c>
      <c r="I127" s="136"/>
      <c r="J127" s="137">
        <f>ROUND(I127*H127,2)</f>
        <v>0</v>
      </c>
      <c r="K127" s="133" t="s">
        <v>2022</v>
      </c>
      <c r="L127" s="31"/>
      <c r="M127" s="138" t="s">
        <v>1</v>
      </c>
      <c r="N127" s="139" t="s">
        <v>41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156</v>
      </c>
      <c r="AT127" s="142" t="s">
        <v>151</v>
      </c>
      <c r="AU127" s="142" t="s">
        <v>86</v>
      </c>
      <c r="AY127" s="16" t="s">
        <v>149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84</v>
      </c>
      <c r="BK127" s="143">
        <f>ROUND(I127*H127,2)</f>
        <v>0</v>
      </c>
      <c r="BL127" s="16" t="s">
        <v>156</v>
      </c>
      <c r="BM127" s="142" t="s">
        <v>156</v>
      </c>
    </row>
    <row r="128" spans="2:63" s="11" customFormat="1" ht="22.7" customHeight="1">
      <c r="B128" s="119"/>
      <c r="D128" s="120" t="s">
        <v>75</v>
      </c>
      <c r="E128" s="129" t="s">
        <v>2026</v>
      </c>
      <c r="F128" s="129" t="s">
        <v>2027</v>
      </c>
      <c r="I128" s="122"/>
      <c r="J128" s="130">
        <f>BK128</f>
        <v>0</v>
      </c>
      <c r="L128" s="119"/>
      <c r="M128" s="124"/>
      <c r="P128" s="125">
        <f>P129</f>
        <v>0</v>
      </c>
      <c r="R128" s="125">
        <f>R129</f>
        <v>0</v>
      </c>
      <c r="T128" s="126">
        <f>T129</f>
        <v>0</v>
      </c>
      <c r="AR128" s="120" t="s">
        <v>169</v>
      </c>
      <c r="AT128" s="127" t="s">
        <v>75</v>
      </c>
      <c r="AU128" s="127" t="s">
        <v>84</v>
      </c>
      <c r="AY128" s="120" t="s">
        <v>149</v>
      </c>
      <c r="BK128" s="128">
        <f>BK129</f>
        <v>0</v>
      </c>
    </row>
    <row r="129" spans="2:65" s="1" customFormat="1" ht="16.5" customHeight="1">
      <c r="B129" s="31"/>
      <c r="C129" s="131" t="s">
        <v>187</v>
      </c>
      <c r="D129" s="131" t="s">
        <v>151</v>
      </c>
      <c r="E129" s="132" t="s">
        <v>2028</v>
      </c>
      <c r="F129" s="133" t="s">
        <v>2029</v>
      </c>
      <c r="G129" s="134" t="s">
        <v>410</v>
      </c>
      <c r="H129" s="135">
        <v>1</v>
      </c>
      <c r="I129" s="136"/>
      <c r="J129" s="137">
        <f>ROUND(I129*H129,2)</f>
        <v>0</v>
      </c>
      <c r="K129" s="133" t="s">
        <v>285</v>
      </c>
      <c r="L129" s="31"/>
      <c r="M129" s="138" t="s">
        <v>1</v>
      </c>
      <c r="N129" s="139" t="s">
        <v>41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2030</v>
      </c>
      <c r="AT129" s="142" t="s">
        <v>151</v>
      </c>
      <c r="AU129" s="142" t="s">
        <v>86</v>
      </c>
      <c r="AY129" s="16" t="s">
        <v>149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84</v>
      </c>
      <c r="BK129" s="143">
        <f>ROUND(I129*H129,2)</f>
        <v>0</v>
      </c>
      <c r="BL129" s="16" t="s">
        <v>2030</v>
      </c>
      <c r="BM129" s="142" t="s">
        <v>2031</v>
      </c>
    </row>
    <row r="130" spans="2:63" s="11" customFormat="1" ht="22.7" customHeight="1">
      <c r="B130" s="119"/>
      <c r="D130" s="120" t="s">
        <v>75</v>
      </c>
      <c r="E130" s="129" t="s">
        <v>2032</v>
      </c>
      <c r="F130" s="129" t="s">
        <v>2033</v>
      </c>
      <c r="I130" s="122"/>
      <c r="J130" s="130">
        <f>BK130</f>
        <v>0</v>
      </c>
      <c r="L130" s="119"/>
      <c r="M130" s="124"/>
      <c r="P130" s="125">
        <f>SUM(P131:P132)</f>
        <v>0</v>
      </c>
      <c r="R130" s="125">
        <f>SUM(R131:R132)</f>
        <v>0</v>
      </c>
      <c r="T130" s="126">
        <f>SUM(T131:T132)</f>
        <v>0</v>
      </c>
      <c r="AR130" s="120" t="s">
        <v>169</v>
      </c>
      <c r="AT130" s="127" t="s">
        <v>75</v>
      </c>
      <c r="AU130" s="127" t="s">
        <v>84</v>
      </c>
      <c r="AY130" s="120" t="s">
        <v>149</v>
      </c>
      <c r="BK130" s="128">
        <f>SUM(BK131:BK132)</f>
        <v>0</v>
      </c>
    </row>
    <row r="131" spans="2:65" s="1" customFormat="1" ht="16.5" customHeight="1">
      <c r="B131" s="31"/>
      <c r="C131" s="131" t="s">
        <v>161</v>
      </c>
      <c r="D131" s="131" t="s">
        <v>151</v>
      </c>
      <c r="E131" s="132" t="s">
        <v>2034</v>
      </c>
      <c r="F131" s="133" t="s">
        <v>2035</v>
      </c>
      <c r="G131" s="134" t="s">
        <v>410</v>
      </c>
      <c r="H131" s="135">
        <v>1</v>
      </c>
      <c r="I131" s="136"/>
      <c r="J131" s="137">
        <f>ROUND(I131*H131,2)</f>
        <v>0</v>
      </c>
      <c r="K131" s="133" t="s">
        <v>2022</v>
      </c>
      <c r="L131" s="31"/>
      <c r="M131" s="138" t="s">
        <v>1</v>
      </c>
      <c r="N131" s="139" t="s">
        <v>41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156</v>
      </c>
      <c r="AT131" s="142" t="s">
        <v>151</v>
      </c>
      <c r="AU131" s="142" t="s">
        <v>86</v>
      </c>
      <c r="AY131" s="16" t="s">
        <v>149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84</v>
      </c>
      <c r="BK131" s="143">
        <f>ROUND(I131*H131,2)</f>
        <v>0</v>
      </c>
      <c r="BL131" s="16" t="s">
        <v>156</v>
      </c>
      <c r="BM131" s="142" t="s">
        <v>168</v>
      </c>
    </row>
    <row r="132" spans="2:65" s="1" customFormat="1" ht="16.5" customHeight="1">
      <c r="B132" s="31"/>
      <c r="C132" s="131" t="s">
        <v>156</v>
      </c>
      <c r="D132" s="131" t="s">
        <v>151</v>
      </c>
      <c r="E132" s="132" t="s">
        <v>2036</v>
      </c>
      <c r="F132" s="133" t="s">
        <v>2037</v>
      </c>
      <c r="G132" s="134" t="s">
        <v>410</v>
      </c>
      <c r="H132" s="135">
        <v>1</v>
      </c>
      <c r="I132" s="136"/>
      <c r="J132" s="137">
        <f>ROUND(I132*H132,2)</f>
        <v>0</v>
      </c>
      <c r="K132" s="133" t="s">
        <v>2022</v>
      </c>
      <c r="L132" s="31"/>
      <c r="M132" s="138" t="s">
        <v>1</v>
      </c>
      <c r="N132" s="139" t="s">
        <v>41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156</v>
      </c>
      <c r="AT132" s="142" t="s">
        <v>151</v>
      </c>
      <c r="AU132" s="142" t="s">
        <v>86</v>
      </c>
      <c r="AY132" s="16" t="s">
        <v>149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84</v>
      </c>
      <c r="BK132" s="143">
        <f>ROUND(I132*H132,2)</f>
        <v>0</v>
      </c>
      <c r="BL132" s="16" t="s">
        <v>156</v>
      </c>
      <c r="BM132" s="142" t="s">
        <v>173</v>
      </c>
    </row>
    <row r="133" spans="2:63" s="11" customFormat="1" ht="22.7" customHeight="1">
      <c r="B133" s="119"/>
      <c r="D133" s="120" t="s">
        <v>75</v>
      </c>
      <c r="E133" s="129" t="s">
        <v>2038</v>
      </c>
      <c r="F133" s="129" t="s">
        <v>2039</v>
      </c>
      <c r="I133" s="122"/>
      <c r="J133" s="130">
        <f>BK133</f>
        <v>0</v>
      </c>
      <c r="L133" s="119"/>
      <c r="M133" s="124"/>
      <c r="P133" s="125">
        <f>SUM(P134:P139)</f>
        <v>0</v>
      </c>
      <c r="R133" s="125">
        <f>SUM(R134:R139)</f>
        <v>0</v>
      </c>
      <c r="T133" s="126">
        <f>SUM(T134:T139)</f>
        <v>0</v>
      </c>
      <c r="AR133" s="120" t="s">
        <v>169</v>
      </c>
      <c r="AT133" s="127" t="s">
        <v>75</v>
      </c>
      <c r="AU133" s="127" t="s">
        <v>84</v>
      </c>
      <c r="AY133" s="120" t="s">
        <v>149</v>
      </c>
      <c r="BK133" s="128">
        <f>SUM(BK134:BK139)</f>
        <v>0</v>
      </c>
    </row>
    <row r="134" spans="2:65" s="1" customFormat="1" ht="16.5" customHeight="1">
      <c r="B134" s="31"/>
      <c r="C134" s="131" t="s">
        <v>173</v>
      </c>
      <c r="D134" s="131" t="s">
        <v>151</v>
      </c>
      <c r="E134" s="132" t="s">
        <v>2040</v>
      </c>
      <c r="F134" s="133" t="s">
        <v>2041</v>
      </c>
      <c r="G134" s="134" t="s">
        <v>410</v>
      </c>
      <c r="H134" s="135">
        <v>1</v>
      </c>
      <c r="I134" s="136"/>
      <c r="J134" s="137">
        <f aca="true" t="shared" si="0" ref="J134:J139">ROUND(I134*H134,2)</f>
        <v>0</v>
      </c>
      <c r="K134" s="133" t="s">
        <v>2022</v>
      </c>
      <c r="L134" s="31"/>
      <c r="M134" s="138" t="s">
        <v>1</v>
      </c>
      <c r="N134" s="139" t="s">
        <v>41</v>
      </c>
      <c r="P134" s="140">
        <f aca="true" t="shared" si="1" ref="P134:P139">O134*H134</f>
        <v>0</v>
      </c>
      <c r="Q134" s="140">
        <v>0</v>
      </c>
      <c r="R134" s="140">
        <f aca="true" t="shared" si="2" ref="R134:R139">Q134*H134</f>
        <v>0</v>
      </c>
      <c r="S134" s="140">
        <v>0</v>
      </c>
      <c r="T134" s="141">
        <f aca="true" t="shared" si="3" ref="T134:T139">S134*H134</f>
        <v>0</v>
      </c>
      <c r="AR134" s="142" t="s">
        <v>156</v>
      </c>
      <c r="AT134" s="142" t="s">
        <v>151</v>
      </c>
      <c r="AU134" s="142" t="s">
        <v>86</v>
      </c>
      <c r="AY134" s="16" t="s">
        <v>149</v>
      </c>
      <c r="BE134" s="143">
        <f aca="true" t="shared" si="4" ref="BE134:BE139">IF(N134="základní",J134,0)</f>
        <v>0</v>
      </c>
      <c r="BF134" s="143">
        <f aca="true" t="shared" si="5" ref="BF134:BF139">IF(N134="snížená",J134,0)</f>
        <v>0</v>
      </c>
      <c r="BG134" s="143">
        <f aca="true" t="shared" si="6" ref="BG134:BG139">IF(N134="zákl. přenesená",J134,0)</f>
        <v>0</v>
      </c>
      <c r="BH134" s="143">
        <f aca="true" t="shared" si="7" ref="BH134:BH139">IF(N134="sníž. přenesená",J134,0)</f>
        <v>0</v>
      </c>
      <c r="BI134" s="143">
        <f aca="true" t="shared" si="8" ref="BI134:BI139">IF(N134="nulová",J134,0)</f>
        <v>0</v>
      </c>
      <c r="BJ134" s="16" t="s">
        <v>84</v>
      </c>
      <c r="BK134" s="143">
        <f aca="true" t="shared" si="9" ref="BK134:BK139">ROUND(I134*H134,2)</f>
        <v>0</v>
      </c>
      <c r="BL134" s="16" t="s">
        <v>156</v>
      </c>
      <c r="BM134" s="142" t="s">
        <v>177</v>
      </c>
    </row>
    <row r="135" spans="2:65" s="1" customFormat="1" ht="16.5" customHeight="1">
      <c r="B135" s="31"/>
      <c r="C135" s="131" t="s">
        <v>190</v>
      </c>
      <c r="D135" s="131" t="s">
        <v>151</v>
      </c>
      <c r="E135" s="132" t="s">
        <v>2042</v>
      </c>
      <c r="F135" s="133" t="s">
        <v>2043</v>
      </c>
      <c r="G135" s="134" t="s">
        <v>410</v>
      </c>
      <c r="H135" s="135">
        <v>1</v>
      </c>
      <c r="I135" s="136"/>
      <c r="J135" s="137">
        <f t="shared" si="0"/>
        <v>0</v>
      </c>
      <c r="K135" s="133" t="s">
        <v>1</v>
      </c>
      <c r="L135" s="31"/>
      <c r="M135" s="138" t="s">
        <v>1</v>
      </c>
      <c r="N135" s="139" t="s">
        <v>41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</v>
      </c>
      <c r="T135" s="141">
        <f t="shared" si="3"/>
        <v>0</v>
      </c>
      <c r="AR135" s="142" t="s">
        <v>156</v>
      </c>
      <c r="AT135" s="142" t="s">
        <v>151</v>
      </c>
      <c r="AU135" s="142" t="s">
        <v>86</v>
      </c>
      <c r="AY135" s="16" t="s">
        <v>149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6" t="s">
        <v>84</v>
      </c>
      <c r="BK135" s="143">
        <f t="shared" si="9"/>
        <v>0</v>
      </c>
      <c r="BL135" s="16" t="s">
        <v>156</v>
      </c>
      <c r="BM135" s="142" t="s">
        <v>183</v>
      </c>
    </row>
    <row r="136" spans="2:65" s="1" customFormat="1" ht="16.5" customHeight="1">
      <c r="B136" s="31"/>
      <c r="C136" s="131" t="s">
        <v>177</v>
      </c>
      <c r="D136" s="131" t="s">
        <v>151</v>
      </c>
      <c r="E136" s="132" t="s">
        <v>2044</v>
      </c>
      <c r="F136" s="133" t="s">
        <v>2045</v>
      </c>
      <c r="G136" s="134" t="s">
        <v>410</v>
      </c>
      <c r="H136" s="135">
        <v>1</v>
      </c>
      <c r="I136" s="136"/>
      <c r="J136" s="137">
        <f t="shared" si="0"/>
        <v>0</v>
      </c>
      <c r="K136" s="133" t="s">
        <v>1</v>
      </c>
      <c r="L136" s="31"/>
      <c r="M136" s="138" t="s">
        <v>1</v>
      </c>
      <c r="N136" s="139" t="s">
        <v>41</v>
      </c>
      <c r="P136" s="140">
        <f t="shared" si="1"/>
        <v>0</v>
      </c>
      <c r="Q136" s="140">
        <v>0</v>
      </c>
      <c r="R136" s="140">
        <f t="shared" si="2"/>
        <v>0</v>
      </c>
      <c r="S136" s="140">
        <v>0</v>
      </c>
      <c r="T136" s="141">
        <f t="shared" si="3"/>
        <v>0</v>
      </c>
      <c r="AR136" s="142" t="s">
        <v>156</v>
      </c>
      <c r="AT136" s="142" t="s">
        <v>151</v>
      </c>
      <c r="AU136" s="142" t="s">
        <v>86</v>
      </c>
      <c r="AY136" s="16" t="s">
        <v>149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6" t="s">
        <v>84</v>
      </c>
      <c r="BK136" s="143">
        <f t="shared" si="9"/>
        <v>0</v>
      </c>
      <c r="BL136" s="16" t="s">
        <v>156</v>
      </c>
      <c r="BM136" s="142" t="s">
        <v>187</v>
      </c>
    </row>
    <row r="137" spans="2:65" s="1" customFormat="1" ht="16.5" customHeight="1">
      <c r="B137" s="31"/>
      <c r="C137" s="131" t="s">
        <v>200</v>
      </c>
      <c r="D137" s="131" t="s">
        <v>151</v>
      </c>
      <c r="E137" s="132" t="s">
        <v>2046</v>
      </c>
      <c r="F137" s="133" t="s">
        <v>2047</v>
      </c>
      <c r="G137" s="134" t="s">
        <v>410</v>
      </c>
      <c r="H137" s="135">
        <v>1</v>
      </c>
      <c r="I137" s="136"/>
      <c r="J137" s="137">
        <f t="shared" si="0"/>
        <v>0</v>
      </c>
      <c r="K137" s="133" t="s">
        <v>1</v>
      </c>
      <c r="L137" s="31"/>
      <c r="M137" s="138" t="s">
        <v>1</v>
      </c>
      <c r="N137" s="139" t="s">
        <v>41</v>
      </c>
      <c r="P137" s="140">
        <f t="shared" si="1"/>
        <v>0</v>
      </c>
      <c r="Q137" s="140">
        <v>0</v>
      </c>
      <c r="R137" s="140">
        <f t="shared" si="2"/>
        <v>0</v>
      </c>
      <c r="S137" s="140">
        <v>0</v>
      </c>
      <c r="T137" s="141">
        <f t="shared" si="3"/>
        <v>0</v>
      </c>
      <c r="AR137" s="142" t="s">
        <v>156</v>
      </c>
      <c r="AT137" s="142" t="s">
        <v>151</v>
      </c>
      <c r="AU137" s="142" t="s">
        <v>86</v>
      </c>
      <c r="AY137" s="16" t="s">
        <v>149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6" t="s">
        <v>84</v>
      </c>
      <c r="BK137" s="143">
        <f t="shared" si="9"/>
        <v>0</v>
      </c>
      <c r="BL137" s="16" t="s">
        <v>156</v>
      </c>
      <c r="BM137" s="142" t="s">
        <v>194</v>
      </c>
    </row>
    <row r="138" spans="2:65" s="1" customFormat="1" ht="16.5" customHeight="1">
      <c r="B138" s="31"/>
      <c r="C138" s="131" t="s">
        <v>183</v>
      </c>
      <c r="D138" s="131" t="s">
        <v>151</v>
      </c>
      <c r="E138" s="132" t="s">
        <v>2048</v>
      </c>
      <c r="F138" s="133" t="s">
        <v>2049</v>
      </c>
      <c r="G138" s="134" t="s">
        <v>410</v>
      </c>
      <c r="H138" s="135">
        <v>1</v>
      </c>
      <c r="I138" s="136"/>
      <c r="J138" s="137">
        <f t="shared" si="0"/>
        <v>0</v>
      </c>
      <c r="K138" s="133" t="s">
        <v>1</v>
      </c>
      <c r="L138" s="31"/>
      <c r="M138" s="138" t="s">
        <v>1</v>
      </c>
      <c r="N138" s="139" t="s">
        <v>41</v>
      </c>
      <c r="P138" s="140">
        <f t="shared" si="1"/>
        <v>0</v>
      </c>
      <c r="Q138" s="140">
        <v>0</v>
      </c>
      <c r="R138" s="140">
        <f t="shared" si="2"/>
        <v>0</v>
      </c>
      <c r="S138" s="140">
        <v>0</v>
      </c>
      <c r="T138" s="141">
        <f t="shared" si="3"/>
        <v>0</v>
      </c>
      <c r="AR138" s="142" t="s">
        <v>156</v>
      </c>
      <c r="AT138" s="142" t="s">
        <v>151</v>
      </c>
      <c r="AU138" s="142" t="s">
        <v>86</v>
      </c>
      <c r="AY138" s="16" t="s">
        <v>149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6" t="s">
        <v>84</v>
      </c>
      <c r="BK138" s="143">
        <f t="shared" si="9"/>
        <v>0</v>
      </c>
      <c r="BL138" s="16" t="s">
        <v>156</v>
      </c>
      <c r="BM138" s="142" t="s">
        <v>198</v>
      </c>
    </row>
    <row r="139" spans="2:65" s="1" customFormat="1" ht="16.5" customHeight="1">
      <c r="B139" s="31"/>
      <c r="C139" s="131" t="s">
        <v>209</v>
      </c>
      <c r="D139" s="131" t="s">
        <v>151</v>
      </c>
      <c r="E139" s="132" t="s">
        <v>2050</v>
      </c>
      <c r="F139" s="133" t="s">
        <v>2051</v>
      </c>
      <c r="G139" s="134" t="s">
        <v>410</v>
      </c>
      <c r="H139" s="135">
        <v>1</v>
      </c>
      <c r="I139" s="136"/>
      <c r="J139" s="137">
        <f t="shared" si="0"/>
        <v>0</v>
      </c>
      <c r="K139" s="133" t="s">
        <v>1</v>
      </c>
      <c r="L139" s="31"/>
      <c r="M139" s="179" t="s">
        <v>1</v>
      </c>
      <c r="N139" s="180" t="s">
        <v>41</v>
      </c>
      <c r="O139" s="181"/>
      <c r="P139" s="182">
        <f t="shared" si="1"/>
        <v>0</v>
      </c>
      <c r="Q139" s="182">
        <v>0</v>
      </c>
      <c r="R139" s="182">
        <f t="shared" si="2"/>
        <v>0</v>
      </c>
      <c r="S139" s="182">
        <v>0</v>
      </c>
      <c r="T139" s="183">
        <f t="shared" si="3"/>
        <v>0</v>
      </c>
      <c r="AR139" s="142" t="s">
        <v>156</v>
      </c>
      <c r="AT139" s="142" t="s">
        <v>151</v>
      </c>
      <c r="AU139" s="142" t="s">
        <v>86</v>
      </c>
      <c r="AY139" s="16" t="s">
        <v>149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6" t="s">
        <v>84</v>
      </c>
      <c r="BK139" s="143">
        <f t="shared" si="9"/>
        <v>0</v>
      </c>
      <c r="BL139" s="16" t="s">
        <v>156</v>
      </c>
      <c r="BM139" s="142" t="s">
        <v>203</v>
      </c>
    </row>
    <row r="140" spans="2:12" s="1" customFormat="1" ht="6.95" customHeight="1"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31"/>
    </row>
  </sheetData>
  <sheetProtection algorithmName="SHA-512" hashValue="zqP6bW+Q4l2G/Ih4HXrszTqF92WgblVLbFBFNTNekyh2GJFNkcpWXqLOawGIccmxW4hcgogpalPVu9Nf5yOFJw==" saltValue="11Y7OCaq0HoeIdPOCae5nEYxcwtkkDF8G5utxqQn3N5aHH1YPFqyfEW7U2yzSBV3jRZMkT1gjOJLnMwJOE7A9w==" spinCount="100000" sheet="1" objects="1" scenarios="1" formatColumns="0" formatRows="0" autoFilter="0"/>
  <autoFilter ref="C121:K13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6" t="s">
        <v>92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95</v>
      </c>
      <c r="L4" s="19"/>
      <c r="M4" s="8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3" t="str">
        <f>'Rekapitulace stavby'!K6</f>
        <v>Komunitně správní centrum Dačicka č.p. 4</v>
      </c>
      <c r="F7" s="224"/>
      <c r="G7" s="224"/>
      <c r="H7" s="224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205" t="s">
        <v>2052</v>
      </c>
      <c r="F9" s="222"/>
      <c r="G9" s="222"/>
      <c r="H9" s="222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0" t="str">
        <f>'Rekapitulace stavby'!AN8</f>
        <v>9. 12. 2022</v>
      </c>
      <c r="L12" s="31"/>
    </row>
    <row r="13" spans="2:12" s="1" customFormat="1" ht="10.7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5" t="str">
        <f>'Rekapitulace stavby'!E14</f>
        <v>Vyplň údaj</v>
      </c>
      <c r="F18" s="195"/>
      <c r="G18" s="195"/>
      <c r="H18" s="195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6"/>
      <c r="E27" s="199" t="s">
        <v>1</v>
      </c>
      <c r="F27" s="199"/>
      <c r="G27" s="199"/>
      <c r="H27" s="199"/>
      <c r="L27" s="86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1"/>
      <c r="E29" s="51"/>
      <c r="F29" s="51"/>
      <c r="G29" s="51"/>
      <c r="H29" s="51"/>
      <c r="I29" s="51"/>
      <c r="J29" s="51"/>
      <c r="K29" s="51"/>
      <c r="L29" s="31"/>
    </row>
    <row r="30" spans="2:12" s="1" customFormat="1" ht="25.35" customHeight="1">
      <c r="B30" s="31"/>
      <c r="D30" s="87" t="s">
        <v>36</v>
      </c>
      <c r="J30" s="63">
        <f>ROUND(J129,2)</f>
        <v>0</v>
      </c>
      <c r="L30" s="31"/>
    </row>
    <row r="31" spans="2:12" s="1" customFormat="1" ht="6.95" customHeight="1">
      <c r="B31" s="31"/>
      <c r="D31" s="51"/>
      <c r="E31" s="51"/>
      <c r="F31" s="51"/>
      <c r="G31" s="51"/>
      <c r="H31" s="51"/>
      <c r="I31" s="51"/>
      <c r="J31" s="51"/>
      <c r="K31" s="51"/>
      <c r="L31" s="31"/>
    </row>
    <row r="32" spans="2:12" s="1" customFormat="1" ht="14.45" customHeight="1">
      <c r="B32" s="31"/>
      <c r="F32" s="88" t="s">
        <v>38</v>
      </c>
      <c r="I32" s="88" t="s">
        <v>37</v>
      </c>
      <c r="J32" s="88" t="s">
        <v>39</v>
      </c>
      <c r="L32" s="31"/>
    </row>
    <row r="33" spans="2:12" s="1" customFormat="1" ht="14.45" customHeight="1">
      <c r="B33" s="31"/>
      <c r="D33" s="89" t="s">
        <v>40</v>
      </c>
      <c r="E33" s="26" t="s">
        <v>41</v>
      </c>
      <c r="F33" s="90">
        <f>ROUND((SUM(BE129:BE357)),2)</f>
        <v>0</v>
      </c>
      <c r="I33" s="91">
        <v>0.21</v>
      </c>
      <c r="J33" s="90">
        <f>ROUND(((SUM(BE129:BE357))*I33),2)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ROUND((SUM(BF129:BF357)),2)</f>
        <v>0</v>
      </c>
      <c r="I34" s="91">
        <v>0.15</v>
      </c>
      <c r="J34" s="90">
        <f>ROUND(((SUM(BF129:BF357))*I34),2)</f>
        <v>0</v>
      </c>
      <c r="L34" s="31"/>
    </row>
    <row r="35" spans="2:12" s="1" customFormat="1" ht="14.45" customHeight="1" hidden="1">
      <c r="B35" s="31"/>
      <c r="E35" s="26" t="s">
        <v>43</v>
      </c>
      <c r="F35" s="90">
        <f>ROUND((SUM(BG129:BG357)),2)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0">
        <f>ROUND((SUM(BH129:BH357)),2)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0">
        <f>ROUND((SUM(BI129:BI357)),2)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4"/>
      <c r="F39" s="54"/>
      <c r="G39" s="94" t="s">
        <v>47</v>
      </c>
      <c r="H39" s="95" t="s">
        <v>48</v>
      </c>
      <c r="I39" s="54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1" t="s">
        <v>51</v>
      </c>
      <c r="E61" s="33"/>
      <c r="F61" s="98" t="s">
        <v>52</v>
      </c>
      <c r="G61" s="41" t="s">
        <v>51</v>
      </c>
      <c r="H61" s="33"/>
      <c r="I61" s="33"/>
      <c r="J61" s="99" t="s">
        <v>52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1" t="s">
        <v>51</v>
      </c>
      <c r="E76" s="33"/>
      <c r="F76" s="98" t="s">
        <v>52</v>
      </c>
      <c r="G76" s="41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1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3" t="str">
        <f>E7</f>
        <v>Komunitně správní centrum Dačicka č.p. 4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205" t="str">
        <f>E9</f>
        <v>SO 02 - Bezbariérový výtah</v>
      </c>
      <c r="F87" s="222"/>
      <c r="G87" s="222"/>
      <c r="H87" s="222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Dačice</v>
      </c>
      <c r="I89" s="26" t="s">
        <v>22</v>
      </c>
      <c r="J89" s="50" t="str">
        <f>IF(J12="","",J12)</f>
        <v>9. 12. 2022</v>
      </c>
      <c r="L89" s="31"/>
    </row>
    <row r="90" spans="2:12" s="1" customFormat="1" ht="6.95" customHeight="1">
      <c r="B90" s="31"/>
      <c r="L90" s="31"/>
    </row>
    <row r="91" spans="2:12" s="1" customFormat="1" ht="39.95" customHeight="1">
      <c r="B91" s="31"/>
      <c r="C91" s="26" t="s">
        <v>24</v>
      </c>
      <c r="F91" s="24" t="str">
        <f>E15</f>
        <v>Město Dačice,Palackého nám.1, Dačice</v>
      </c>
      <c r="I91" s="26" t="s">
        <v>30</v>
      </c>
      <c r="J91" s="29" t="str">
        <f>E21</f>
        <v>P-atelierJH s.r.o.,Nádražní 249/II,J.Hradec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7" customHeight="1">
      <c r="B96" s="31"/>
      <c r="C96" s="102" t="s">
        <v>101</v>
      </c>
      <c r="J96" s="63">
        <f>J129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103</v>
      </c>
      <c r="E97" s="105"/>
      <c r="F97" s="105"/>
      <c r="G97" s="105"/>
      <c r="H97" s="105"/>
      <c r="I97" s="105"/>
      <c r="J97" s="106">
        <f>J130</f>
        <v>0</v>
      </c>
      <c r="L97" s="103"/>
    </row>
    <row r="98" spans="2:12" s="9" customFormat="1" ht="19.9" customHeight="1">
      <c r="B98" s="107"/>
      <c r="D98" s="108" t="s">
        <v>104</v>
      </c>
      <c r="E98" s="109"/>
      <c r="F98" s="109"/>
      <c r="G98" s="109"/>
      <c r="H98" s="109"/>
      <c r="I98" s="109"/>
      <c r="J98" s="110">
        <f>J131</f>
        <v>0</v>
      </c>
      <c r="L98" s="107"/>
    </row>
    <row r="99" spans="2:12" s="9" customFormat="1" ht="19.9" customHeight="1">
      <c r="B99" s="107"/>
      <c r="D99" s="108" t="s">
        <v>2053</v>
      </c>
      <c r="E99" s="109"/>
      <c r="F99" s="109"/>
      <c r="G99" s="109"/>
      <c r="H99" s="109"/>
      <c r="I99" s="109"/>
      <c r="J99" s="110">
        <f>J152</f>
        <v>0</v>
      </c>
      <c r="L99" s="107"/>
    </row>
    <row r="100" spans="2:12" s="9" customFormat="1" ht="19.9" customHeight="1">
      <c r="B100" s="107"/>
      <c r="D100" s="108" t="s">
        <v>105</v>
      </c>
      <c r="E100" s="109"/>
      <c r="F100" s="109"/>
      <c r="G100" s="109"/>
      <c r="H100" s="109"/>
      <c r="I100" s="109"/>
      <c r="J100" s="110">
        <f>J175</f>
        <v>0</v>
      </c>
      <c r="L100" s="107"/>
    </row>
    <row r="101" spans="2:12" s="9" customFormat="1" ht="19.9" customHeight="1">
      <c r="B101" s="107"/>
      <c r="D101" s="108" t="s">
        <v>2054</v>
      </c>
      <c r="E101" s="109"/>
      <c r="F101" s="109"/>
      <c r="G101" s="109"/>
      <c r="H101" s="109"/>
      <c r="I101" s="109"/>
      <c r="J101" s="110">
        <f>J182</f>
        <v>0</v>
      </c>
      <c r="L101" s="107"/>
    </row>
    <row r="102" spans="2:12" s="9" customFormat="1" ht="19.9" customHeight="1">
      <c r="B102" s="107"/>
      <c r="D102" s="108" t="s">
        <v>106</v>
      </c>
      <c r="E102" s="109"/>
      <c r="F102" s="109"/>
      <c r="G102" s="109"/>
      <c r="H102" s="109"/>
      <c r="I102" s="109"/>
      <c r="J102" s="110">
        <f>J219</f>
        <v>0</v>
      </c>
      <c r="L102" s="107"/>
    </row>
    <row r="103" spans="2:12" s="9" customFormat="1" ht="19.9" customHeight="1">
      <c r="B103" s="107"/>
      <c r="D103" s="108" t="s">
        <v>107</v>
      </c>
      <c r="E103" s="109"/>
      <c r="F103" s="109"/>
      <c r="G103" s="109"/>
      <c r="H103" s="109"/>
      <c r="I103" s="109"/>
      <c r="J103" s="110">
        <f>J291</f>
        <v>0</v>
      </c>
      <c r="L103" s="107"/>
    </row>
    <row r="104" spans="2:12" s="9" customFormat="1" ht="19.9" customHeight="1">
      <c r="B104" s="107"/>
      <c r="D104" s="108" t="s">
        <v>109</v>
      </c>
      <c r="E104" s="109"/>
      <c r="F104" s="109"/>
      <c r="G104" s="109"/>
      <c r="H104" s="109"/>
      <c r="I104" s="109"/>
      <c r="J104" s="110">
        <f>J318</f>
        <v>0</v>
      </c>
      <c r="L104" s="107"/>
    </row>
    <row r="105" spans="2:12" s="8" customFormat="1" ht="24.95" customHeight="1">
      <c r="B105" s="103"/>
      <c r="D105" s="104" t="s">
        <v>110</v>
      </c>
      <c r="E105" s="105"/>
      <c r="F105" s="105"/>
      <c r="G105" s="105"/>
      <c r="H105" s="105"/>
      <c r="I105" s="105"/>
      <c r="J105" s="106">
        <f>J320</f>
        <v>0</v>
      </c>
      <c r="L105" s="103"/>
    </row>
    <row r="106" spans="2:12" s="9" customFormat="1" ht="19.9" customHeight="1">
      <c r="B106" s="107"/>
      <c r="D106" s="108" t="s">
        <v>2055</v>
      </c>
      <c r="E106" s="109"/>
      <c r="F106" s="109"/>
      <c r="G106" s="109"/>
      <c r="H106" s="109"/>
      <c r="I106" s="109"/>
      <c r="J106" s="110">
        <f>J321</f>
        <v>0</v>
      </c>
      <c r="L106" s="107"/>
    </row>
    <row r="107" spans="2:12" s="9" customFormat="1" ht="19.9" customHeight="1">
      <c r="B107" s="107"/>
      <c r="D107" s="108" t="s">
        <v>2056</v>
      </c>
      <c r="E107" s="109"/>
      <c r="F107" s="109"/>
      <c r="G107" s="109"/>
      <c r="H107" s="109"/>
      <c r="I107" s="109"/>
      <c r="J107" s="110">
        <f>J345</f>
        <v>0</v>
      </c>
      <c r="L107" s="107"/>
    </row>
    <row r="108" spans="2:12" s="9" customFormat="1" ht="19.9" customHeight="1">
      <c r="B108" s="107"/>
      <c r="D108" s="108" t="s">
        <v>120</v>
      </c>
      <c r="E108" s="109"/>
      <c r="F108" s="109"/>
      <c r="G108" s="109"/>
      <c r="H108" s="109"/>
      <c r="I108" s="109"/>
      <c r="J108" s="110">
        <f>J350</f>
        <v>0</v>
      </c>
      <c r="L108" s="107"/>
    </row>
    <row r="109" spans="2:12" s="9" customFormat="1" ht="19.9" customHeight="1">
      <c r="B109" s="107"/>
      <c r="D109" s="108" t="s">
        <v>126</v>
      </c>
      <c r="E109" s="109"/>
      <c r="F109" s="109"/>
      <c r="G109" s="109"/>
      <c r="H109" s="109"/>
      <c r="I109" s="109"/>
      <c r="J109" s="110">
        <f>J355</f>
        <v>0</v>
      </c>
      <c r="L109" s="107"/>
    </row>
    <row r="110" spans="2:12" s="1" customFormat="1" ht="21.75" customHeight="1">
      <c r="B110" s="31"/>
      <c r="L110" s="31"/>
    </row>
    <row r="111" spans="2:12" s="1" customFormat="1" ht="6.95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1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1"/>
    </row>
    <row r="116" spans="2:12" s="1" customFormat="1" ht="24.95" customHeight="1">
      <c r="B116" s="31"/>
      <c r="C116" s="20" t="s">
        <v>134</v>
      </c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16</v>
      </c>
      <c r="L118" s="31"/>
    </row>
    <row r="119" spans="2:12" s="1" customFormat="1" ht="16.5" customHeight="1">
      <c r="B119" s="31"/>
      <c r="E119" s="223" t="str">
        <f>E7</f>
        <v>Komunitně správní centrum Dačicka č.p. 4</v>
      </c>
      <c r="F119" s="224"/>
      <c r="G119" s="224"/>
      <c r="H119" s="224"/>
      <c r="L119" s="31"/>
    </row>
    <row r="120" spans="2:12" s="1" customFormat="1" ht="12" customHeight="1">
      <c r="B120" s="31"/>
      <c r="C120" s="26" t="s">
        <v>96</v>
      </c>
      <c r="L120" s="31"/>
    </row>
    <row r="121" spans="2:12" s="1" customFormat="1" ht="16.5" customHeight="1">
      <c r="B121" s="31"/>
      <c r="E121" s="205" t="str">
        <f>E9</f>
        <v>SO 02 - Bezbariérový výtah</v>
      </c>
      <c r="F121" s="222"/>
      <c r="G121" s="222"/>
      <c r="H121" s="222"/>
      <c r="L121" s="31"/>
    </row>
    <row r="122" spans="2:12" s="1" customFormat="1" ht="6.95" customHeight="1">
      <c r="B122" s="31"/>
      <c r="L122" s="31"/>
    </row>
    <row r="123" spans="2:12" s="1" customFormat="1" ht="12" customHeight="1">
      <c r="B123" s="31"/>
      <c r="C123" s="26" t="s">
        <v>20</v>
      </c>
      <c r="F123" s="24" t="str">
        <f>F12</f>
        <v>Dačice</v>
      </c>
      <c r="I123" s="26" t="s">
        <v>22</v>
      </c>
      <c r="J123" s="50" t="str">
        <f>IF(J12="","",J12)</f>
        <v>9. 12. 2022</v>
      </c>
      <c r="L123" s="31"/>
    </row>
    <row r="124" spans="2:12" s="1" customFormat="1" ht="6.95" customHeight="1">
      <c r="B124" s="31"/>
      <c r="L124" s="31"/>
    </row>
    <row r="125" spans="2:12" s="1" customFormat="1" ht="39.95" customHeight="1">
      <c r="B125" s="31"/>
      <c r="C125" s="26" t="s">
        <v>24</v>
      </c>
      <c r="F125" s="24" t="str">
        <f>E15</f>
        <v>Město Dačice,Palackého nám.1, Dačice</v>
      </c>
      <c r="I125" s="26" t="s">
        <v>30</v>
      </c>
      <c r="J125" s="29" t="str">
        <f>E21</f>
        <v>P-atelierJH s.r.o.,Nádražní 249/II,J.Hradec</v>
      </c>
      <c r="L125" s="31"/>
    </row>
    <row r="126" spans="2:12" s="1" customFormat="1" ht="15.2" customHeight="1">
      <c r="B126" s="31"/>
      <c r="C126" s="26" t="s">
        <v>28</v>
      </c>
      <c r="F126" s="24" t="str">
        <f>IF(E18="","",E18)</f>
        <v>Vyplň údaj</v>
      </c>
      <c r="I126" s="26" t="s">
        <v>33</v>
      </c>
      <c r="J126" s="29" t="str">
        <f>E24</f>
        <v xml:space="preserve"> </v>
      </c>
      <c r="L126" s="31"/>
    </row>
    <row r="127" spans="2:12" s="1" customFormat="1" ht="10.35" customHeight="1">
      <c r="B127" s="31"/>
      <c r="L127" s="31"/>
    </row>
    <row r="128" spans="2:20" s="10" customFormat="1" ht="29.25" customHeight="1">
      <c r="B128" s="111"/>
      <c r="C128" s="112" t="s">
        <v>135</v>
      </c>
      <c r="D128" s="113" t="s">
        <v>61</v>
      </c>
      <c r="E128" s="113" t="s">
        <v>57</v>
      </c>
      <c r="F128" s="113" t="s">
        <v>58</v>
      </c>
      <c r="G128" s="113" t="s">
        <v>136</v>
      </c>
      <c r="H128" s="113" t="s">
        <v>137</v>
      </c>
      <c r="I128" s="113" t="s">
        <v>138</v>
      </c>
      <c r="J128" s="113" t="s">
        <v>100</v>
      </c>
      <c r="K128" s="114" t="s">
        <v>139</v>
      </c>
      <c r="L128" s="111"/>
      <c r="M128" s="56" t="s">
        <v>1</v>
      </c>
      <c r="N128" s="57" t="s">
        <v>40</v>
      </c>
      <c r="O128" s="57" t="s">
        <v>140</v>
      </c>
      <c r="P128" s="57" t="s">
        <v>141</v>
      </c>
      <c r="Q128" s="57" t="s">
        <v>142</v>
      </c>
      <c r="R128" s="57" t="s">
        <v>143</v>
      </c>
      <c r="S128" s="57" t="s">
        <v>144</v>
      </c>
      <c r="T128" s="58" t="s">
        <v>145</v>
      </c>
    </row>
    <row r="129" spans="2:63" s="1" customFormat="1" ht="22.7" customHeight="1">
      <c r="B129" s="31"/>
      <c r="C129" s="61" t="s">
        <v>146</v>
      </c>
      <c r="J129" s="115">
        <f>BK129</f>
        <v>0</v>
      </c>
      <c r="L129" s="31"/>
      <c r="M129" s="59"/>
      <c r="N129" s="51"/>
      <c r="O129" s="51"/>
      <c r="P129" s="116">
        <f>P130+P320</f>
        <v>0</v>
      </c>
      <c r="Q129" s="51"/>
      <c r="R129" s="116">
        <f>R130+R320</f>
        <v>0</v>
      </c>
      <c r="S129" s="51"/>
      <c r="T129" s="117">
        <f>T130+T320</f>
        <v>0</v>
      </c>
      <c r="AT129" s="16" t="s">
        <v>75</v>
      </c>
      <c r="AU129" s="16" t="s">
        <v>102</v>
      </c>
      <c r="BK129" s="118">
        <f>BK130+BK320</f>
        <v>0</v>
      </c>
    </row>
    <row r="130" spans="2:63" s="11" customFormat="1" ht="25.9" customHeight="1">
      <c r="B130" s="119"/>
      <c r="D130" s="120" t="s">
        <v>75</v>
      </c>
      <c r="E130" s="121" t="s">
        <v>147</v>
      </c>
      <c r="F130" s="121" t="s">
        <v>148</v>
      </c>
      <c r="I130" s="122"/>
      <c r="J130" s="123">
        <f>BK130</f>
        <v>0</v>
      </c>
      <c r="L130" s="119"/>
      <c r="M130" s="124"/>
      <c r="P130" s="125">
        <f>P131+P152+P175+P182+P219+P291+P318</f>
        <v>0</v>
      </c>
      <c r="R130" s="125">
        <f>R131+R152+R175+R182+R219+R291+R318</f>
        <v>0</v>
      </c>
      <c r="T130" s="126">
        <f>T131+T152+T175+T182+T219+T291+T318</f>
        <v>0</v>
      </c>
      <c r="AR130" s="120" t="s">
        <v>84</v>
      </c>
      <c r="AT130" s="127" t="s">
        <v>75</v>
      </c>
      <c r="AU130" s="127" t="s">
        <v>76</v>
      </c>
      <c r="AY130" s="120" t="s">
        <v>149</v>
      </c>
      <c r="BK130" s="128">
        <f>BK131+BK152+BK175+BK182+BK219+BK291+BK318</f>
        <v>0</v>
      </c>
    </row>
    <row r="131" spans="2:63" s="11" customFormat="1" ht="22.7" customHeight="1">
      <c r="B131" s="119"/>
      <c r="D131" s="120" t="s">
        <v>75</v>
      </c>
      <c r="E131" s="129" t="s">
        <v>84</v>
      </c>
      <c r="F131" s="129" t="s">
        <v>150</v>
      </c>
      <c r="I131" s="122"/>
      <c r="J131" s="130">
        <f>BK131</f>
        <v>0</v>
      </c>
      <c r="L131" s="119"/>
      <c r="M131" s="124"/>
      <c r="P131" s="125">
        <f>SUM(P132:P151)</f>
        <v>0</v>
      </c>
      <c r="R131" s="125">
        <f>SUM(R132:R151)</f>
        <v>0</v>
      </c>
      <c r="T131" s="126">
        <f>SUM(T132:T151)</f>
        <v>0</v>
      </c>
      <c r="AR131" s="120" t="s">
        <v>84</v>
      </c>
      <c r="AT131" s="127" t="s">
        <v>75</v>
      </c>
      <c r="AU131" s="127" t="s">
        <v>84</v>
      </c>
      <c r="AY131" s="120" t="s">
        <v>149</v>
      </c>
      <c r="BK131" s="128">
        <f>SUM(BK132:BK151)</f>
        <v>0</v>
      </c>
    </row>
    <row r="132" spans="2:65" s="1" customFormat="1" ht="24.2" customHeight="1">
      <c r="B132" s="31"/>
      <c r="C132" s="131" t="s">
        <v>84</v>
      </c>
      <c r="D132" s="131" t="s">
        <v>151</v>
      </c>
      <c r="E132" s="132" t="s">
        <v>2057</v>
      </c>
      <c r="F132" s="133" t="s">
        <v>2058</v>
      </c>
      <c r="G132" s="134" t="s">
        <v>154</v>
      </c>
      <c r="H132" s="135">
        <v>17.01</v>
      </c>
      <c r="I132" s="136"/>
      <c r="J132" s="137">
        <f>ROUND(I132*H132,2)</f>
        <v>0</v>
      </c>
      <c r="K132" s="133" t="s">
        <v>193</v>
      </c>
      <c r="L132" s="31"/>
      <c r="M132" s="138" t="s">
        <v>1</v>
      </c>
      <c r="N132" s="139" t="s">
        <v>41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156</v>
      </c>
      <c r="AT132" s="142" t="s">
        <v>151</v>
      </c>
      <c r="AU132" s="142" t="s">
        <v>86</v>
      </c>
      <c r="AY132" s="16" t="s">
        <v>149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84</v>
      </c>
      <c r="BK132" s="143">
        <f>ROUND(I132*H132,2)</f>
        <v>0</v>
      </c>
      <c r="BL132" s="16" t="s">
        <v>156</v>
      </c>
      <c r="BM132" s="142" t="s">
        <v>86</v>
      </c>
    </row>
    <row r="133" spans="2:51" s="12" customFormat="1" ht="12">
      <c r="B133" s="144"/>
      <c r="D133" s="145" t="s">
        <v>157</v>
      </c>
      <c r="E133" s="146" t="s">
        <v>1</v>
      </c>
      <c r="F133" s="147" t="s">
        <v>2059</v>
      </c>
      <c r="H133" s="148">
        <v>2.927</v>
      </c>
      <c r="I133" s="149"/>
      <c r="L133" s="144"/>
      <c r="M133" s="150"/>
      <c r="T133" s="151"/>
      <c r="AT133" s="146" t="s">
        <v>157</v>
      </c>
      <c r="AU133" s="146" t="s">
        <v>86</v>
      </c>
      <c r="AV133" s="12" t="s">
        <v>86</v>
      </c>
      <c r="AW133" s="12" t="s">
        <v>32</v>
      </c>
      <c r="AX133" s="12" t="s">
        <v>76</v>
      </c>
      <c r="AY133" s="146" t="s">
        <v>149</v>
      </c>
    </row>
    <row r="134" spans="2:51" s="12" customFormat="1" ht="12">
      <c r="B134" s="144"/>
      <c r="D134" s="145" t="s">
        <v>157</v>
      </c>
      <c r="E134" s="146" t="s">
        <v>1</v>
      </c>
      <c r="F134" s="147" t="s">
        <v>2060</v>
      </c>
      <c r="H134" s="148">
        <v>0.258</v>
      </c>
      <c r="I134" s="149"/>
      <c r="L134" s="144"/>
      <c r="M134" s="150"/>
      <c r="T134" s="151"/>
      <c r="AT134" s="146" t="s">
        <v>157</v>
      </c>
      <c r="AU134" s="146" t="s">
        <v>86</v>
      </c>
      <c r="AV134" s="12" t="s">
        <v>86</v>
      </c>
      <c r="AW134" s="12" t="s">
        <v>32</v>
      </c>
      <c r="AX134" s="12" t="s">
        <v>76</v>
      </c>
      <c r="AY134" s="146" t="s">
        <v>149</v>
      </c>
    </row>
    <row r="135" spans="2:51" s="12" customFormat="1" ht="12">
      <c r="B135" s="144"/>
      <c r="D135" s="145" t="s">
        <v>157</v>
      </c>
      <c r="E135" s="146" t="s">
        <v>1</v>
      </c>
      <c r="F135" s="147" t="s">
        <v>2061</v>
      </c>
      <c r="H135" s="148">
        <v>13.825</v>
      </c>
      <c r="I135" s="149"/>
      <c r="L135" s="144"/>
      <c r="M135" s="150"/>
      <c r="T135" s="151"/>
      <c r="AT135" s="146" t="s">
        <v>157</v>
      </c>
      <c r="AU135" s="146" t="s">
        <v>86</v>
      </c>
      <c r="AV135" s="12" t="s">
        <v>86</v>
      </c>
      <c r="AW135" s="12" t="s">
        <v>32</v>
      </c>
      <c r="AX135" s="12" t="s">
        <v>76</v>
      </c>
      <c r="AY135" s="146" t="s">
        <v>149</v>
      </c>
    </row>
    <row r="136" spans="2:51" s="13" customFormat="1" ht="12">
      <c r="B136" s="152"/>
      <c r="D136" s="145" t="s">
        <v>157</v>
      </c>
      <c r="E136" s="153" t="s">
        <v>1</v>
      </c>
      <c r="F136" s="154" t="s">
        <v>160</v>
      </c>
      <c r="H136" s="155">
        <v>17.009999999999998</v>
      </c>
      <c r="I136" s="156"/>
      <c r="L136" s="152"/>
      <c r="M136" s="157"/>
      <c r="T136" s="158"/>
      <c r="AT136" s="153" t="s">
        <v>157</v>
      </c>
      <c r="AU136" s="153" t="s">
        <v>86</v>
      </c>
      <c r="AV136" s="13" t="s">
        <v>156</v>
      </c>
      <c r="AW136" s="13" t="s">
        <v>32</v>
      </c>
      <c r="AX136" s="13" t="s">
        <v>84</v>
      </c>
      <c r="AY136" s="153" t="s">
        <v>149</v>
      </c>
    </row>
    <row r="137" spans="2:65" s="1" customFormat="1" ht="24.2" customHeight="1">
      <c r="B137" s="31"/>
      <c r="C137" s="131" t="s">
        <v>86</v>
      </c>
      <c r="D137" s="131" t="s">
        <v>151</v>
      </c>
      <c r="E137" s="132" t="s">
        <v>2062</v>
      </c>
      <c r="F137" s="133" t="s">
        <v>2063</v>
      </c>
      <c r="G137" s="134" t="s">
        <v>154</v>
      </c>
      <c r="H137" s="135">
        <v>17.01</v>
      </c>
      <c r="I137" s="136"/>
      <c r="J137" s="137">
        <f>ROUND(I137*H137,2)</f>
        <v>0</v>
      </c>
      <c r="K137" s="133" t="s">
        <v>193</v>
      </c>
      <c r="L137" s="31"/>
      <c r="M137" s="138" t="s">
        <v>1</v>
      </c>
      <c r="N137" s="139" t="s">
        <v>41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156</v>
      </c>
      <c r="AT137" s="142" t="s">
        <v>151</v>
      </c>
      <c r="AU137" s="142" t="s">
        <v>86</v>
      </c>
      <c r="AY137" s="16" t="s">
        <v>149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84</v>
      </c>
      <c r="BK137" s="143">
        <f>ROUND(I137*H137,2)</f>
        <v>0</v>
      </c>
      <c r="BL137" s="16" t="s">
        <v>156</v>
      </c>
      <c r="BM137" s="142" t="s">
        <v>156</v>
      </c>
    </row>
    <row r="138" spans="2:51" s="12" customFormat="1" ht="12">
      <c r="B138" s="144"/>
      <c r="D138" s="145" t="s">
        <v>157</v>
      </c>
      <c r="E138" s="146" t="s">
        <v>1</v>
      </c>
      <c r="F138" s="147" t="s">
        <v>2059</v>
      </c>
      <c r="H138" s="148">
        <v>2.927</v>
      </c>
      <c r="I138" s="149"/>
      <c r="L138" s="144"/>
      <c r="M138" s="150"/>
      <c r="T138" s="151"/>
      <c r="AT138" s="146" t="s">
        <v>157</v>
      </c>
      <c r="AU138" s="146" t="s">
        <v>86</v>
      </c>
      <c r="AV138" s="12" t="s">
        <v>86</v>
      </c>
      <c r="AW138" s="12" t="s">
        <v>32</v>
      </c>
      <c r="AX138" s="12" t="s">
        <v>76</v>
      </c>
      <c r="AY138" s="146" t="s">
        <v>149</v>
      </c>
    </row>
    <row r="139" spans="2:51" s="12" customFormat="1" ht="12">
      <c r="B139" s="144"/>
      <c r="D139" s="145" t="s">
        <v>157</v>
      </c>
      <c r="E139" s="146" t="s">
        <v>1</v>
      </c>
      <c r="F139" s="147" t="s">
        <v>2060</v>
      </c>
      <c r="H139" s="148">
        <v>0.258</v>
      </c>
      <c r="I139" s="149"/>
      <c r="L139" s="144"/>
      <c r="M139" s="150"/>
      <c r="T139" s="151"/>
      <c r="AT139" s="146" t="s">
        <v>157</v>
      </c>
      <c r="AU139" s="146" t="s">
        <v>86</v>
      </c>
      <c r="AV139" s="12" t="s">
        <v>86</v>
      </c>
      <c r="AW139" s="12" t="s">
        <v>32</v>
      </c>
      <c r="AX139" s="12" t="s">
        <v>76</v>
      </c>
      <c r="AY139" s="146" t="s">
        <v>149</v>
      </c>
    </row>
    <row r="140" spans="2:51" s="12" customFormat="1" ht="12">
      <c r="B140" s="144"/>
      <c r="D140" s="145" t="s">
        <v>157</v>
      </c>
      <c r="E140" s="146" t="s">
        <v>1</v>
      </c>
      <c r="F140" s="147" t="s">
        <v>2061</v>
      </c>
      <c r="H140" s="148">
        <v>13.825</v>
      </c>
      <c r="I140" s="149"/>
      <c r="L140" s="144"/>
      <c r="M140" s="150"/>
      <c r="T140" s="151"/>
      <c r="AT140" s="146" t="s">
        <v>157</v>
      </c>
      <c r="AU140" s="146" t="s">
        <v>86</v>
      </c>
      <c r="AV140" s="12" t="s">
        <v>86</v>
      </c>
      <c r="AW140" s="12" t="s">
        <v>32</v>
      </c>
      <c r="AX140" s="12" t="s">
        <v>76</v>
      </c>
      <c r="AY140" s="146" t="s">
        <v>149</v>
      </c>
    </row>
    <row r="141" spans="2:51" s="13" customFormat="1" ht="12">
      <c r="B141" s="152"/>
      <c r="D141" s="145" t="s">
        <v>157</v>
      </c>
      <c r="E141" s="153" t="s">
        <v>1</v>
      </c>
      <c r="F141" s="154" t="s">
        <v>160</v>
      </c>
      <c r="H141" s="155">
        <v>17.009999999999998</v>
      </c>
      <c r="I141" s="156"/>
      <c r="L141" s="152"/>
      <c r="M141" s="157"/>
      <c r="T141" s="158"/>
      <c r="AT141" s="153" t="s">
        <v>157</v>
      </c>
      <c r="AU141" s="153" t="s">
        <v>86</v>
      </c>
      <c r="AV141" s="13" t="s">
        <v>156</v>
      </c>
      <c r="AW141" s="13" t="s">
        <v>32</v>
      </c>
      <c r="AX141" s="13" t="s">
        <v>84</v>
      </c>
      <c r="AY141" s="153" t="s">
        <v>149</v>
      </c>
    </row>
    <row r="142" spans="2:65" s="1" customFormat="1" ht="24.2" customHeight="1">
      <c r="B142" s="31"/>
      <c r="C142" s="131" t="s">
        <v>161</v>
      </c>
      <c r="D142" s="131" t="s">
        <v>151</v>
      </c>
      <c r="E142" s="132" t="s">
        <v>2064</v>
      </c>
      <c r="F142" s="133" t="s">
        <v>2065</v>
      </c>
      <c r="G142" s="134" t="s">
        <v>154</v>
      </c>
      <c r="H142" s="135">
        <v>11.683</v>
      </c>
      <c r="I142" s="136"/>
      <c r="J142" s="137">
        <f>ROUND(I142*H142,2)</f>
        <v>0</v>
      </c>
      <c r="K142" s="133" t="s">
        <v>193</v>
      </c>
      <c r="L142" s="31"/>
      <c r="M142" s="138" t="s">
        <v>1</v>
      </c>
      <c r="N142" s="139" t="s">
        <v>41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156</v>
      </c>
      <c r="AT142" s="142" t="s">
        <v>151</v>
      </c>
      <c r="AU142" s="142" t="s">
        <v>86</v>
      </c>
      <c r="AY142" s="16" t="s">
        <v>149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6" t="s">
        <v>84</v>
      </c>
      <c r="BK142" s="143">
        <f>ROUND(I142*H142,2)</f>
        <v>0</v>
      </c>
      <c r="BL142" s="16" t="s">
        <v>156</v>
      </c>
      <c r="BM142" s="142" t="s">
        <v>168</v>
      </c>
    </row>
    <row r="143" spans="2:51" s="12" customFormat="1" ht="12">
      <c r="B143" s="144"/>
      <c r="D143" s="145" t="s">
        <v>157</v>
      </c>
      <c r="E143" s="146" t="s">
        <v>1</v>
      </c>
      <c r="F143" s="147" t="s">
        <v>2066</v>
      </c>
      <c r="H143" s="148">
        <v>11.683</v>
      </c>
      <c r="I143" s="149"/>
      <c r="L143" s="144"/>
      <c r="M143" s="150"/>
      <c r="T143" s="151"/>
      <c r="AT143" s="146" t="s">
        <v>157</v>
      </c>
      <c r="AU143" s="146" t="s">
        <v>86</v>
      </c>
      <c r="AV143" s="12" t="s">
        <v>86</v>
      </c>
      <c r="AW143" s="12" t="s">
        <v>32</v>
      </c>
      <c r="AX143" s="12" t="s">
        <v>76</v>
      </c>
      <c r="AY143" s="146" t="s">
        <v>149</v>
      </c>
    </row>
    <row r="144" spans="2:51" s="13" customFormat="1" ht="12">
      <c r="B144" s="152"/>
      <c r="D144" s="145" t="s">
        <v>157</v>
      </c>
      <c r="E144" s="153" t="s">
        <v>1</v>
      </c>
      <c r="F144" s="154" t="s">
        <v>160</v>
      </c>
      <c r="H144" s="155">
        <v>11.683</v>
      </c>
      <c r="I144" s="156"/>
      <c r="L144" s="152"/>
      <c r="M144" s="157"/>
      <c r="T144" s="158"/>
      <c r="AT144" s="153" t="s">
        <v>157</v>
      </c>
      <c r="AU144" s="153" t="s">
        <v>86</v>
      </c>
      <c r="AV144" s="13" t="s">
        <v>156</v>
      </c>
      <c r="AW144" s="13" t="s">
        <v>32</v>
      </c>
      <c r="AX144" s="13" t="s">
        <v>84</v>
      </c>
      <c r="AY144" s="153" t="s">
        <v>149</v>
      </c>
    </row>
    <row r="145" spans="2:65" s="1" customFormat="1" ht="16.5" customHeight="1">
      <c r="B145" s="31"/>
      <c r="C145" s="131" t="s">
        <v>156</v>
      </c>
      <c r="D145" s="131" t="s">
        <v>151</v>
      </c>
      <c r="E145" s="132" t="s">
        <v>2067</v>
      </c>
      <c r="F145" s="133" t="s">
        <v>2068</v>
      </c>
      <c r="G145" s="134" t="s">
        <v>154</v>
      </c>
      <c r="H145" s="135">
        <v>11.683</v>
      </c>
      <c r="I145" s="136"/>
      <c r="J145" s="137">
        <f>ROUND(I145*H145,2)</f>
        <v>0</v>
      </c>
      <c r="K145" s="133" t="s">
        <v>193</v>
      </c>
      <c r="L145" s="31"/>
      <c r="M145" s="138" t="s">
        <v>1</v>
      </c>
      <c r="N145" s="139" t="s">
        <v>41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156</v>
      </c>
      <c r="AT145" s="142" t="s">
        <v>151</v>
      </c>
      <c r="AU145" s="142" t="s">
        <v>86</v>
      </c>
      <c r="AY145" s="16" t="s">
        <v>149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84</v>
      </c>
      <c r="BK145" s="143">
        <f>ROUND(I145*H145,2)</f>
        <v>0</v>
      </c>
      <c r="BL145" s="16" t="s">
        <v>156</v>
      </c>
      <c r="BM145" s="142" t="s">
        <v>173</v>
      </c>
    </row>
    <row r="146" spans="2:65" s="1" customFormat="1" ht="16.5" customHeight="1">
      <c r="B146" s="31"/>
      <c r="C146" s="131" t="s">
        <v>169</v>
      </c>
      <c r="D146" s="131" t="s">
        <v>151</v>
      </c>
      <c r="E146" s="132" t="s">
        <v>2069</v>
      </c>
      <c r="F146" s="133" t="s">
        <v>2070</v>
      </c>
      <c r="G146" s="134" t="s">
        <v>172</v>
      </c>
      <c r="H146" s="135">
        <v>22.198</v>
      </c>
      <c r="I146" s="136"/>
      <c r="J146" s="137">
        <f>ROUND(I146*H146,2)</f>
        <v>0</v>
      </c>
      <c r="K146" s="133" t="s">
        <v>193</v>
      </c>
      <c r="L146" s="31"/>
      <c r="M146" s="138" t="s">
        <v>1</v>
      </c>
      <c r="N146" s="139" t="s">
        <v>41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156</v>
      </c>
      <c r="AT146" s="142" t="s">
        <v>151</v>
      </c>
      <c r="AU146" s="142" t="s">
        <v>86</v>
      </c>
      <c r="AY146" s="16" t="s">
        <v>149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84</v>
      </c>
      <c r="BK146" s="143">
        <f>ROUND(I146*H146,2)</f>
        <v>0</v>
      </c>
      <c r="BL146" s="16" t="s">
        <v>156</v>
      </c>
      <c r="BM146" s="142" t="s">
        <v>177</v>
      </c>
    </row>
    <row r="147" spans="2:51" s="12" customFormat="1" ht="12">
      <c r="B147" s="144"/>
      <c r="D147" s="145" t="s">
        <v>157</v>
      </c>
      <c r="E147" s="146" t="s">
        <v>1</v>
      </c>
      <c r="F147" s="147" t="s">
        <v>2071</v>
      </c>
      <c r="H147" s="148">
        <v>22.198</v>
      </c>
      <c r="I147" s="149"/>
      <c r="L147" s="144"/>
      <c r="M147" s="150"/>
      <c r="T147" s="151"/>
      <c r="AT147" s="146" t="s">
        <v>157</v>
      </c>
      <c r="AU147" s="146" t="s">
        <v>86</v>
      </c>
      <c r="AV147" s="12" t="s">
        <v>86</v>
      </c>
      <c r="AW147" s="12" t="s">
        <v>32</v>
      </c>
      <c r="AX147" s="12" t="s">
        <v>76</v>
      </c>
      <c r="AY147" s="146" t="s">
        <v>149</v>
      </c>
    </row>
    <row r="148" spans="2:51" s="13" customFormat="1" ht="12">
      <c r="B148" s="152"/>
      <c r="D148" s="145" t="s">
        <v>157</v>
      </c>
      <c r="E148" s="153" t="s">
        <v>1</v>
      </c>
      <c r="F148" s="154" t="s">
        <v>160</v>
      </c>
      <c r="H148" s="155">
        <v>22.198</v>
      </c>
      <c r="I148" s="156"/>
      <c r="L148" s="152"/>
      <c r="M148" s="157"/>
      <c r="T148" s="158"/>
      <c r="AT148" s="153" t="s">
        <v>157</v>
      </c>
      <c r="AU148" s="153" t="s">
        <v>86</v>
      </c>
      <c r="AV148" s="13" t="s">
        <v>156</v>
      </c>
      <c r="AW148" s="13" t="s">
        <v>32</v>
      </c>
      <c r="AX148" s="13" t="s">
        <v>84</v>
      </c>
      <c r="AY148" s="153" t="s">
        <v>149</v>
      </c>
    </row>
    <row r="149" spans="2:65" s="1" customFormat="1" ht="24.2" customHeight="1">
      <c r="B149" s="31"/>
      <c r="C149" s="131" t="s">
        <v>168</v>
      </c>
      <c r="D149" s="131" t="s">
        <v>151</v>
      </c>
      <c r="E149" s="132" t="s">
        <v>175</v>
      </c>
      <c r="F149" s="133" t="s">
        <v>176</v>
      </c>
      <c r="G149" s="134" t="s">
        <v>154</v>
      </c>
      <c r="H149" s="135">
        <v>5.327</v>
      </c>
      <c r="I149" s="136"/>
      <c r="J149" s="137">
        <f>ROUND(I149*H149,2)</f>
        <v>0</v>
      </c>
      <c r="K149" s="133" t="s">
        <v>155</v>
      </c>
      <c r="L149" s="31"/>
      <c r="M149" s="138" t="s">
        <v>1</v>
      </c>
      <c r="N149" s="139" t="s">
        <v>41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156</v>
      </c>
      <c r="AT149" s="142" t="s">
        <v>151</v>
      </c>
      <c r="AU149" s="142" t="s">
        <v>86</v>
      </c>
      <c r="AY149" s="16" t="s">
        <v>149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84</v>
      </c>
      <c r="BK149" s="143">
        <f>ROUND(I149*H149,2)</f>
        <v>0</v>
      </c>
      <c r="BL149" s="16" t="s">
        <v>156</v>
      </c>
      <c r="BM149" s="142" t="s">
        <v>183</v>
      </c>
    </row>
    <row r="150" spans="2:51" s="12" customFormat="1" ht="12">
      <c r="B150" s="144"/>
      <c r="D150" s="145" t="s">
        <v>157</v>
      </c>
      <c r="E150" s="146" t="s">
        <v>1</v>
      </c>
      <c r="F150" s="147" t="s">
        <v>2072</v>
      </c>
      <c r="H150" s="148">
        <v>5.327</v>
      </c>
      <c r="I150" s="149"/>
      <c r="L150" s="144"/>
      <c r="M150" s="150"/>
      <c r="T150" s="151"/>
      <c r="AT150" s="146" t="s">
        <v>157</v>
      </c>
      <c r="AU150" s="146" t="s">
        <v>86</v>
      </c>
      <c r="AV150" s="12" t="s">
        <v>86</v>
      </c>
      <c r="AW150" s="12" t="s">
        <v>32</v>
      </c>
      <c r="AX150" s="12" t="s">
        <v>76</v>
      </c>
      <c r="AY150" s="146" t="s">
        <v>149</v>
      </c>
    </row>
    <row r="151" spans="2:51" s="13" customFormat="1" ht="12">
      <c r="B151" s="152"/>
      <c r="D151" s="145" t="s">
        <v>157</v>
      </c>
      <c r="E151" s="153" t="s">
        <v>1</v>
      </c>
      <c r="F151" s="154" t="s">
        <v>160</v>
      </c>
      <c r="H151" s="155">
        <v>5.327</v>
      </c>
      <c r="I151" s="156"/>
      <c r="L151" s="152"/>
      <c r="M151" s="157"/>
      <c r="T151" s="158"/>
      <c r="AT151" s="153" t="s">
        <v>157</v>
      </c>
      <c r="AU151" s="153" t="s">
        <v>86</v>
      </c>
      <c r="AV151" s="13" t="s">
        <v>156</v>
      </c>
      <c r="AW151" s="13" t="s">
        <v>32</v>
      </c>
      <c r="AX151" s="13" t="s">
        <v>84</v>
      </c>
      <c r="AY151" s="153" t="s">
        <v>149</v>
      </c>
    </row>
    <row r="152" spans="2:63" s="11" customFormat="1" ht="22.7" customHeight="1">
      <c r="B152" s="119"/>
      <c r="D152" s="120" t="s">
        <v>75</v>
      </c>
      <c r="E152" s="129" t="s">
        <v>86</v>
      </c>
      <c r="F152" s="129" t="s">
        <v>2073</v>
      </c>
      <c r="I152" s="122"/>
      <c r="J152" s="130">
        <f>BK152</f>
        <v>0</v>
      </c>
      <c r="L152" s="119"/>
      <c r="M152" s="124"/>
      <c r="P152" s="125">
        <f>SUM(P153:P174)</f>
        <v>0</v>
      </c>
      <c r="R152" s="125">
        <f>SUM(R153:R174)</f>
        <v>0</v>
      </c>
      <c r="T152" s="126">
        <f>SUM(T153:T174)</f>
        <v>0</v>
      </c>
      <c r="AR152" s="120" t="s">
        <v>84</v>
      </c>
      <c r="AT152" s="127" t="s">
        <v>75</v>
      </c>
      <c r="AU152" s="127" t="s">
        <v>84</v>
      </c>
      <c r="AY152" s="120" t="s">
        <v>149</v>
      </c>
      <c r="BK152" s="128">
        <f>SUM(BK153:BK174)</f>
        <v>0</v>
      </c>
    </row>
    <row r="153" spans="2:65" s="1" customFormat="1" ht="24.2" customHeight="1">
      <c r="B153" s="31"/>
      <c r="C153" s="131" t="s">
        <v>180</v>
      </c>
      <c r="D153" s="131" t="s">
        <v>151</v>
      </c>
      <c r="E153" s="132" t="s">
        <v>2074</v>
      </c>
      <c r="F153" s="133" t="s">
        <v>2075</v>
      </c>
      <c r="G153" s="134" t="s">
        <v>154</v>
      </c>
      <c r="H153" s="135">
        <v>0.704</v>
      </c>
      <c r="I153" s="136"/>
      <c r="J153" s="137">
        <f>ROUND(I153*H153,2)</f>
        <v>0</v>
      </c>
      <c r="K153" s="133" t="s">
        <v>155</v>
      </c>
      <c r="L153" s="31"/>
      <c r="M153" s="138" t="s">
        <v>1</v>
      </c>
      <c r="N153" s="139" t="s">
        <v>41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156</v>
      </c>
      <c r="AT153" s="142" t="s">
        <v>151</v>
      </c>
      <c r="AU153" s="142" t="s">
        <v>86</v>
      </c>
      <c r="AY153" s="16" t="s">
        <v>149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84</v>
      </c>
      <c r="BK153" s="143">
        <f>ROUND(I153*H153,2)</f>
        <v>0</v>
      </c>
      <c r="BL153" s="16" t="s">
        <v>156</v>
      </c>
      <c r="BM153" s="142" t="s">
        <v>187</v>
      </c>
    </row>
    <row r="154" spans="2:51" s="12" customFormat="1" ht="12">
      <c r="B154" s="144"/>
      <c r="D154" s="145" t="s">
        <v>157</v>
      </c>
      <c r="E154" s="146" t="s">
        <v>1</v>
      </c>
      <c r="F154" s="147" t="s">
        <v>2076</v>
      </c>
      <c r="H154" s="148">
        <v>0.704</v>
      </c>
      <c r="I154" s="149"/>
      <c r="L154" s="144"/>
      <c r="M154" s="150"/>
      <c r="T154" s="151"/>
      <c r="AT154" s="146" t="s">
        <v>157</v>
      </c>
      <c r="AU154" s="146" t="s">
        <v>86</v>
      </c>
      <c r="AV154" s="12" t="s">
        <v>86</v>
      </c>
      <c r="AW154" s="12" t="s">
        <v>32</v>
      </c>
      <c r="AX154" s="12" t="s">
        <v>76</v>
      </c>
      <c r="AY154" s="146" t="s">
        <v>149</v>
      </c>
    </row>
    <row r="155" spans="2:51" s="13" customFormat="1" ht="12">
      <c r="B155" s="152"/>
      <c r="D155" s="145" t="s">
        <v>157</v>
      </c>
      <c r="E155" s="153" t="s">
        <v>1</v>
      </c>
      <c r="F155" s="154" t="s">
        <v>160</v>
      </c>
      <c r="H155" s="155">
        <v>0.704</v>
      </c>
      <c r="I155" s="156"/>
      <c r="L155" s="152"/>
      <c r="M155" s="157"/>
      <c r="T155" s="158"/>
      <c r="AT155" s="153" t="s">
        <v>157</v>
      </c>
      <c r="AU155" s="153" t="s">
        <v>86</v>
      </c>
      <c r="AV155" s="13" t="s">
        <v>156</v>
      </c>
      <c r="AW155" s="13" t="s">
        <v>32</v>
      </c>
      <c r="AX155" s="13" t="s">
        <v>84</v>
      </c>
      <c r="AY155" s="153" t="s">
        <v>149</v>
      </c>
    </row>
    <row r="156" spans="2:65" s="1" customFormat="1" ht="24.2" customHeight="1">
      <c r="B156" s="31"/>
      <c r="C156" s="131" t="s">
        <v>173</v>
      </c>
      <c r="D156" s="131" t="s">
        <v>151</v>
      </c>
      <c r="E156" s="132" t="s">
        <v>2077</v>
      </c>
      <c r="F156" s="133" t="s">
        <v>2078</v>
      </c>
      <c r="G156" s="134" t="s">
        <v>154</v>
      </c>
      <c r="H156" s="135">
        <v>2.113</v>
      </c>
      <c r="I156" s="136"/>
      <c r="J156" s="137">
        <f>ROUND(I156*H156,2)</f>
        <v>0</v>
      </c>
      <c r="K156" s="133" t="s">
        <v>155</v>
      </c>
      <c r="L156" s="31"/>
      <c r="M156" s="138" t="s">
        <v>1</v>
      </c>
      <c r="N156" s="139" t="s">
        <v>41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156</v>
      </c>
      <c r="AT156" s="142" t="s">
        <v>151</v>
      </c>
      <c r="AU156" s="142" t="s">
        <v>86</v>
      </c>
      <c r="AY156" s="16" t="s">
        <v>149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6" t="s">
        <v>84</v>
      </c>
      <c r="BK156" s="143">
        <f>ROUND(I156*H156,2)</f>
        <v>0</v>
      </c>
      <c r="BL156" s="16" t="s">
        <v>156</v>
      </c>
      <c r="BM156" s="142" t="s">
        <v>194</v>
      </c>
    </row>
    <row r="157" spans="2:51" s="12" customFormat="1" ht="12">
      <c r="B157" s="144"/>
      <c r="D157" s="145" t="s">
        <v>157</v>
      </c>
      <c r="E157" s="146" t="s">
        <v>1</v>
      </c>
      <c r="F157" s="147" t="s">
        <v>2079</v>
      </c>
      <c r="H157" s="148">
        <v>2.113</v>
      </c>
      <c r="I157" s="149"/>
      <c r="L157" s="144"/>
      <c r="M157" s="150"/>
      <c r="T157" s="151"/>
      <c r="AT157" s="146" t="s">
        <v>157</v>
      </c>
      <c r="AU157" s="146" t="s">
        <v>86</v>
      </c>
      <c r="AV157" s="12" t="s">
        <v>86</v>
      </c>
      <c r="AW157" s="12" t="s">
        <v>32</v>
      </c>
      <c r="AX157" s="12" t="s">
        <v>76</v>
      </c>
      <c r="AY157" s="146" t="s">
        <v>149</v>
      </c>
    </row>
    <row r="158" spans="2:51" s="13" customFormat="1" ht="12">
      <c r="B158" s="152"/>
      <c r="D158" s="145" t="s">
        <v>157</v>
      </c>
      <c r="E158" s="153" t="s">
        <v>1</v>
      </c>
      <c r="F158" s="154" t="s">
        <v>160</v>
      </c>
      <c r="H158" s="155">
        <v>2.113</v>
      </c>
      <c r="I158" s="156"/>
      <c r="L158" s="152"/>
      <c r="M158" s="157"/>
      <c r="T158" s="158"/>
      <c r="AT158" s="153" t="s">
        <v>157</v>
      </c>
      <c r="AU158" s="153" t="s">
        <v>86</v>
      </c>
      <c r="AV158" s="13" t="s">
        <v>156</v>
      </c>
      <c r="AW158" s="13" t="s">
        <v>32</v>
      </c>
      <c r="AX158" s="13" t="s">
        <v>84</v>
      </c>
      <c r="AY158" s="153" t="s">
        <v>149</v>
      </c>
    </row>
    <row r="159" spans="2:65" s="1" customFormat="1" ht="16.5" customHeight="1">
      <c r="B159" s="31"/>
      <c r="C159" s="131" t="s">
        <v>190</v>
      </c>
      <c r="D159" s="131" t="s">
        <v>151</v>
      </c>
      <c r="E159" s="132" t="s">
        <v>2080</v>
      </c>
      <c r="F159" s="133" t="s">
        <v>2081</v>
      </c>
      <c r="G159" s="134" t="s">
        <v>233</v>
      </c>
      <c r="H159" s="135">
        <v>3.12</v>
      </c>
      <c r="I159" s="136"/>
      <c r="J159" s="137">
        <f>ROUND(I159*H159,2)</f>
        <v>0</v>
      </c>
      <c r="K159" s="133" t="s">
        <v>193</v>
      </c>
      <c r="L159" s="31"/>
      <c r="M159" s="138" t="s">
        <v>1</v>
      </c>
      <c r="N159" s="139" t="s">
        <v>41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156</v>
      </c>
      <c r="AT159" s="142" t="s">
        <v>151</v>
      </c>
      <c r="AU159" s="142" t="s">
        <v>86</v>
      </c>
      <c r="AY159" s="16" t="s">
        <v>149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84</v>
      </c>
      <c r="BK159" s="143">
        <f>ROUND(I159*H159,2)</f>
        <v>0</v>
      </c>
      <c r="BL159" s="16" t="s">
        <v>156</v>
      </c>
      <c r="BM159" s="142" t="s">
        <v>198</v>
      </c>
    </row>
    <row r="160" spans="2:51" s="12" customFormat="1" ht="12">
      <c r="B160" s="144"/>
      <c r="D160" s="145" t="s">
        <v>157</v>
      </c>
      <c r="E160" s="146" t="s">
        <v>1</v>
      </c>
      <c r="F160" s="147" t="s">
        <v>2082</v>
      </c>
      <c r="H160" s="148">
        <v>3.12</v>
      </c>
      <c r="I160" s="149"/>
      <c r="L160" s="144"/>
      <c r="M160" s="150"/>
      <c r="T160" s="151"/>
      <c r="AT160" s="146" t="s">
        <v>157</v>
      </c>
      <c r="AU160" s="146" t="s">
        <v>86</v>
      </c>
      <c r="AV160" s="12" t="s">
        <v>86</v>
      </c>
      <c r="AW160" s="12" t="s">
        <v>32</v>
      </c>
      <c r="AX160" s="12" t="s">
        <v>76</v>
      </c>
      <c r="AY160" s="146" t="s">
        <v>149</v>
      </c>
    </row>
    <row r="161" spans="2:51" s="13" customFormat="1" ht="12">
      <c r="B161" s="152"/>
      <c r="D161" s="145" t="s">
        <v>157</v>
      </c>
      <c r="E161" s="153" t="s">
        <v>1</v>
      </c>
      <c r="F161" s="154" t="s">
        <v>160</v>
      </c>
      <c r="H161" s="155">
        <v>3.12</v>
      </c>
      <c r="I161" s="156"/>
      <c r="L161" s="152"/>
      <c r="M161" s="157"/>
      <c r="T161" s="158"/>
      <c r="AT161" s="153" t="s">
        <v>157</v>
      </c>
      <c r="AU161" s="153" t="s">
        <v>86</v>
      </c>
      <c r="AV161" s="13" t="s">
        <v>156</v>
      </c>
      <c r="AW161" s="13" t="s">
        <v>32</v>
      </c>
      <c r="AX161" s="13" t="s">
        <v>84</v>
      </c>
      <c r="AY161" s="153" t="s">
        <v>149</v>
      </c>
    </row>
    <row r="162" spans="2:65" s="1" customFormat="1" ht="16.5" customHeight="1">
      <c r="B162" s="31"/>
      <c r="C162" s="131" t="s">
        <v>177</v>
      </c>
      <c r="D162" s="131" t="s">
        <v>151</v>
      </c>
      <c r="E162" s="132" t="s">
        <v>2083</v>
      </c>
      <c r="F162" s="133" t="s">
        <v>2084</v>
      </c>
      <c r="G162" s="134" t="s">
        <v>233</v>
      </c>
      <c r="H162" s="135">
        <v>3.12</v>
      </c>
      <c r="I162" s="136"/>
      <c r="J162" s="137">
        <f>ROUND(I162*H162,2)</f>
        <v>0</v>
      </c>
      <c r="K162" s="133" t="s">
        <v>193</v>
      </c>
      <c r="L162" s="31"/>
      <c r="M162" s="138" t="s">
        <v>1</v>
      </c>
      <c r="N162" s="139" t="s">
        <v>41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156</v>
      </c>
      <c r="AT162" s="142" t="s">
        <v>151</v>
      </c>
      <c r="AU162" s="142" t="s">
        <v>86</v>
      </c>
      <c r="AY162" s="16" t="s">
        <v>149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84</v>
      </c>
      <c r="BK162" s="143">
        <f>ROUND(I162*H162,2)</f>
        <v>0</v>
      </c>
      <c r="BL162" s="16" t="s">
        <v>156</v>
      </c>
      <c r="BM162" s="142" t="s">
        <v>203</v>
      </c>
    </row>
    <row r="163" spans="2:51" s="12" customFormat="1" ht="12">
      <c r="B163" s="144"/>
      <c r="D163" s="145" t="s">
        <v>157</v>
      </c>
      <c r="E163" s="146" t="s">
        <v>1</v>
      </c>
      <c r="F163" s="147" t="s">
        <v>2082</v>
      </c>
      <c r="H163" s="148">
        <v>3.12</v>
      </c>
      <c r="I163" s="149"/>
      <c r="L163" s="144"/>
      <c r="M163" s="150"/>
      <c r="T163" s="151"/>
      <c r="AT163" s="146" t="s">
        <v>157</v>
      </c>
      <c r="AU163" s="146" t="s">
        <v>86</v>
      </c>
      <c r="AV163" s="12" t="s">
        <v>86</v>
      </c>
      <c r="AW163" s="12" t="s">
        <v>32</v>
      </c>
      <c r="AX163" s="12" t="s">
        <v>76</v>
      </c>
      <c r="AY163" s="146" t="s">
        <v>149</v>
      </c>
    </row>
    <row r="164" spans="2:51" s="13" customFormat="1" ht="12">
      <c r="B164" s="152"/>
      <c r="D164" s="145" t="s">
        <v>157</v>
      </c>
      <c r="E164" s="153" t="s">
        <v>1</v>
      </c>
      <c r="F164" s="154" t="s">
        <v>160</v>
      </c>
      <c r="H164" s="155">
        <v>3.12</v>
      </c>
      <c r="I164" s="156"/>
      <c r="L164" s="152"/>
      <c r="M164" s="157"/>
      <c r="T164" s="158"/>
      <c r="AT164" s="153" t="s">
        <v>157</v>
      </c>
      <c r="AU164" s="153" t="s">
        <v>86</v>
      </c>
      <c r="AV164" s="13" t="s">
        <v>156</v>
      </c>
      <c r="AW164" s="13" t="s">
        <v>32</v>
      </c>
      <c r="AX164" s="13" t="s">
        <v>84</v>
      </c>
      <c r="AY164" s="153" t="s">
        <v>149</v>
      </c>
    </row>
    <row r="165" spans="2:65" s="1" customFormat="1" ht="62.85" customHeight="1">
      <c r="B165" s="31"/>
      <c r="C165" s="131" t="s">
        <v>200</v>
      </c>
      <c r="D165" s="131" t="s">
        <v>151</v>
      </c>
      <c r="E165" s="132" t="s">
        <v>2085</v>
      </c>
      <c r="F165" s="133" t="s">
        <v>2086</v>
      </c>
      <c r="G165" s="134" t="s">
        <v>172</v>
      </c>
      <c r="H165" s="135">
        <v>0.427</v>
      </c>
      <c r="I165" s="136"/>
      <c r="J165" s="137">
        <f>ROUND(I165*H165,2)</f>
        <v>0</v>
      </c>
      <c r="K165" s="133" t="s">
        <v>155</v>
      </c>
      <c r="L165" s="31"/>
      <c r="M165" s="138" t="s">
        <v>1</v>
      </c>
      <c r="N165" s="139" t="s">
        <v>41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156</v>
      </c>
      <c r="AT165" s="142" t="s">
        <v>151</v>
      </c>
      <c r="AU165" s="142" t="s">
        <v>86</v>
      </c>
      <c r="AY165" s="16" t="s">
        <v>149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84</v>
      </c>
      <c r="BK165" s="143">
        <f>ROUND(I165*H165,2)</f>
        <v>0</v>
      </c>
      <c r="BL165" s="16" t="s">
        <v>156</v>
      </c>
      <c r="BM165" s="142" t="s">
        <v>207</v>
      </c>
    </row>
    <row r="166" spans="2:51" s="12" customFormat="1" ht="12">
      <c r="B166" s="144"/>
      <c r="D166" s="145" t="s">
        <v>157</v>
      </c>
      <c r="E166" s="146" t="s">
        <v>1</v>
      </c>
      <c r="F166" s="147" t="s">
        <v>2087</v>
      </c>
      <c r="H166" s="148">
        <v>0.061</v>
      </c>
      <c r="I166" s="149"/>
      <c r="L166" s="144"/>
      <c r="M166" s="150"/>
      <c r="T166" s="151"/>
      <c r="AT166" s="146" t="s">
        <v>157</v>
      </c>
      <c r="AU166" s="146" t="s">
        <v>86</v>
      </c>
      <c r="AV166" s="12" t="s">
        <v>86</v>
      </c>
      <c r="AW166" s="12" t="s">
        <v>32</v>
      </c>
      <c r="AX166" s="12" t="s">
        <v>76</v>
      </c>
      <c r="AY166" s="146" t="s">
        <v>149</v>
      </c>
    </row>
    <row r="167" spans="2:51" s="12" customFormat="1" ht="12">
      <c r="B167" s="144"/>
      <c r="D167" s="145" t="s">
        <v>157</v>
      </c>
      <c r="E167" s="146" t="s">
        <v>1</v>
      </c>
      <c r="F167" s="147" t="s">
        <v>2088</v>
      </c>
      <c r="H167" s="148">
        <v>0.121</v>
      </c>
      <c r="I167" s="149"/>
      <c r="L167" s="144"/>
      <c r="M167" s="150"/>
      <c r="T167" s="151"/>
      <c r="AT167" s="146" t="s">
        <v>157</v>
      </c>
      <c r="AU167" s="146" t="s">
        <v>86</v>
      </c>
      <c r="AV167" s="12" t="s">
        <v>86</v>
      </c>
      <c r="AW167" s="12" t="s">
        <v>32</v>
      </c>
      <c r="AX167" s="12" t="s">
        <v>76</v>
      </c>
      <c r="AY167" s="146" t="s">
        <v>149</v>
      </c>
    </row>
    <row r="168" spans="2:51" s="12" customFormat="1" ht="12">
      <c r="B168" s="144"/>
      <c r="D168" s="145" t="s">
        <v>157</v>
      </c>
      <c r="E168" s="146" t="s">
        <v>1</v>
      </c>
      <c r="F168" s="147" t="s">
        <v>2089</v>
      </c>
      <c r="H168" s="148">
        <v>0.056</v>
      </c>
      <c r="I168" s="149"/>
      <c r="L168" s="144"/>
      <c r="M168" s="150"/>
      <c r="T168" s="151"/>
      <c r="AT168" s="146" t="s">
        <v>157</v>
      </c>
      <c r="AU168" s="146" t="s">
        <v>86</v>
      </c>
      <c r="AV168" s="12" t="s">
        <v>86</v>
      </c>
      <c r="AW168" s="12" t="s">
        <v>32</v>
      </c>
      <c r="AX168" s="12" t="s">
        <v>76</v>
      </c>
      <c r="AY168" s="146" t="s">
        <v>149</v>
      </c>
    </row>
    <row r="169" spans="2:51" s="12" customFormat="1" ht="12">
      <c r="B169" s="144"/>
      <c r="D169" s="145" t="s">
        <v>157</v>
      </c>
      <c r="E169" s="146" t="s">
        <v>1</v>
      </c>
      <c r="F169" s="147" t="s">
        <v>2090</v>
      </c>
      <c r="H169" s="148">
        <v>0.113</v>
      </c>
      <c r="I169" s="149"/>
      <c r="L169" s="144"/>
      <c r="M169" s="150"/>
      <c r="T169" s="151"/>
      <c r="AT169" s="146" t="s">
        <v>157</v>
      </c>
      <c r="AU169" s="146" t="s">
        <v>86</v>
      </c>
      <c r="AV169" s="12" t="s">
        <v>86</v>
      </c>
      <c r="AW169" s="12" t="s">
        <v>32</v>
      </c>
      <c r="AX169" s="12" t="s">
        <v>76</v>
      </c>
      <c r="AY169" s="146" t="s">
        <v>149</v>
      </c>
    </row>
    <row r="170" spans="2:51" s="12" customFormat="1" ht="12">
      <c r="B170" s="144"/>
      <c r="D170" s="145" t="s">
        <v>157</v>
      </c>
      <c r="E170" s="146" t="s">
        <v>1</v>
      </c>
      <c r="F170" s="147" t="s">
        <v>2091</v>
      </c>
      <c r="H170" s="148">
        <v>0.076</v>
      </c>
      <c r="I170" s="149"/>
      <c r="L170" s="144"/>
      <c r="M170" s="150"/>
      <c r="T170" s="151"/>
      <c r="AT170" s="146" t="s">
        <v>157</v>
      </c>
      <c r="AU170" s="146" t="s">
        <v>86</v>
      </c>
      <c r="AV170" s="12" t="s">
        <v>86</v>
      </c>
      <c r="AW170" s="12" t="s">
        <v>32</v>
      </c>
      <c r="AX170" s="12" t="s">
        <v>76</v>
      </c>
      <c r="AY170" s="146" t="s">
        <v>149</v>
      </c>
    </row>
    <row r="171" spans="2:51" s="13" customFormat="1" ht="12">
      <c r="B171" s="152"/>
      <c r="D171" s="145" t="s">
        <v>157</v>
      </c>
      <c r="E171" s="153" t="s">
        <v>1</v>
      </c>
      <c r="F171" s="154" t="s">
        <v>160</v>
      </c>
      <c r="H171" s="155">
        <v>0.427</v>
      </c>
      <c r="I171" s="156"/>
      <c r="L171" s="152"/>
      <c r="M171" s="157"/>
      <c r="T171" s="158"/>
      <c r="AT171" s="153" t="s">
        <v>157</v>
      </c>
      <c r="AU171" s="153" t="s">
        <v>86</v>
      </c>
      <c r="AV171" s="13" t="s">
        <v>156</v>
      </c>
      <c r="AW171" s="13" t="s">
        <v>32</v>
      </c>
      <c r="AX171" s="13" t="s">
        <v>84</v>
      </c>
      <c r="AY171" s="153" t="s">
        <v>149</v>
      </c>
    </row>
    <row r="172" spans="2:65" s="1" customFormat="1" ht="24.2" customHeight="1">
      <c r="B172" s="31"/>
      <c r="C172" s="131" t="s">
        <v>183</v>
      </c>
      <c r="D172" s="131" t="s">
        <v>151</v>
      </c>
      <c r="E172" s="132" t="s">
        <v>2092</v>
      </c>
      <c r="F172" s="133" t="s">
        <v>2093</v>
      </c>
      <c r="G172" s="134" t="s">
        <v>172</v>
      </c>
      <c r="H172" s="135">
        <v>0.139</v>
      </c>
      <c r="I172" s="136"/>
      <c r="J172" s="137">
        <f>ROUND(I172*H172,2)</f>
        <v>0</v>
      </c>
      <c r="K172" s="133" t="s">
        <v>155</v>
      </c>
      <c r="L172" s="31"/>
      <c r="M172" s="138" t="s">
        <v>1</v>
      </c>
      <c r="N172" s="139" t="s">
        <v>41</v>
      </c>
      <c r="P172" s="140">
        <f>O172*H172</f>
        <v>0</v>
      </c>
      <c r="Q172" s="140">
        <v>0</v>
      </c>
      <c r="R172" s="140">
        <f>Q172*H172</f>
        <v>0</v>
      </c>
      <c r="S172" s="140">
        <v>0</v>
      </c>
      <c r="T172" s="141">
        <f>S172*H172</f>
        <v>0</v>
      </c>
      <c r="AR172" s="142" t="s">
        <v>156</v>
      </c>
      <c r="AT172" s="142" t="s">
        <v>151</v>
      </c>
      <c r="AU172" s="142" t="s">
        <v>86</v>
      </c>
      <c r="AY172" s="16" t="s">
        <v>149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6" t="s">
        <v>84</v>
      </c>
      <c r="BK172" s="143">
        <f>ROUND(I172*H172,2)</f>
        <v>0</v>
      </c>
      <c r="BL172" s="16" t="s">
        <v>156</v>
      </c>
      <c r="BM172" s="142" t="s">
        <v>212</v>
      </c>
    </row>
    <row r="173" spans="2:51" s="12" customFormat="1" ht="12">
      <c r="B173" s="144"/>
      <c r="D173" s="145" t="s">
        <v>157</v>
      </c>
      <c r="E173" s="146" t="s">
        <v>1</v>
      </c>
      <c r="F173" s="147" t="s">
        <v>2094</v>
      </c>
      <c r="H173" s="148">
        <v>0.139</v>
      </c>
      <c r="I173" s="149"/>
      <c r="L173" s="144"/>
      <c r="M173" s="150"/>
      <c r="T173" s="151"/>
      <c r="AT173" s="146" t="s">
        <v>157</v>
      </c>
      <c r="AU173" s="146" t="s">
        <v>86</v>
      </c>
      <c r="AV173" s="12" t="s">
        <v>86</v>
      </c>
      <c r="AW173" s="12" t="s">
        <v>32</v>
      </c>
      <c r="AX173" s="12" t="s">
        <v>76</v>
      </c>
      <c r="AY173" s="146" t="s">
        <v>149</v>
      </c>
    </row>
    <row r="174" spans="2:51" s="13" customFormat="1" ht="12">
      <c r="B174" s="152"/>
      <c r="D174" s="145" t="s">
        <v>157</v>
      </c>
      <c r="E174" s="153" t="s">
        <v>1</v>
      </c>
      <c r="F174" s="154" t="s">
        <v>160</v>
      </c>
      <c r="H174" s="155">
        <v>0.139</v>
      </c>
      <c r="I174" s="156"/>
      <c r="L174" s="152"/>
      <c r="M174" s="157"/>
      <c r="T174" s="158"/>
      <c r="AT174" s="153" t="s">
        <v>157</v>
      </c>
      <c r="AU174" s="153" t="s">
        <v>86</v>
      </c>
      <c r="AV174" s="13" t="s">
        <v>156</v>
      </c>
      <c r="AW174" s="13" t="s">
        <v>32</v>
      </c>
      <c r="AX174" s="13" t="s">
        <v>84</v>
      </c>
      <c r="AY174" s="153" t="s">
        <v>149</v>
      </c>
    </row>
    <row r="175" spans="2:63" s="11" customFormat="1" ht="22.7" customHeight="1">
      <c r="B175" s="119"/>
      <c r="D175" s="120" t="s">
        <v>75</v>
      </c>
      <c r="E175" s="129" t="s">
        <v>161</v>
      </c>
      <c r="F175" s="129" t="s">
        <v>189</v>
      </c>
      <c r="I175" s="122"/>
      <c r="J175" s="130">
        <f>BK175</f>
        <v>0</v>
      </c>
      <c r="L175" s="119"/>
      <c r="M175" s="124"/>
      <c r="P175" s="125">
        <f>SUM(P176:P181)</f>
        <v>0</v>
      </c>
      <c r="R175" s="125">
        <f>SUM(R176:R181)</f>
        <v>0</v>
      </c>
      <c r="T175" s="126">
        <f>SUM(T176:T181)</f>
        <v>0</v>
      </c>
      <c r="AR175" s="120" t="s">
        <v>84</v>
      </c>
      <c r="AT175" s="127" t="s">
        <v>75</v>
      </c>
      <c r="AU175" s="127" t="s">
        <v>84</v>
      </c>
      <c r="AY175" s="120" t="s">
        <v>149</v>
      </c>
      <c r="BK175" s="128">
        <f>SUM(BK176:BK181)</f>
        <v>0</v>
      </c>
    </row>
    <row r="176" spans="2:65" s="1" customFormat="1" ht="24.2" customHeight="1">
      <c r="B176" s="31"/>
      <c r="C176" s="131" t="s">
        <v>209</v>
      </c>
      <c r="D176" s="131" t="s">
        <v>151</v>
      </c>
      <c r="E176" s="132" t="s">
        <v>2095</v>
      </c>
      <c r="F176" s="133" t="s">
        <v>2096</v>
      </c>
      <c r="G176" s="134" t="s">
        <v>233</v>
      </c>
      <c r="H176" s="135">
        <v>109.182</v>
      </c>
      <c r="I176" s="136"/>
      <c r="J176" s="137">
        <f>ROUND(I176*H176,2)</f>
        <v>0</v>
      </c>
      <c r="K176" s="133" t="s">
        <v>193</v>
      </c>
      <c r="L176" s="31"/>
      <c r="M176" s="138" t="s">
        <v>1</v>
      </c>
      <c r="N176" s="139" t="s">
        <v>41</v>
      </c>
      <c r="P176" s="140">
        <f>O176*H176</f>
        <v>0</v>
      </c>
      <c r="Q176" s="140">
        <v>0</v>
      </c>
      <c r="R176" s="140">
        <f>Q176*H176</f>
        <v>0</v>
      </c>
      <c r="S176" s="140">
        <v>0</v>
      </c>
      <c r="T176" s="141">
        <f>S176*H176</f>
        <v>0</v>
      </c>
      <c r="AR176" s="142" t="s">
        <v>156</v>
      </c>
      <c r="AT176" s="142" t="s">
        <v>151</v>
      </c>
      <c r="AU176" s="142" t="s">
        <v>86</v>
      </c>
      <c r="AY176" s="16" t="s">
        <v>149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6" t="s">
        <v>84</v>
      </c>
      <c r="BK176" s="143">
        <f>ROUND(I176*H176,2)</f>
        <v>0</v>
      </c>
      <c r="BL176" s="16" t="s">
        <v>156</v>
      </c>
      <c r="BM176" s="142" t="s">
        <v>216</v>
      </c>
    </row>
    <row r="177" spans="2:51" s="12" customFormat="1" ht="12">
      <c r="B177" s="144"/>
      <c r="D177" s="145" t="s">
        <v>157</v>
      </c>
      <c r="E177" s="146" t="s">
        <v>1</v>
      </c>
      <c r="F177" s="147" t="s">
        <v>2097</v>
      </c>
      <c r="H177" s="148">
        <v>109.182</v>
      </c>
      <c r="I177" s="149"/>
      <c r="L177" s="144"/>
      <c r="M177" s="150"/>
      <c r="T177" s="151"/>
      <c r="AT177" s="146" t="s">
        <v>157</v>
      </c>
      <c r="AU177" s="146" t="s">
        <v>86</v>
      </c>
      <c r="AV177" s="12" t="s">
        <v>86</v>
      </c>
      <c r="AW177" s="12" t="s">
        <v>32</v>
      </c>
      <c r="AX177" s="12" t="s">
        <v>76</v>
      </c>
      <c r="AY177" s="146" t="s">
        <v>149</v>
      </c>
    </row>
    <row r="178" spans="2:51" s="13" customFormat="1" ht="12">
      <c r="B178" s="152"/>
      <c r="D178" s="145" t="s">
        <v>157</v>
      </c>
      <c r="E178" s="153" t="s">
        <v>1</v>
      </c>
      <c r="F178" s="154" t="s">
        <v>160</v>
      </c>
      <c r="H178" s="155">
        <v>109.182</v>
      </c>
      <c r="I178" s="156"/>
      <c r="L178" s="152"/>
      <c r="M178" s="157"/>
      <c r="T178" s="158"/>
      <c r="AT178" s="153" t="s">
        <v>157</v>
      </c>
      <c r="AU178" s="153" t="s">
        <v>86</v>
      </c>
      <c r="AV178" s="13" t="s">
        <v>156</v>
      </c>
      <c r="AW178" s="13" t="s">
        <v>32</v>
      </c>
      <c r="AX178" s="13" t="s">
        <v>84</v>
      </c>
      <c r="AY178" s="153" t="s">
        <v>149</v>
      </c>
    </row>
    <row r="179" spans="2:65" s="1" customFormat="1" ht="24.2" customHeight="1">
      <c r="B179" s="31"/>
      <c r="C179" s="131" t="s">
        <v>187</v>
      </c>
      <c r="D179" s="131" t="s">
        <v>151</v>
      </c>
      <c r="E179" s="132" t="s">
        <v>2098</v>
      </c>
      <c r="F179" s="133" t="s">
        <v>2099</v>
      </c>
      <c r="G179" s="134" t="s">
        <v>172</v>
      </c>
      <c r="H179" s="135">
        <v>2.262</v>
      </c>
      <c r="I179" s="136"/>
      <c r="J179" s="137">
        <f>ROUND(I179*H179,2)</f>
        <v>0</v>
      </c>
      <c r="K179" s="133" t="s">
        <v>155</v>
      </c>
      <c r="L179" s="31"/>
      <c r="M179" s="138" t="s">
        <v>1</v>
      </c>
      <c r="N179" s="139" t="s">
        <v>41</v>
      </c>
      <c r="P179" s="140">
        <f>O179*H179</f>
        <v>0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156</v>
      </c>
      <c r="AT179" s="142" t="s">
        <v>151</v>
      </c>
      <c r="AU179" s="142" t="s">
        <v>86</v>
      </c>
      <c r="AY179" s="16" t="s">
        <v>149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84</v>
      </c>
      <c r="BK179" s="143">
        <f>ROUND(I179*H179,2)</f>
        <v>0</v>
      </c>
      <c r="BL179" s="16" t="s">
        <v>156</v>
      </c>
      <c r="BM179" s="142" t="s">
        <v>220</v>
      </c>
    </row>
    <row r="180" spans="2:51" s="12" customFormat="1" ht="12">
      <c r="B180" s="144"/>
      <c r="D180" s="145" t="s">
        <v>157</v>
      </c>
      <c r="E180" s="146" t="s">
        <v>1</v>
      </c>
      <c r="F180" s="147" t="s">
        <v>2100</v>
      </c>
      <c r="H180" s="148">
        <v>2.262</v>
      </c>
      <c r="I180" s="149"/>
      <c r="L180" s="144"/>
      <c r="M180" s="150"/>
      <c r="T180" s="151"/>
      <c r="AT180" s="146" t="s">
        <v>157</v>
      </c>
      <c r="AU180" s="146" t="s">
        <v>86</v>
      </c>
      <c r="AV180" s="12" t="s">
        <v>86</v>
      </c>
      <c r="AW180" s="12" t="s">
        <v>32</v>
      </c>
      <c r="AX180" s="12" t="s">
        <v>76</v>
      </c>
      <c r="AY180" s="146" t="s">
        <v>149</v>
      </c>
    </row>
    <row r="181" spans="2:51" s="13" customFormat="1" ht="12">
      <c r="B181" s="152"/>
      <c r="D181" s="145" t="s">
        <v>157</v>
      </c>
      <c r="E181" s="153" t="s">
        <v>1</v>
      </c>
      <c r="F181" s="154" t="s">
        <v>160</v>
      </c>
      <c r="H181" s="155">
        <v>2.262</v>
      </c>
      <c r="I181" s="156"/>
      <c r="L181" s="152"/>
      <c r="M181" s="157"/>
      <c r="T181" s="158"/>
      <c r="AT181" s="153" t="s">
        <v>157</v>
      </c>
      <c r="AU181" s="153" t="s">
        <v>86</v>
      </c>
      <c r="AV181" s="13" t="s">
        <v>156</v>
      </c>
      <c r="AW181" s="13" t="s">
        <v>32</v>
      </c>
      <c r="AX181" s="13" t="s">
        <v>84</v>
      </c>
      <c r="AY181" s="153" t="s">
        <v>149</v>
      </c>
    </row>
    <row r="182" spans="2:63" s="11" customFormat="1" ht="22.7" customHeight="1">
      <c r="B182" s="119"/>
      <c r="D182" s="120" t="s">
        <v>75</v>
      </c>
      <c r="E182" s="129" t="s">
        <v>156</v>
      </c>
      <c r="F182" s="129" t="s">
        <v>2101</v>
      </c>
      <c r="I182" s="122"/>
      <c r="J182" s="130">
        <f>BK182</f>
        <v>0</v>
      </c>
      <c r="L182" s="119"/>
      <c r="M182" s="124"/>
      <c r="P182" s="125">
        <f>SUM(P183:P218)</f>
        <v>0</v>
      </c>
      <c r="R182" s="125">
        <f>SUM(R183:R218)</f>
        <v>0</v>
      </c>
      <c r="T182" s="126">
        <f>SUM(T183:T218)</f>
        <v>0</v>
      </c>
      <c r="AR182" s="120" t="s">
        <v>84</v>
      </c>
      <c r="AT182" s="127" t="s">
        <v>75</v>
      </c>
      <c r="AU182" s="127" t="s">
        <v>84</v>
      </c>
      <c r="AY182" s="120" t="s">
        <v>149</v>
      </c>
      <c r="BK182" s="128">
        <f>SUM(BK183:BK218)</f>
        <v>0</v>
      </c>
    </row>
    <row r="183" spans="2:65" s="1" customFormat="1" ht="16.5" customHeight="1">
      <c r="B183" s="31"/>
      <c r="C183" s="131" t="s">
        <v>8</v>
      </c>
      <c r="D183" s="131" t="s">
        <v>151</v>
      </c>
      <c r="E183" s="132" t="s">
        <v>2102</v>
      </c>
      <c r="F183" s="133" t="s">
        <v>2103</v>
      </c>
      <c r="G183" s="134" t="s">
        <v>154</v>
      </c>
      <c r="H183" s="135">
        <v>0.776</v>
      </c>
      <c r="I183" s="136"/>
      <c r="J183" s="137">
        <f>ROUND(I183*H183,2)</f>
        <v>0</v>
      </c>
      <c r="K183" s="133" t="s">
        <v>155</v>
      </c>
      <c r="L183" s="31"/>
      <c r="M183" s="138" t="s">
        <v>1</v>
      </c>
      <c r="N183" s="139" t="s">
        <v>41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156</v>
      </c>
      <c r="AT183" s="142" t="s">
        <v>151</v>
      </c>
      <c r="AU183" s="142" t="s">
        <v>86</v>
      </c>
      <c r="AY183" s="16" t="s">
        <v>149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84</v>
      </c>
      <c r="BK183" s="143">
        <f>ROUND(I183*H183,2)</f>
        <v>0</v>
      </c>
      <c r="BL183" s="16" t="s">
        <v>156</v>
      </c>
      <c r="BM183" s="142" t="s">
        <v>224</v>
      </c>
    </row>
    <row r="184" spans="2:51" s="12" customFormat="1" ht="12">
      <c r="B184" s="144"/>
      <c r="D184" s="145" t="s">
        <v>157</v>
      </c>
      <c r="E184" s="146" t="s">
        <v>1</v>
      </c>
      <c r="F184" s="147" t="s">
        <v>2104</v>
      </c>
      <c r="H184" s="148">
        <v>0.776</v>
      </c>
      <c r="I184" s="149"/>
      <c r="L184" s="144"/>
      <c r="M184" s="150"/>
      <c r="T184" s="151"/>
      <c r="AT184" s="146" t="s">
        <v>157</v>
      </c>
      <c r="AU184" s="146" t="s">
        <v>86</v>
      </c>
      <c r="AV184" s="12" t="s">
        <v>86</v>
      </c>
      <c r="AW184" s="12" t="s">
        <v>32</v>
      </c>
      <c r="AX184" s="12" t="s">
        <v>76</v>
      </c>
      <c r="AY184" s="146" t="s">
        <v>149</v>
      </c>
    </row>
    <row r="185" spans="2:51" s="13" customFormat="1" ht="12">
      <c r="B185" s="152"/>
      <c r="D185" s="145" t="s">
        <v>157</v>
      </c>
      <c r="E185" s="153" t="s">
        <v>1</v>
      </c>
      <c r="F185" s="154" t="s">
        <v>160</v>
      </c>
      <c r="H185" s="155">
        <v>0.776</v>
      </c>
      <c r="I185" s="156"/>
      <c r="L185" s="152"/>
      <c r="M185" s="157"/>
      <c r="T185" s="158"/>
      <c r="AT185" s="153" t="s">
        <v>157</v>
      </c>
      <c r="AU185" s="153" t="s">
        <v>86</v>
      </c>
      <c r="AV185" s="13" t="s">
        <v>156</v>
      </c>
      <c r="AW185" s="13" t="s">
        <v>32</v>
      </c>
      <c r="AX185" s="13" t="s">
        <v>84</v>
      </c>
      <c r="AY185" s="153" t="s">
        <v>149</v>
      </c>
    </row>
    <row r="186" spans="2:65" s="1" customFormat="1" ht="16.5" customHeight="1">
      <c r="B186" s="31"/>
      <c r="C186" s="131" t="s">
        <v>194</v>
      </c>
      <c r="D186" s="131" t="s">
        <v>151</v>
      </c>
      <c r="E186" s="132" t="s">
        <v>2105</v>
      </c>
      <c r="F186" s="133" t="s">
        <v>2106</v>
      </c>
      <c r="G186" s="134" t="s">
        <v>233</v>
      </c>
      <c r="H186" s="135">
        <v>7.446</v>
      </c>
      <c r="I186" s="136"/>
      <c r="J186" s="137">
        <f>ROUND(I186*H186,2)</f>
        <v>0</v>
      </c>
      <c r="K186" s="133" t="s">
        <v>193</v>
      </c>
      <c r="L186" s="31"/>
      <c r="M186" s="138" t="s">
        <v>1</v>
      </c>
      <c r="N186" s="139" t="s">
        <v>41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156</v>
      </c>
      <c r="AT186" s="142" t="s">
        <v>151</v>
      </c>
      <c r="AU186" s="142" t="s">
        <v>86</v>
      </c>
      <c r="AY186" s="16" t="s">
        <v>149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6" t="s">
        <v>84</v>
      </c>
      <c r="BK186" s="143">
        <f>ROUND(I186*H186,2)</f>
        <v>0</v>
      </c>
      <c r="BL186" s="16" t="s">
        <v>156</v>
      </c>
      <c r="BM186" s="142" t="s">
        <v>229</v>
      </c>
    </row>
    <row r="187" spans="2:51" s="12" customFormat="1" ht="12">
      <c r="B187" s="144"/>
      <c r="D187" s="145" t="s">
        <v>157</v>
      </c>
      <c r="E187" s="146" t="s">
        <v>1</v>
      </c>
      <c r="F187" s="147" t="s">
        <v>2107</v>
      </c>
      <c r="H187" s="148">
        <v>5.171</v>
      </c>
      <c r="I187" s="149"/>
      <c r="L187" s="144"/>
      <c r="M187" s="150"/>
      <c r="T187" s="151"/>
      <c r="AT187" s="146" t="s">
        <v>157</v>
      </c>
      <c r="AU187" s="146" t="s">
        <v>86</v>
      </c>
      <c r="AV187" s="12" t="s">
        <v>86</v>
      </c>
      <c r="AW187" s="12" t="s">
        <v>32</v>
      </c>
      <c r="AX187" s="12" t="s">
        <v>76</v>
      </c>
      <c r="AY187" s="146" t="s">
        <v>149</v>
      </c>
    </row>
    <row r="188" spans="2:51" s="12" customFormat="1" ht="12">
      <c r="B188" s="144"/>
      <c r="D188" s="145" t="s">
        <v>157</v>
      </c>
      <c r="E188" s="146" t="s">
        <v>1</v>
      </c>
      <c r="F188" s="147" t="s">
        <v>2108</v>
      </c>
      <c r="H188" s="148">
        <v>2.275</v>
      </c>
      <c r="I188" s="149"/>
      <c r="L188" s="144"/>
      <c r="M188" s="150"/>
      <c r="T188" s="151"/>
      <c r="AT188" s="146" t="s">
        <v>157</v>
      </c>
      <c r="AU188" s="146" t="s">
        <v>86</v>
      </c>
      <c r="AV188" s="12" t="s">
        <v>86</v>
      </c>
      <c r="AW188" s="12" t="s">
        <v>32</v>
      </c>
      <c r="AX188" s="12" t="s">
        <v>76</v>
      </c>
      <c r="AY188" s="146" t="s">
        <v>149</v>
      </c>
    </row>
    <row r="189" spans="2:51" s="13" customFormat="1" ht="12">
      <c r="B189" s="152"/>
      <c r="D189" s="145" t="s">
        <v>157</v>
      </c>
      <c r="E189" s="153" t="s">
        <v>1</v>
      </c>
      <c r="F189" s="154" t="s">
        <v>160</v>
      </c>
      <c r="H189" s="155">
        <v>7.446</v>
      </c>
      <c r="I189" s="156"/>
      <c r="L189" s="152"/>
      <c r="M189" s="157"/>
      <c r="T189" s="158"/>
      <c r="AT189" s="153" t="s">
        <v>157</v>
      </c>
      <c r="AU189" s="153" t="s">
        <v>86</v>
      </c>
      <c r="AV189" s="13" t="s">
        <v>156</v>
      </c>
      <c r="AW189" s="13" t="s">
        <v>32</v>
      </c>
      <c r="AX189" s="13" t="s">
        <v>84</v>
      </c>
      <c r="AY189" s="153" t="s">
        <v>149</v>
      </c>
    </row>
    <row r="190" spans="2:65" s="1" customFormat="1" ht="16.5" customHeight="1">
      <c r="B190" s="31"/>
      <c r="C190" s="131" t="s">
        <v>226</v>
      </c>
      <c r="D190" s="131" t="s">
        <v>151</v>
      </c>
      <c r="E190" s="132" t="s">
        <v>2109</v>
      </c>
      <c r="F190" s="133" t="s">
        <v>2110</v>
      </c>
      <c r="G190" s="134" t="s">
        <v>233</v>
      </c>
      <c r="H190" s="135">
        <v>7.446</v>
      </c>
      <c r="I190" s="136"/>
      <c r="J190" s="137">
        <f>ROUND(I190*H190,2)</f>
        <v>0</v>
      </c>
      <c r="K190" s="133" t="s">
        <v>193</v>
      </c>
      <c r="L190" s="31"/>
      <c r="M190" s="138" t="s">
        <v>1</v>
      </c>
      <c r="N190" s="139" t="s">
        <v>41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156</v>
      </c>
      <c r="AT190" s="142" t="s">
        <v>151</v>
      </c>
      <c r="AU190" s="142" t="s">
        <v>86</v>
      </c>
      <c r="AY190" s="16" t="s">
        <v>149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6" t="s">
        <v>84</v>
      </c>
      <c r="BK190" s="143">
        <f>ROUND(I190*H190,2)</f>
        <v>0</v>
      </c>
      <c r="BL190" s="16" t="s">
        <v>156</v>
      </c>
      <c r="BM190" s="142" t="s">
        <v>234</v>
      </c>
    </row>
    <row r="191" spans="2:51" s="12" customFormat="1" ht="12">
      <c r="B191" s="144"/>
      <c r="D191" s="145" t="s">
        <v>157</v>
      </c>
      <c r="E191" s="146" t="s">
        <v>1</v>
      </c>
      <c r="F191" s="147" t="s">
        <v>2108</v>
      </c>
      <c r="H191" s="148">
        <v>2.275</v>
      </c>
      <c r="I191" s="149"/>
      <c r="L191" s="144"/>
      <c r="M191" s="150"/>
      <c r="T191" s="151"/>
      <c r="AT191" s="146" t="s">
        <v>157</v>
      </c>
      <c r="AU191" s="146" t="s">
        <v>86</v>
      </c>
      <c r="AV191" s="12" t="s">
        <v>86</v>
      </c>
      <c r="AW191" s="12" t="s">
        <v>32</v>
      </c>
      <c r="AX191" s="12" t="s">
        <v>76</v>
      </c>
      <c r="AY191" s="146" t="s">
        <v>149</v>
      </c>
    </row>
    <row r="192" spans="2:51" s="12" customFormat="1" ht="12">
      <c r="B192" s="144"/>
      <c r="D192" s="145" t="s">
        <v>157</v>
      </c>
      <c r="E192" s="146" t="s">
        <v>1</v>
      </c>
      <c r="F192" s="147" t="s">
        <v>2107</v>
      </c>
      <c r="H192" s="148">
        <v>5.171</v>
      </c>
      <c r="I192" s="149"/>
      <c r="L192" s="144"/>
      <c r="M192" s="150"/>
      <c r="T192" s="151"/>
      <c r="AT192" s="146" t="s">
        <v>157</v>
      </c>
      <c r="AU192" s="146" t="s">
        <v>86</v>
      </c>
      <c r="AV192" s="12" t="s">
        <v>86</v>
      </c>
      <c r="AW192" s="12" t="s">
        <v>32</v>
      </c>
      <c r="AX192" s="12" t="s">
        <v>76</v>
      </c>
      <c r="AY192" s="146" t="s">
        <v>149</v>
      </c>
    </row>
    <row r="193" spans="2:51" s="13" customFormat="1" ht="12">
      <c r="B193" s="152"/>
      <c r="D193" s="145" t="s">
        <v>157</v>
      </c>
      <c r="E193" s="153" t="s">
        <v>1</v>
      </c>
      <c r="F193" s="154" t="s">
        <v>160</v>
      </c>
      <c r="H193" s="155">
        <v>7.446</v>
      </c>
      <c r="I193" s="156"/>
      <c r="L193" s="152"/>
      <c r="M193" s="157"/>
      <c r="T193" s="158"/>
      <c r="AT193" s="153" t="s">
        <v>157</v>
      </c>
      <c r="AU193" s="153" t="s">
        <v>86</v>
      </c>
      <c r="AV193" s="13" t="s">
        <v>156</v>
      </c>
      <c r="AW193" s="13" t="s">
        <v>32</v>
      </c>
      <c r="AX193" s="13" t="s">
        <v>84</v>
      </c>
      <c r="AY193" s="153" t="s">
        <v>149</v>
      </c>
    </row>
    <row r="194" spans="2:65" s="1" customFormat="1" ht="33" customHeight="1">
      <c r="B194" s="31"/>
      <c r="C194" s="131" t="s">
        <v>198</v>
      </c>
      <c r="D194" s="131" t="s">
        <v>151</v>
      </c>
      <c r="E194" s="132" t="s">
        <v>2111</v>
      </c>
      <c r="F194" s="133" t="s">
        <v>2112</v>
      </c>
      <c r="G194" s="134" t="s">
        <v>233</v>
      </c>
      <c r="H194" s="135">
        <v>7.446</v>
      </c>
      <c r="I194" s="136"/>
      <c r="J194" s="137">
        <f>ROUND(I194*H194,2)</f>
        <v>0</v>
      </c>
      <c r="K194" s="133" t="s">
        <v>193</v>
      </c>
      <c r="L194" s="31"/>
      <c r="M194" s="138" t="s">
        <v>1</v>
      </c>
      <c r="N194" s="139" t="s">
        <v>41</v>
      </c>
      <c r="P194" s="140">
        <f>O194*H194</f>
        <v>0</v>
      </c>
      <c r="Q194" s="140">
        <v>0</v>
      </c>
      <c r="R194" s="140">
        <f>Q194*H194</f>
        <v>0</v>
      </c>
      <c r="S194" s="140">
        <v>0</v>
      </c>
      <c r="T194" s="141">
        <f>S194*H194</f>
        <v>0</v>
      </c>
      <c r="AR194" s="142" t="s">
        <v>156</v>
      </c>
      <c r="AT194" s="142" t="s">
        <v>151</v>
      </c>
      <c r="AU194" s="142" t="s">
        <v>86</v>
      </c>
      <c r="AY194" s="16" t="s">
        <v>149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84</v>
      </c>
      <c r="BK194" s="143">
        <f>ROUND(I194*H194,2)</f>
        <v>0</v>
      </c>
      <c r="BL194" s="16" t="s">
        <v>156</v>
      </c>
      <c r="BM194" s="142" t="s">
        <v>239</v>
      </c>
    </row>
    <row r="195" spans="2:51" s="12" customFormat="1" ht="12">
      <c r="B195" s="144"/>
      <c r="D195" s="145" t="s">
        <v>157</v>
      </c>
      <c r="E195" s="146" t="s">
        <v>1</v>
      </c>
      <c r="F195" s="147" t="s">
        <v>2108</v>
      </c>
      <c r="H195" s="148">
        <v>2.275</v>
      </c>
      <c r="I195" s="149"/>
      <c r="L195" s="144"/>
      <c r="M195" s="150"/>
      <c r="T195" s="151"/>
      <c r="AT195" s="146" t="s">
        <v>157</v>
      </c>
      <c r="AU195" s="146" t="s">
        <v>86</v>
      </c>
      <c r="AV195" s="12" t="s">
        <v>86</v>
      </c>
      <c r="AW195" s="12" t="s">
        <v>32</v>
      </c>
      <c r="AX195" s="12" t="s">
        <v>76</v>
      </c>
      <c r="AY195" s="146" t="s">
        <v>149</v>
      </c>
    </row>
    <row r="196" spans="2:51" s="12" customFormat="1" ht="12">
      <c r="B196" s="144"/>
      <c r="D196" s="145" t="s">
        <v>157</v>
      </c>
      <c r="E196" s="146" t="s">
        <v>1</v>
      </c>
      <c r="F196" s="147" t="s">
        <v>2107</v>
      </c>
      <c r="H196" s="148">
        <v>5.171</v>
      </c>
      <c r="I196" s="149"/>
      <c r="L196" s="144"/>
      <c r="M196" s="150"/>
      <c r="T196" s="151"/>
      <c r="AT196" s="146" t="s">
        <v>157</v>
      </c>
      <c r="AU196" s="146" t="s">
        <v>86</v>
      </c>
      <c r="AV196" s="12" t="s">
        <v>86</v>
      </c>
      <c r="AW196" s="12" t="s">
        <v>32</v>
      </c>
      <c r="AX196" s="12" t="s">
        <v>76</v>
      </c>
      <c r="AY196" s="146" t="s">
        <v>149</v>
      </c>
    </row>
    <row r="197" spans="2:51" s="13" customFormat="1" ht="12">
      <c r="B197" s="152"/>
      <c r="D197" s="145" t="s">
        <v>157</v>
      </c>
      <c r="E197" s="153" t="s">
        <v>1</v>
      </c>
      <c r="F197" s="154" t="s">
        <v>160</v>
      </c>
      <c r="H197" s="155">
        <v>7.446</v>
      </c>
      <c r="I197" s="156"/>
      <c r="L197" s="152"/>
      <c r="M197" s="157"/>
      <c r="T197" s="158"/>
      <c r="AT197" s="153" t="s">
        <v>157</v>
      </c>
      <c r="AU197" s="153" t="s">
        <v>86</v>
      </c>
      <c r="AV197" s="13" t="s">
        <v>156</v>
      </c>
      <c r="AW197" s="13" t="s">
        <v>32</v>
      </c>
      <c r="AX197" s="13" t="s">
        <v>84</v>
      </c>
      <c r="AY197" s="153" t="s">
        <v>149</v>
      </c>
    </row>
    <row r="198" spans="2:65" s="1" customFormat="1" ht="33" customHeight="1">
      <c r="B198" s="31"/>
      <c r="C198" s="131" t="s">
        <v>236</v>
      </c>
      <c r="D198" s="131" t="s">
        <v>151</v>
      </c>
      <c r="E198" s="132" t="s">
        <v>2113</v>
      </c>
      <c r="F198" s="133" t="s">
        <v>2114</v>
      </c>
      <c r="G198" s="134" t="s">
        <v>233</v>
      </c>
      <c r="H198" s="135">
        <v>7.446</v>
      </c>
      <c r="I198" s="136"/>
      <c r="J198" s="137">
        <f>ROUND(I198*H198,2)</f>
        <v>0</v>
      </c>
      <c r="K198" s="133" t="s">
        <v>193</v>
      </c>
      <c r="L198" s="31"/>
      <c r="M198" s="138" t="s">
        <v>1</v>
      </c>
      <c r="N198" s="139" t="s">
        <v>41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156</v>
      </c>
      <c r="AT198" s="142" t="s">
        <v>151</v>
      </c>
      <c r="AU198" s="142" t="s">
        <v>86</v>
      </c>
      <c r="AY198" s="16" t="s">
        <v>149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84</v>
      </c>
      <c r="BK198" s="143">
        <f>ROUND(I198*H198,2)</f>
        <v>0</v>
      </c>
      <c r="BL198" s="16" t="s">
        <v>156</v>
      </c>
      <c r="BM198" s="142" t="s">
        <v>243</v>
      </c>
    </row>
    <row r="199" spans="2:51" s="12" customFormat="1" ht="12">
      <c r="B199" s="144"/>
      <c r="D199" s="145" t="s">
        <v>157</v>
      </c>
      <c r="E199" s="146" t="s">
        <v>1</v>
      </c>
      <c r="F199" s="147" t="s">
        <v>2108</v>
      </c>
      <c r="H199" s="148">
        <v>2.275</v>
      </c>
      <c r="I199" s="149"/>
      <c r="L199" s="144"/>
      <c r="M199" s="150"/>
      <c r="T199" s="151"/>
      <c r="AT199" s="146" t="s">
        <v>157</v>
      </c>
      <c r="AU199" s="146" t="s">
        <v>86</v>
      </c>
      <c r="AV199" s="12" t="s">
        <v>86</v>
      </c>
      <c r="AW199" s="12" t="s">
        <v>32</v>
      </c>
      <c r="AX199" s="12" t="s">
        <v>76</v>
      </c>
      <c r="AY199" s="146" t="s">
        <v>149</v>
      </c>
    </row>
    <row r="200" spans="2:51" s="12" customFormat="1" ht="12">
      <c r="B200" s="144"/>
      <c r="D200" s="145" t="s">
        <v>157</v>
      </c>
      <c r="E200" s="146" t="s">
        <v>1</v>
      </c>
      <c r="F200" s="147" t="s">
        <v>2107</v>
      </c>
      <c r="H200" s="148">
        <v>5.171</v>
      </c>
      <c r="I200" s="149"/>
      <c r="L200" s="144"/>
      <c r="M200" s="150"/>
      <c r="T200" s="151"/>
      <c r="AT200" s="146" t="s">
        <v>157</v>
      </c>
      <c r="AU200" s="146" t="s">
        <v>86</v>
      </c>
      <c r="AV200" s="12" t="s">
        <v>86</v>
      </c>
      <c r="AW200" s="12" t="s">
        <v>32</v>
      </c>
      <c r="AX200" s="12" t="s">
        <v>76</v>
      </c>
      <c r="AY200" s="146" t="s">
        <v>149</v>
      </c>
    </row>
    <row r="201" spans="2:51" s="13" customFormat="1" ht="12">
      <c r="B201" s="152"/>
      <c r="D201" s="145" t="s">
        <v>157</v>
      </c>
      <c r="E201" s="153" t="s">
        <v>1</v>
      </c>
      <c r="F201" s="154" t="s">
        <v>160</v>
      </c>
      <c r="H201" s="155">
        <v>7.446</v>
      </c>
      <c r="I201" s="156"/>
      <c r="L201" s="152"/>
      <c r="M201" s="157"/>
      <c r="T201" s="158"/>
      <c r="AT201" s="153" t="s">
        <v>157</v>
      </c>
      <c r="AU201" s="153" t="s">
        <v>86</v>
      </c>
      <c r="AV201" s="13" t="s">
        <v>156</v>
      </c>
      <c r="AW201" s="13" t="s">
        <v>32</v>
      </c>
      <c r="AX201" s="13" t="s">
        <v>84</v>
      </c>
      <c r="AY201" s="153" t="s">
        <v>149</v>
      </c>
    </row>
    <row r="202" spans="2:65" s="1" customFormat="1" ht="16.5" customHeight="1">
      <c r="B202" s="31"/>
      <c r="C202" s="131" t="s">
        <v>203</v>
      </c>
      <c r="D202" s="131" t="s">
        <v>151</v>
      </c>
      <c r="E202" s="132" t="s">
        <v>2115</v>
      </c>
      <c r="F202" s="133" t="s">
        <v>2116</v>
      </c>
      <c r="G202" s="134" t="s">
        <v>172</v>
      </c>
      <c r="H202" s="135">
        <v>0.08</v>
      </c>
      <c r="I202" s="136"/>
      <c r="J202" s="137">
        <f>ROUND(I202*H202,2)</f>
        <v>0</v>
      </c>
      <c r="K202" s="133" t="s">
        <v>155</v>
      </c>
      <c r="L202" s="31"/>
      <c r="M202" s="138" t="s">
        <v>1</v>
      </c>
      <c r="N202" s="139" t="s">
        <v>41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156</v>
      </c>
      <c r="AT202" s="142" t="s">
        <v>151</v>
      </c>
      <c r="AU202" s="142" t="s">
        <v>86</v>
      </c>
      <c r="AY202" s="16" t="s">
        <v>149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6" t="s">
        <v>84</v>
      </c>
      <c r="BK202" s="143">
        <f>ROUND(I202*H202,2)</f>
        <v>0</v>
      </c>
      <c r="BL202" s="16" t="s">
        <v>156</v>
      </c>
      <c r="BM202" s="142" t="s">
        <v>247</v>
      </c>
    </row>
    <row r="203" spans="2:51" s="12" customFormat="1" ht="12">
      <c r="B203" s="144"/>
      <c r="D203" s="145" t="s">
        <v>157</v>
      </c>
      <c r="E203" s="146" t="s">
        <v>1</v>
      </c>
      <c r="F203" s="147" t="s">
        <v>2117</v>
      </c>
      <c r="H203" s="148">
        <v>0.08</v>
      </c>
      <c r="I203" s="149"/>
      <c r="L203" s="144"/>
      <c r="M203" s="150"/>
      <c r="T203" s="151"/>
      <c r="AT203" s="146" t="s">
        <v>157</v>
      </c>
      <c r="AU203" s="146" t="s">
        <v>86</v>
      </c>
      <c r="AV203" s="12" t="s">
        <v>86</v>
      </c>
      <c r="AW203" s="12" t="s">
        <v>32</v>
      </c>
      <c r="AX203" s="12" t="s">
        <v>76</v>
      </c>
      <c r="AY203" s="146" t="s">
        <v>149</v>
      </c>
    </row>
    <row r="204" spans="2:51" s="13" customFormat="1" ht="12">
      <c r="B204" s="152"/>
      <c r="D204" s="145" t="s">
        <v>157</v>
      </c>
      <c r="E204" s="153" t="s">
        <v>1</v>
      </c>
      <c r="F204" s="154" t="s">
        <v>160</v>
      </c>
      <c r="H204" s="155">
        <v>0.08</v>
      </c>
      <c r="I204" s="156"/>
      <c r="L204" s="152"/>
      <c r="M204" s="157"/>
      <c r="T204" s="158"/>
      <c r="AT204" s="153" t="s">
        <v>157</v>
      </c>
      <c r="AU204" s="153" t="s">
        <v>86</v>
      </c>
      <c r="AV204" s="13" t="s">
        <v>156</v>
      </c>
      <c r="AW204" s="13" t="s">
        <v>32</v>
      </c>
      <c r="AX204" s="13" t="s">
        <v>84</v>
      </c>
      <c r="AY204" s="153" t="s">
        <v>149</v>
      </c>
    </row>
    <row r="205" spans="2:65" s="1" customFormat="1" ht="16.5" customHeight="1">
      <c r="B205" s="31"/>
      <c r="C205" s="131" t="s">
        <v>7</v>
      </c>
      <c r="D205" s="131" t="s">
        <v>151</v>
      </c>
      <c r="E205" s="132" t="s">
        <v>2118</v>
      </c>
      <c r="F205" s="133" t="s">
        <v>2119</v>
      </c>
      <c r="G205" s="134" t="s">
        <v>154</v>
      </c>
      <c r="H205" s="135">
        <v>1.297</v>
      </c>
      <c r="I205" s="136"/>
      <c r="J205" s="137">
        <f>ROUND(I205*H205,2)</f>
        <v>0</v>
      </c>
      <c r="K205" s="133" t="s">
        <v>155</v>
      </c>
      <c r="L205" s="31"/>
      <c r="M205" s="138" t="s">
        <v>1</v>
      </c>
      <c r="N205" s="139" t="s">
        <v>41</v>
      </c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156</v>
      </c>
      <c r="AT205" s="142" t="s">
        <v>151</v>
      </c>
      <c r="AU205" s="142" t="s">
        <v>86</v>
      </c>
      <c r="AY205" s="16" t="s">
        <v>149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6" t="s">
        <v>84</v>
      </c>
      <c r="BK205" s="143">
        <f>ROUND(I205*H205,2)</f>
        <v>0</v>
      </c>
      <c r="BL205" s="16" t="s">
        <v>156</v>
      </c>
      <c r="BM205" s="142" t="s">
        <v>251</v>
      </c>
    </row>
    <row r="206" spans="2:51" s="12" customFormat="1" ht="12">
      <c r="B206" s="144"/>
      <c r="D206" s="145" t="s">
        <v>157</v>
      </c>
      <c r="E206" s="146" t="s">
        <v>1</v>
      </c>
      <c r="F206" s="147" t="s">
        <v>2120</v>
      </c>
      <c r="H206" s="148">
        <v>0.441</v>
      </c>
      <c r="I206" s="149"/>
      <c r="L206" s="144"/>
      <c r="M206" s="150"/>
      <c r="T206" s="151"/>
      <c r="AT206" s="146" t="s">
        <v>157</v>
      </c>
      <c r="AU206" s="146" t="s">
        <v>86</v>
      </c>
      <c r="AV206" s="12" t="s">
        <v>86</v>
      </c>
      <c r="AW206" s="12" t="s">
        <v>32</v>
      </c>
      <c r="AX206" s="12" t="s">
        <v>76</v>
      </c>
      <c r="AY206" s="146" t="s">
        <v>149</v>
      </c>
    </row>
    <row r="207" spans="2:51" s="12" customFormat="1" ht="12">
      <c r="B207" s="144"/>
      <c r="D207" s="145" t="s">
        <v>157</v>
      </c>
      <c r="E207" s="146" t="s">
        <v>1</v>
      </c>
      <c r="F207" s="147" t="s">
        <v>2121</v>
      </c>
      <c r="H207" s="148">
        <v>0.441</v>
      </c>
      <c r="I207" s="149"/>
      <c r="L207" s="144"/>
      <c r="M207" s="150"/>
      <c r="T207" s="151"/>
      <c r="AT207" s="146" t="s">
        <v>157</v>
      </c>
      <c r="AU207" s="146" t="s">
        <v>86</v>
      </c>
      <c r="AV207" s="12" t="s">
        <v>86</v>
      </c>
      <c r="AW207" s="12" t="s">
        <v>32</v>
      </c>
      <c r="AX207" s="12" t="s">
        <v>76</v>
      </c>
      <c r="AY207" s="146" t="s">
        <v>149</v>
      </c>
    </row>
    <row r="208" spans="2:51" s="12" customFormat="1" ht="12">
      <c r="B208" s="144"/>
      <c r="D208" s="145" t="s">
        <v>157</v>
      </c>
      <c r="E208" s="146" t="s">
        <v>1</v>
      </c>
      <c r="F208" s="147" t="s">
        <v>2122</v>
      </c>
      <c r="H208" s="148">
        <v>0.415</v>
      </c>
      <c r="I208" s="149"/>
      <c r="L208" s="144"/>
      <c r="M208" s="150"/>
      <c r="T208" s="151"/>
      <c r="AT208" s="146" t="s">
        <v>157</v>
      </c>
      <c r="AU208" s="146" t="s">
        <v>86</v>
      </c>
      <c r="AV208" s="12" t="s">
        <v>86</v>
      </c>
      <c r="AW208" s="12" t="s">
        <v>32</v>
      </c>
      <c r="AX208" s="12" t="s">
        <v>76</v>
      </c>
      <c r="AY208" s="146" t="s">
        <v>149</v>
      </c>
    </row>
    <row r="209" spans="2:51" s="13" customFormat="1" ht="12">
      <c r="B209" s="152"/>
      <c r="D209" s="145" t="s">
        <v>157</v>
      </c>
      <c r="E209" s="153" t="s">
        <v>1</v>
      </c>
      <c r="F209" s="154" t="s">
        <v>160</v>
      </c>
      <c r="H209" s="155">
        <v>1.297</v>
      </c>
      <c r="I209" s="156"/>
      <c r="L209" s="152"/>
      <c r="M209" s="157"/>
      <c r="T209" s="158"/>
      <c r="AT209" s="153" t="s">
        <v>157</v>
      </c>
      <c r="AU209" s="153" t="s">
        <v>86</v>
      </c>
      <c r="AV209" s="13" t="s">
        <v>156</v>
      </c>
      <c r="AW209" s="13" t="s">
        <v>32</v>
      </c>
      <c r="AX209" s="13" t="s">
        <v>84</v>
      </c>
      <c r="AY209" s="153" t="s">
        <v>149</v>
      </c>
    </row>
    <row r="210" spans="2:65" s="1" customFormat="1" ht="16.5" customHeight="1">
      <c r="B210" s="31"/>
      <c r="C210" s="131" t="s">
        <v>207</v>
      </c>
      <c r="D210" s="131" t="s">
        <v>151</v>
      </c>
      <c r="E210" s="132" t="s">
        <v>2123</v>
      </c>
      <c r="F210" s="133" t="s">
        <v>2124</v>
      </c>
      <c r="G210" s="134" t="s">
        <v>233</v>
      </c>
      <c r="H210" s="135">
        <v>17.832</v>
      </c>
      <c r="I210" s="136"/>
      <c r="J210" s="137">
        <f>ROUND(I210*H210,2)</f>
        <v>0</v>
      </c>
      <c r="K210" s="133" t="s">
        <v>155</v>
      </c>
      <c r="L210" s="31"/>
      <c r="M210" s="138" t="s">
        <v>1</v>
      </c>
      <c r="N210" s="139" t="s">
        <v>41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156</v>
      </c>
      <c r="AT210" s="142" t="s">
        <v>151</v>
      </c>
      <c r="AU210" s="142" t="s">
        <v>86</v>
      </c>
      <c r="AY210" s="16" t="s">
        <v>149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6" t="s">
        <v>84</v>
      </c>
      <c r="BK210" s="143">
        <f>ROUND(I210*H210,2)</f>
        <v>0</v>
      </c>
      <c r="BL210" s="16" t="s">
        <v>156</v>
      </c>
      <c r="BM210" s="142" t="s">
        <v>256</v>
      </c>
    </row>
    <row r="211" spans="2:51" s="12" customFormat="1" ht="12">
      <c r="B211" s="144"/>
      <c r="D211" s="145" t="s">
        <v>157</v>
      </c>
      <c r="E211" s="146" t="s">
        <v>1</v>
      </c>
      <c r="F211" s="147" t="s">
        <v>2125</v>
      </c>
      <c r="H211" s="148">
        <v>17.832</v>
      </c>
      <c r="I211" s="149"/>
      <c r="L211" s="144"/>
      <c r="M211" s="150"/>
      <c r="T211" s="151"/>
      <c r="AT211" s="146" t="s">
        <v>157</v>
      </c>
      <c r="AU211" s="146" t="s">
        <v>86</v>
      </c>
      <c r="AV211" s="12" t="s">
        <v>86</v>
      </c>
      <c r="AW211" s="12" t="s">
        <v>32</v>
      </c>
      <c r="AX211" s="12" t="s">
        <v>76</v>
      </c>
      <c r="AY211" s="146" t="s">
        <v>149</v>
      </c>
    </row>
    <row r="212" spans="2:51" s="13" customFormat="1" ht="12">
      <c r="B212" s="152"/>
      <c r="D212" s="145" t="s">
        <v>157</v>
      </c>
      <c r="E212" s="153" t="s">
        <v>1</v>
      </c>
      <c r="F212" s="154" t="s">
        <v>160</v>
      </c>
      <c r="H212" s="155">
        <v>17.832</v>
      </c>
      <c r="I212" s="156"/>
      <c r="L212" s="152"/>
      <c r="M212" s="157"/>
      <c r="T212" s="158"/>
      <c r="AT212" s="153" t="s">
        <v>157</v>
      </c>
      <c r="AU212" s="153" t="s">
        <v>86</v>
      </c>
      <c r="AV212" s="13" t="s">
        <v>156</v>
      </c>
      <c r="AW212" s="13" t="s">
        <v>32</v>
      </c>
      <c r="AX212" s="13" t="s">
        <v>84</v>
      </c>
      <c r="AY212" s="153" t="s">
        <v>149</v>
      </c>
    </row>
    <row r="213" spans="2:65" s="1" customFormat="1" ht="16.5" customHeight="1">
      <c r="B213" s="31"/>
      <c r="C213" s="131" t="s">
        <v>253</v>
      </c>
      <c r="D213" s="131" t="s">
        <v>151</v>
      </c>
      <c r="E213" s="132" t="s">
        <v>2126</v>
      </c>
      <c r="F213" s="133" t="s">
        <v>2127</v>
      </c>
      <c r="G213" s="134" t="s">
        <v>233</v>
      </c>
      <c r="H213" s="135">
        <v>17.832</v>
      </c>
      <c r="I213" s="136"/>
      <c r="J213" s="137">
        <f>ROUND(I213*H213,2)</f>
        <v>0</v>
      </c>
      <c r="K213" s="133" t="s">
        <v>155</v>
      </c>
      <c r="L213" s="31"/>
      <c r="M213" s="138" t="s">
        <v>1</v>
      </c>
      <c r="N213" s="139" t="s">
        <v>41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156</v>
      </c>
      <c r="AT213" s="142" t="s">
        <v>151</v>
      </c>
      <c r="AU213" s="142" t="s">
        <v>86</v>
      </c>
      <c r="AY213" s="16" t="s">
        <v>149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6" t="s">
        <v>84</v>
      </c>
      <c r="BK213" s="143">
        <f>ROUND(I213*H213,2)</f>
        <v>0</v>
      </c>
      <c r="BL213" s="16" t="s">
        <v>156</v>
      </c>
      <c r="BM213" s="142" t="s">
        <v>261</v>
      </c>
    </row>
    <row r="214" spans="2:51" s="12" customFormat="1" ht="12">
      <c r="B214" s="144"/>
      <c r="D214" s="145" t="s">
        <v>157</v>
      </c>
      <c r="E214" s="146" t="s">
        <v>1</v>
      </c>
      <c r="F214" s="147" t="s">
        <v>2125</v>
      </c>
      <c r="H214" s="148">
        <v>17.832</v>
      </c>
      <c r="I214" s="149"/>
      <c r="L214" s="144"/>
      <c r="M214" s="150"/>
      <c r="T214" s="151"/>
      <c r="AT214" s="146" t="s">
        <v>157</v>
      </c>
      <c r="AU214" s="146" t="s">
        <v>86</v>
      </c>
      <c r="AV214" s="12" t="s">
        <v>86</v>
      </c>
      <c r="AW214" s="12" t="s">
        <v>32</v>
      </c>
      <c r="AX214" s="12" t="s">
        <v>76</v>
      </c>
      <c r="AY214" s="146" t="s">
        <v>149</v>
      </c>
    </row>
    <row r="215" spans="2:51" s="13" customFormat="1" ht="12">
      <c r="B215" s="152"/>
      <c r="D215" s="145" t="s">
        <v>157</v>
      </c>
      <c r="E215" s="153" t="s">
        <v>1</v>
      </c>
      <c r="F215" s="154" t="s">
        <v>160</v>
      </c>
      <c r="H215" s="155">
        <v>17.832</v>
      </c>
      <c r="I215" s="156"/>
      <c r="L215" s="152"/>
      <c r="M215" s="157"/>
      <c r="T215" s="158"/>
      <c r="AT215" s="153" t="s">
        <v>157</v>
      </c>
      <c r="AU215" s="153" t="s">
        <v>86</v>
      </c>
      <c r="AV215" s="13" t="s">
        <v>156</v>
      </c>
      <c r="AW215" s="13" t="s">
        <v>32</v>
      </c>
      <c r="AX215" s="13" t="s">
        <v>84</v>
      </c>
      <c r="AY215" s="153" t="s">
        <v>149</v>
      </c>
    </row>
    <row r="216" spans="2:65" s="1" customFormat="1" ht="21.75" customHeight="1">
      <c r="B216" s="31"/>
      <c r="C216" s="131" t="s">
        <v>212</v>
      </c>
      <c r="D216" s="131" t="s">
        <v>151</v>
      </c>
      <c r="E216" s="132" t="s">
        <v>2128</v>
      </c>
      <c r="F216" s="133" t="s">
        <v>2129</v>
      </c>
      <c r="G216" s="134" t="s">
        <v>172</v>
      </c>
      <c r="H216" s="135">
        <v>0.338</v>
      </c>
      <c r="I216" s="136"/>
      <c r="J216" s="137">
        <f>ROUND(I216*H216,2)</f>
        <v>0</v>
      </c>
      <c r="K216" s="133" t="s">
        <v>155</v>
      </c>
      <c r="L216" s="31"/>
      <c r="M216" s="138" t="s">
        <v>1</v>
      </c>
      <c r="N216" s="139" t="s">
        <v>41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156</v>
      </c>
      <c r="AT216" s="142" t="s">
        <v>151</v>
      </c>
      <c r="AU216" s="142" t="s">
        <v>86</v>
      </c>
      <c r="AY216" s="16" t="s">
        <v>149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6" t="s">
        <v>84</v>
      </c>
      <c r="BK216" s="143">
        <f>ROUND(I216*H216,2)</f>
        <v>0</v>
      </c>
      <c r="BL216" s="16" t="s">
        <v>156</v>
      </c>
      <c r="BM216" s="142" t="s">
        <v>266</v>
      </c>
    </row>
    <row r="217" spans="2:51" s="12" customFormat="1" ht="12">
      <c r="B217" s="144"/>
      <c r="D217" s="145" t="s">
        <v>157</v>
      </c>
      <c r="E217" s="146" t="s">
        <v>1</v>
      </c>
      <c r="F217" s="147" t="s">
        <v>2130</v>
      </c>
      <c r="H217" s="148">
        <v>0.338</v>
      </c>
      <c r="I217" s="149"/>
      <c r="L217" s="144"/>
      <c r="M217" s="150"/>
      <c r="T217" s="151"/>
      <c r="AT217" s="146" t="s">
        <v>157</v>
      </c>
      <c r="AU217" s="146" t="s">
        <v>86</v>
      </c>
      <c r="AV217" s="12" t="s">
        <v>86</v>
      </c>
      <c r="AW217" s="12" t="s">
        <v>32</v>
      </c>
      <c r="AX217" s="12" t="s">
        <v>76</v>
      </c>
      <c r="AY217" s="146" t="s">
        <v>149</v>
      </c>
    </row>
    <row r="218" spans="2:51" s="13" customFormat="1" ht="12">
      <c r="B218" s="152"/>
      <c r="D218" s="145" t="s">
        <v>157</v>
      </c>
      <c r="E218" s="153" t="s">
        <v>1</v>
      </c>
      <c r="F218" s="154" t="s">
        <v>160</v>
      </c>
      <c r="H218" s="155">
        <v>0.338</v>
      </c>
      <c r="I218" s="156"/>
      <c r="L218" s="152"/>
      <c r="M218" s="157"/>
      <c r="T218" s="158"/>
      <c r="AT218" s="153" t="s">
        <v>157</v>
      </c>
      <c r="AU218" s="153" t="s">
        <v>86</v>
      </c>
      <c r="AV218" s="13" t="s">
        <v>156</v>
      </c>
      <c r="AW218" s="13" t="s">
        <v>32</v>
      </c>
      <c r="AX218" s="13" t="s">
        <v>84</v>
      </c>
      <c r="AY218" s="153" t="s">
        <v>149</v>
      </c>
    </row>
    <row r="219" spans="2:63" s="11" customFormat="1" ht="22.7" customHeight="1">
      <c r="B219" s="119"/>
      <c r="D219" s="120" t="s">
        <v>75</v>
      </c>
      <c r="E219" s="129" t="s">
        <v>168</v>
      </c>
      <c r="F219" s="129" t="s">
        <v>258</v>
      </c>
      <c r="I219" s="122"/>
      <c r="J219" s="130">
        <f>BK219</f>
        <v>0</v>
      </c>
      <c r="L219" s="119"/>
      <c r="M219" s="124"/>
      <c r="P219" s="125">
        <f>SUM(P220:P290)</f>
        <v>0</v>
      </c>
      <c r="R219" s="125">
        <f>SUM(R220:R290)</f>
        <v>0</v>
      </c>
      <c r="T219" s="126">
        <f>SUM(T220:T290)</f>
        <v>0</v>
      </c>
      <c r="AR219" s="120" t="s">
        <v>84</v>
      </c>
      <c r="AT219" s="127" t="s">
        <v>75</v>
      </c>
      <c r="AU219" s="127" t="s">
        <v>84</v>
      </c>
      <c r="AY219" s="120" t="s">
        <v>149</v>
      </c>
      <c r="BK219" s="128">
        <f>SUM(BK220:BK290)</f>
        <v>0</v>
      </c>
    </row>
    <row r="220" spans="2:65" s="1" customFormat="1" ht="24.2" customHeight="1">
      <c r="B220" s="31"/>
      <c r="C220" s="131" t="s">
        <v>263</v>
      </c>
      <c r="D220" s="131" t="s">
        <v>151</v>
      </c>
      <c r="E220" s="132" t="s">
        <v>283</v>
      </c>
      <c r="F220" s="133" t="s">
        <v>2131</v>
      </c>
      <c r="G220" s="134" t="s">
        <v>233</v>
      </c>
      <c r="H220" s="135">
        <v>86.817</v>
      </c>
      <c r="I220" s="136"/>
      <c r="J220" s="137">
        <f>ROUND(I220*H220,2)</f>
        <v>0</v>
      </c>
      <c r="K220" s="133" t="s">
        <v>155</v>
      </c>
      <c r="L220" s="31"/>
      <c r="M220" s="138" t="s">
        <v>1</v>
      </c>
      <c r="N220" s="139" t="s">
        <v>41</v>
      </c>
      <c r="P220" s="140">
        <f>O220*H220</f>
        <v>0</v>
      </c>
      <c r="Q220" s="140">
        <v>0</v>
      </c>
      <c r="R220" s="140">
        <f>Q220*H220</f>
        <v>0</v>
      </c>
      <c r="S220" s="140">
        <v>0</v>
      </c>
      <c r="T220" s="141">
        <f>S220*H220</f>
        <v>0</v>
      </c>
      <c r="AR220" s="142" t="s">
        <v>156</v>
      </c>
      <c r="AT220" s="142" t="s">
        <v>151</v>
      </c>
      <c r="AU220" s="142" t="s">
        <v>86</v>
      </c>
      <c r="AY220" s="16" t="s">
        <v>149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6" t="s">
        <v>84</v>
      </c>
      <c r="BK220" s="143">
        <f>ROUND(I220*H220,2)</f>
        <v>0</v>
      </c>
      <c r="BL220" s="16" t="s">
        <v>156</v>
      </c>
      <c r="BM220" s="142" t="s">
        <v>269</v>
      </c>
    </row>
    <row r="221" spans="2:51" s="12" customFormat="1" ht="12">
      <c r="B221" s="144"/>
      <c r="D221" s="145" t="s">
        <v>157</v>
      </c>
      <c r="E221" s="146" t="s">
        <v>1</v>
      </c>
      <c r="F221" s="147" t="s">
        <v>2132</v>
      </c>
      <c r="H221" s="148">
        <v>86.817</v>
      </c>
      <c r="I221" s="149"/>
      <c r="L221" s="144"/>
      <c r="M221" s="150"/>
      <c r="T221" s="151"/>
      <c r="AT221" s="146" t="s">
        <v>157</v>
      </c>
      <c r="AU221" s="146" t="s">
        <v>86</v>
      </c>
      <c r="AV221" s="12" t="s">
        <v>86</v>
      </c>
      <c r="AW221" s="12" t="s">
        <v>32</v>
      </c>
      <c r="AX221" s="12" t="s">
        <v>76</v>
      </c>
      <c r="AY221" s="146" t="s">
        <v>149</v>
      </c>
    </row>
    <row r="222" spans="2:51" s="13" customFormat="1" ht="12">
      <c r="B222" s="152"/>
      <c r="D222" s="145" t="s">
        <v>157</v>
      </c>
      <c r="E222" s="153" t="s">
        <v>1</v>
      </c>
      <c r="F222" s="154" t="s">
        <v>160</v>
      </c>
      <c r="H222" s="155">
        <v>86.817</v>
      </c>
      <c r="I222" s="156"/>
      <c r="L222" s="152"/>
      <c r="M222" s="157"/>
      <c r="T222" s="158"/>
      <c r="AT222" s="153" t="s">
        <v>157</v>
      </c>
      <c r="AU222" s="153" t="s">
        <v>86</v>
      </c>
      <c r="AV222" s="13" t="s">
        <v>156</v>
      </c>
      <c r="AW222" s="13" t="s">
        <v>32</v>
      </c>
      <c r="AX222" s="13" t="s">
        <v>84</v>
      </c>
      <c r="AY222" s="153" t="s">
        <v>149</v>
      </c>
    </row>
    <row r="223" spans="2:65" s="1" customFormat="1" ht="24.2" customHeight="1">
      <c r="B223" s="31"/>
      <c r="C223" s="131" t="s">
        <v>216</v>
      </c>
      <c r="D223" s="131" t="s">
        <v>151</v>
      </c>
      <c r="E223" s="132" t="s">
        <v>2133</v>
      </c>
      <c r="F223" s="133" t="s">
        <v>2134</v>
      </c>
      <c r="G223" s="134" t="s">
        <v>233</v>
      </c>
      <c r="H223" s="135">
        <v>86.817</v>
      </c>
      <c r="I223" s="136"/>
      <c r="J223" s="137">
        <f>ROUND(I223*H223,2)</f>
        <v>0</v>
      </c>
      <c r="K223" s="133" t="s">
        <v>155</v>
      </c>
      <c r="L223" s="31"/>
      <c r="M223" s="138" t="s">
        <v>1</v>
      </c>
      <c r="N223" s="139" t="s">
        <v>41</v>
      </c>
      <c r="P223" s="140">
        <f>O223*H223</f>
        <v>0</v>
      </c>
      <c r="Q223" s="140">
        <v>0</v>
      </c>
      <c r="R223" s="140">
        <f>Q223*H223</f>
        <v>0</v>
      </c>
      <c r="S223" s="140">
        <v>0</v>
      </c>
      <c r="T223" s="141">
        <f>S223*H223</f>
        <v>0</v>
      </c>
      <c r="AR223" s="142" t="s">
        <v>156</v>
      </c>
      <c r="AT223" s="142" t="s">
        <v>151</v>
      </c>
      <c r="AU223" s="142" t="s">
        <v>86</v>
      </c>
      <c r="AY223" s="16" t="s">
        <v>149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6" t="s">
        <v>84</v>
      </c>
      <c r="BK223" s="143">
        <f>ROUND(I223*H223,2)</f>
        <v>0</v>
      </c>
      <c r="BL223" s="16" t="s">
        <v>156</v>
      </c>
      <c r="BM223" s="142" t="s">
        <v>273</v>
      </c>
    </row>
    <row r="224" spans="2:51" s="12" customFormat="1" ht="12">
      <c r="B224" s="144"/>
      <c r="D224" s="145" t="s">
        <v>157</v>
      </c>
      <c r="E224" s="146" t="s">
        <v>1</v>
      </c>
      <c r="F224" s="147" t="s">
        <v>2132</v>
      </c>
      <c r="H224" s="148">
        <v>86.817</v>
      </c>
      <c r="I224" s="149"/>
      <c r="L224" s="144"/>
      <c r="M224" s="150"/>
      <c r="T224" s="151"/>
      <c r="AT224" s="146" t="s">
        <v>157</v>
      </c>
      <c r="AU224" s="146" t="s">
        <v>86</v>
      </c>
      <c r="AV224" s="12" t="s">
        <v>86</v>
      </c>
      <c r="AW224" s="12" t="s">
        <v>32</v>
      </c>
      <c r="AX224" s="12" t="s">
        <v>76</v>
      </c>
      <c r="AY224" s="146" t="s">
        <v>149</v>
      </c>
    </row>
    <row r="225" spans="2:51" s="13" customFormat="1" ht="12">
      <c r="B225" s="152"/>
      <c r="D225" s="145" t="s">
        <v>157</v>
      </c>
      <c r="E225" s="153" t="s">
        <v>1</v>
      </c>
      <c r="F225" s="154" t="s">
        <v>160</v>
      </c>
      <c r="H225" s="155">
        <v>86.817</v>
      </c>
      <c r="I225" s="156"/>
      <c r="L225" s="152"/>
      <c r="M225" s="157"/>
      <c r="T225" s="158"/>
      <c r="AT225" s="153" t="s">
        <v>157</v>
      </c>
      <c r="AU225" s="153" t="s">
        <v>86</v>
      </c>
      <c r="AV225" s="13" t="s">
        <v>156</v>
      </c>
      <c r="AW225" s="13" t="s">
        <v>32</v>
      </c>
      <c r="AX225" s="13" t="s">
        <v>84</v>
      </c>
      <c r="AY225" s="153" t="s">
        <v>149</v>
      </c>
    </row>
    <row r="226" spans="2:65" s="1" customFormat="1" ht="16.5" customHeight="1">
      <c r="B226" s="31"/>
      <c r="C226" s="131" t="s">
        <v>270</v>
      </c>
      <c r="D226" s="131" t="s">
        <v>151</v>
      </c>
      <c r="E226" s="132" t="s">
        <v>2135</v>
      </c>
      <c r="F226" s="133" t="s">
        <v>2136</v>
      </c>
      <c r="G226" s="134" t="s">
        <v>233</v>
      </c>
      <c r="H226" s="135">
        <v>86.817</v>
      </c>
      <c r="I226" s="136"/>
      <c r="J226" s="137">
        <f>ROUND(I226*H226,2)</f>
        <v>0</v>
      </c>
      <c r="K226" s="133" t="s">
        <v>193</v>
      </c>
      <c r="L226" s="31"/>
      <c r="M226" s="138" t="s">
        <v>1</v>
      </c>
      <c r="N226" s="139" t="s">
        <v>41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156</v>
      </c>
      <c r="AT226" s="142" t="s">
        <v>151</v>
      </c>
      <c r="AU226" s="142" t="s">
        <v>86</v>
      </c>
      <c r="AY226" s="16" t="s">
        <v>149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6" t="s">
        <v>84</v>
      </c>
      <c r="BK226" s="143">
        <f>ROUND(I226*H226,2)</f>
        <v>0</v>
      </c>
      <c r="BL226" s="16" t="s">
        <v>156</v>
      </c>
      <c r="BM226" s="142" t="s">
        <v>277</v>
      </c>
    </row>
    <row r="227" spans="2:51" s="12" customFormat="1" ht="12">
      <c r="B227" s="144"/>
      <c r="D227" s="145" t="s">
        <v>157</v>
      </c>
      <c r="E227" s="146" t="s">
        <v>1</v>
      </c>
      <c r="F227" s="147" t="s">
        <v>2132</v>
      </c>
      <c r="H227" s="148">
        <v>86.817</v>
      </c>
      <c r="I227" s="149"/>
      <c r="L227" s="144"/>
      <c r="M227" s="150"/>
      <c r="T227" s="151"/>
      <c r="AT227" s="146" t="s">
        <v>157</v>
      </c>
      <c r="AU227" s="146" t="s">
        <v>86</v>
      </c>
      <c r="AV227" s="12" t="s">
        <v>86</v>
      </c>
      <c r="AW227" s="12" t="s">
        <v>32</v>
      </c>
      <c r="AX227" s="12" t="s">
        <v>76</v>
      </c>
      <c r="AY227" s="146" t="s">
        <v>149</v>
      </c>
    </row>
    <row r="228" spans="2:51" s="13" customFormat="1" ht="12">
      <c r="B228" s="152"/>
      <c r="D228" s="145" t="s">
        <v>157</v>
      </c>
      <c r="E228" s="153" t="s">
        <v>1</v>
      </c>
      <c r="F228" s="154" t="s">
        <v>160</v>
      </c>
      <c r="H228" s="155">
        <v>86.817</v>
      </c>
      <c r="I228" s="156"/>
      <c r="L228" s="152"/>
      <c r="M228" s="157"/>
      <c r="T228" s="158"/>
      <c r="AT228" s="153" t="s">
        <v>157</v>
      </c>
      <c r="AU228" s="153" t="s">
        <v>86</v>
      </c>
      <c r="AV228" s="13" t="s">
        <v>156</v>
      </c>
      <c r="AW228" s="13" t="s">
        <v>32</v>
      </c>
      <c r="AX228" s="13" t="s">
        <v>84</v>
      </c>
      <c r="AY228" s="153" t="s">
        <v>149</v>
      </c>
    </row>
    <row r="229" spans="2:65" s="1" customFormat="1" ht="24.2" customHeight="1">
      <c r="B229" s="31"/>
      <c r="C229" s="131" t="s">
        <v>220</v>
      </c>
      <c r="D229" s="131" t="s">
        <v>151</v>
      </c>
      <c r="E229" s="132" t="s">
        <v>2137</v>
      </c>
      <c r="F229" s="133" t="s">
        <v>2138</v>
      </c>
      <c r="G229" s="134" t="s">
        <v>233</v>
      </c>
      <c r="H229" s="135">
        <v>80.6</v>
      </c>
      <c r="I229" s="136"/>
      <c r="J229" s="137">
        <f>ROUND(I229*H229,2)</f>
        <v>0</v>
      </c>
      <c r="K229" s="133" t="s">
        <v>155</v>
      </c>
      <c r="L229" s="31"/>
      <c r="M229" s="138" t="s">
        <v>1</v>
      </c>
      <c r="N229" s="139" t="s">
        <v>41</v>
      </c>
      <c r="P229" s="140">
        <f>O229*H229</f>
        <v>0</v>
      </c>
      <c r="Q229" s="140">
        <v>0</v>
      </c>
      <c r="R229" s="140">
        <f>Q229*H229</f>
        <v>0</v>
      </c>
      <c r="S229" s="140">
        <v>0</v>
      </c>
      <c r="T229" s="141">
        <f>S229*H229</f>
        <v>0</v>
      </c>
      <c r="AR229" s="142" t="s">
        <v>156</v>
      </c>
      <c r="AT229" s="142" t="s">
        <v>151</v>
      </c>
      <c r="AU229" s="142" t="s">
        <v>86</v>
      </c>
      <c r="AY229" s="16" t="s">
        <v>149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6" t="s">
        <v>84</v>
      </c>
      <c r="BK229" s="143">
        <f>ROUND(I229*H229,2)</f>
        <v>0</v>
      </c>
      <c r="BL229" s="16" t="s">
        <v>156</v>
      </c>
      <c r="BM229" s="142" t="s">
        <v>290</v>
      </c>
    </row>
    <row r="230" spans="2:51" s="12" customFormat="1" ht="12">
      <c r="B230" s="144"/>
      <c r="D230" s="145" t="s">
        <v>157</v>
      </c>
      <c r="E230" s="146" t="s">
        <v>1</v>
      </c>
      <c r="F230" s="147" t="s">
        <v>2139</v>
      </c>
      <c r="H230" s="148">
        <v>80.6</v>
      </c>
      <c r="I230" s="149"/>
      <c r="L230" s="144"/>
      <c r="M230" s="150"/>
      <c r="T230" s="151"/>
      <c r="AT230" s="146" t="s">
        <v>157</v>
      </c>
      <c r="AU230" s="146" t="s">
        <v>86</v>
      </c>
      <c r="AV230" s="12" t="s">
        <v>86</v>
      </c>
      <c r="AW230" s="12" t="s">
        <v>32</v>
      </c>
      <c r="AX230" s="12" t="s">
        <v>76</v>
      </c>
      <c r="AY230" s="146" t="s">
        <v>149</v>
      </c>
    </row>
    <row r="231" spans="2:51" s="13" customFormat="1" ht="12">
      <c r="B231" s="152"/>
      <c r="D231" s="145" t="s">
        <v>157</v>
      </c>
      <c r="E231" s="153" t="s">
        <v>1</v>
      </c>
      <c r="F231" s="154" t="s">
        <v>160</v>
      </c>
      <c r="H231" s="155">
        <v>80.6</v>
      </c>
      <c r="I231" s="156"/>
      <c r="L231" s="152"/>
      <c r="M231" s="157"/>
      <c r="T231" s="158"/>
      <c r="AT231" s="153" t="s">
        <v>157</v>
      </c>
      <c r="AU231" s="153" t="s">
        <v>86</v>
      </c>
      <c r="AV231" s="13" t="s">
        <v>156</v>
      </c>
      <c r="AW231" s="13" t="s">
        <v>32</v>
      </c>
      <c r="AX231" s="13" t="s">
        <v>84</v>
      </c>
      <c r="AY231" s="153" t="s">
        <v>149</v>
      </c>
    </row>
    <row r="232" spans="2:65" s="1" customFormat="1" ht="24.2" customHeight="1">
      <c r="B232" s="31"/>
      <c r="C232" s="131" t="s">
        <v>287</v>
      </c>
      <c r="D232" s="131" t="s">
        <v>151</v>
      </c>
      <c r="E232" s="132" t="s">
        <v>2140</v>
      </c>
      <c r="F232" s="133" t="s">
        <v>2141</v>
      </c>
      <c r="G232" s="134" t="s">
        <v>233</v>
      </c>
      <c r="H232" s="135">
        <v>1.716</v>
      </c>
      <c r="I232" s="136"/>
      <c r="J232" s="137">
        <f>ROUND(I232*H232,2)</f>
        <v>0</v>
      </c>
      <c r="K232" s="133" t="s">
        <v>155</v>
      </c>
      <c r="L232" s="31"/>
      <c r="M232" s="138" t="s">
        <v>1</v>
      </c>
      <c r="N232" s="139" t="s">
        <v>41</v>
      </c>
      <c r="P232" s="140">
        <f>O232*H232</f>
        <v>0</v>
      </c>
      <c r="Q232" s="140">
        <v>0</v>
      </c>
      <c r="R232" s="140">
        <f>Q232*H232</f>
        <v>0</v>
      </c>
      <c r="S232" s="140">
        <v>0</v>
      </c>
      <c r="T232" s="141">
        <f>S232*H232</f>
        <v>0</v>
      </c>
      <c r="AR232" s="142" t="s">
        <v>156</v>
      </c>
      <c r="AT232" s="142" t="s">
        <v>151</v>
      </c>
      <c r="AU232" s="142" t="s">
        <v>86</v>
      </c>
      <c r="AY232" s="16" t="s">
        <v>149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6" t="s">
        <v>84</v>
      </c>
      <c r="BK232" s="143">
        <f>ROUND(I232*H232,2)</f>
        <v>0</v>
      </c>
      <c r="BL232" s="16" t="s">
        <v>156</v>
      </c>
      <c r="BM232" s="142" t="s">
        <v>293</v>
      </c>
    </row>
    <row r="233" spans="2:51" s="12" customFormat="1" ht="12">
      <c r="B233" s="144"/>
      <c r="D233" s="145" t="s">
        <v>157</v>
      </c>
      <c r="E233" s="146" t="s">
        <v>1</v>
      </c>
      <c r="F233" s="147" t="s">
        <v>2142</v>
      </c>
      <c r="H233" s="148">
        <v>1.716</v>
      </c>
      <c r="I233" s="149"/>
      <c r="L233" s="144"/>
      <c r="M233" s="150"/>
      <c r="T233" s="151"/>
      <c r="AT233" s="146" t="s">
        <v>157</v>
      </c>
      <c r="AU233" s="146" t="s">
        <v>86</v>
      </c>
      <c r="AV233" s="12" t="s">
        <v>86</v>
      </c>
      <c r="AW233" s="12" t="s">
        <v>32</v>
      </c>
      <c r="AX233" s="12" t="s">
        <v>76</v>
      </c>
      <c r="AY233" s="146" t="s">
        <v>149</v>
      </c>
    </row>
    <row r="234" spans="2:51" s="13" customFormat="1" ht="12">
      <c r="B234" s="152"/>
      <c r="D234" s="145" t="s">
        <v>157</v>
      </c>
      <c r="E234" s="153" t="s">
        <v>1</v>
      </c>
      <c r="F234" s="154" t="s">
        <v>160</v>
      </c>
      <c r="H234" s="155">
        <v>1.716</v>
      </c>
      <c r="I234" s="156"/>
      <c r="L234" s="152"/>
      <c r="M234" s="157"/>
      <c r="T234" s="158"/>
      <c r="AT234" s="153" t="s">
        <v>157</v>
      </c>
      <c r="AU234" s="153" t="s">
        <v>86</v>
      </c>
      <c r="AV234" s="13" t="s">
        <v>156</v>
      </c>
      <c r="AW234" s="13" t="s">
        <v>32</v>
      </c>
      <c r="AX234" s="13" t="s">
        <v>84</v>
      </c>
      <c r="AY234" s="153" t="s">
        <v>149</v>
      </c>
    </row>
    <row r="235" spans="2:65" s="1" customFormat="1" ht="24.2" customHeight="1">
      <c r="B235" s="31"/>
      <c r="C235" s="131" t="s">
        <v>224</v>
      </c>
      <c r="D235" s="131" t="s">
        <v>151</v>
      </c>
      <c r="E235" s="132" t="s">
        <v>2143</v>
      </c>
      <c r="F235" s="133" t="s">
        <v>439</v>
      </c>
      <c r="G235" s="134" t="s">
        <v>233</v>
      </c>
      <c r="H235" s="135">
        <v>80.6</v>
      </c>
      <c r="I235" s="136"/>
      <c r="J235" s="137">
        <f>ROUND(I235*H235,2)</f>
        <v>0</v>
      </c>
      <c r="K235" s="133" t="s">
        <v>155</v>
      </c>
      <c r="L235" s="31"/>
      <c r="M235" s="138" t="s">
        <v>1</v>
      </c>
      <c r="N235" s="139" t="s">
        <v>41</v>
      </c>
      <c r="P235" s="140">
        <f>O235*H235</f>
        <v>0</v>
      </c>
      <c r="Q235" s="140">
        <v>0</v>
      </c>
      <c r="R235" s="140">
        <f>Q235*H235</f>
        <v>0</v>
      </c>
      <c r="S235" s="140">
        <v>0</v>
      </c>
      <c r="T235" s="141">
        <f>S235*H235</f>
        <v>0</v>
      </c>
      <c r="AR235" s="142" t="s">
        <v>156</v>
      </c>
      <c r="AT235" s="142" t="s">
        <v>151</v>
      </c>
      <c r="AU235" s="142" t="s">
        <v>86</v>
      </c>
      <c r="AY235" s="16" t="s">
        <v>149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6" t="s">
        <v>84</v>
      </c>
      <c r="BK235" s="143">
        <f>ROUND(I235*H235,2)</f>
        <v>0</v>
      </c>
      <c r="BL235" s="16" t="s">
        <v>156</v>
      </c>
      <c r="BM235" s="142" t="s">
        <v>306</v>
      </c>
    </row>
    <row r="236" spans="2:51" s="12" customFormat="1" ht="12">
      <c r="B236" s="144"/>
      <c r="D236" s="145" t="s">
        <v>157</v>
      </c>
      <c r="E236" s="146" t="s">
        <v>1</v>
      </c>
      <c r="F236" s="147" t="s">
        <v>2142</v>
      </c>
      <c r="H236" s="148">
        <v>1.716</v>
      </c>
      <c r="I236" s="149"/>
      <c r="L236" s="144"/>
      <c r="M236" s="150"/>
      <c r="T236" s="151"/>
      <c r="AT236" s="146" t="s">
        <v>157</v>
      </c>
      <c r="AU236" s="146" t="s">
        <v>86</v>
      </c>
      <c r="AV236" s="12" t="s">
        <v>86</v>
      </c>
      <c r="AW236" s="12" t="s">
        <v>32</v>
      </c>
      <c r="AX236" s="12" t="s">
        <v>76</v>
      </c>
      <c r="AY236" s="146" t="s">
        <v>149</v>
      </c>
    </row>
    <row r="237" spans="2:51" s="12" customFormat="1" ht="12">
      <c r="B237" s="144"/>
      <c r="D237" s="145" t="s">
        <v>157</v>
      </c>
      <c r="E237" s="146" t="s">
        <v>1</v>
      </c>
      <c r="F237" s="147" t="s">
        <v>2144</v>
      </c>
      <c r="H237" s="148">
        <v>52.945</v>
      </c>
      <c r="I237" s="149"/>
      <c r="L237" s="144"/>
      <c r="M237" s="150"/>
      <c r="T237" s="151"/>
      <c r="AT237" s="146" t="s">
        <v>157</v>
      </c>
      <c r="AU237" s="146" t="s">
        <v>86</v>
      </c>
      <c r="AV237" s="12" t="s">
        <v>86</v>
      </c>
      <c r="AW237" s="12" t="s">
        <v>32</v>
      </c>
      <c r="AX237" s="12" t="s">
        <v>76</v>
      </c>
      <c r="AY237" s="146" t="s">
        <v>149</v>
      </c>
    </row>
    <row r="238" spans="2:51" s="12" customFormat="1" ht="12">
      <c r="B238" s="144"/>
      <c r="D238" s="145" t="s">
        <v>157</v>
      </c>
      <c r="E238" s="146" t="s">
        <v>1</v>
      </c>
      <c r="F238" s="147" t="s">
        <v>2145</v>
      </c>
      <c r="H238" s="148">
        <v>25.939</v>
      </c>
      <c r="I238" s="149"/>
      <c r="L238" s="144"/>
      <c r="M238" s="150"/>
      <c r="T238" s="151"/>
      <c r="AT238" s="146" t="s">
        <v>157</v>
      </c>
      <c r="AU238" s="146" t="s">
        <v>86</v>
      </c>
      <c r="AV238" s="12" t="s">
        <v>86</v>
      </c>
      <c r="AW238" s="12" t="s">
        <v>32</v>
      </c>
      <c r="AX238" s="12" t="s">
        <v>76</v>
      </c>
      <c r="AY238" s="146" t="s">
        <v>149</v>
      </c>
    </row>
    <row r="239" spans="2:51" s="13" customFormat="1" ht="12">
      <c r="B239" s="152"/>
      <c r="D239" s="145" t="s">
        <v>157</v>
      </c>
      <c r="E239" s="153" t="s">
        <v>1</v>
      </c>
      <c r="F239" s="154" t="s">
        <v>160</v>
      </c>
      <c r="H239" s="155">
        <v>80.6</v>
      </c>
      <c r="I239" s="156"/>
      <c r="L239" s="152"/>
      <c r="M239" s="157"/>
      <c r="T239" s="158"/>
      <c r="AT239" s="153" t="s">
        <v>157</v>
      </c>
      <c r="AU239" s="153" t="s">
        <v>86</v>
      </c>
      <c r="AV239" s="13" t="s">
        <v>156</v>
      </c>
      <c r="AW239" s="13" t="s">
        <v>32</v>
      </c>
      <c r="AX239" s="13" t="s">
        <v>84</v>
      </c>
      <c r="AY239" s="153" t="s">
        <v>149</v>
      </c>
    </row>
    <row r="240" spans="2:65" s="1" customFormat="1" ht="24.2" customHeight="1">
      <c r="B240" s="31"/>
      <c r="C240" s="131" t="s">
        <v>302</v>
      </c>
      <c r="D240" s="131" t="s">
        <v>151</v>
      </c>
      <c r="E240" s="132" t="s">
        <v>2146</v>
      </c>
      <c r="F240" s="133" t="s">
        <v>2147</v>
      </c>
      <c r="G240" s="134" t="s">
        <v>305</v>
      </c>
      <c r="H240" s="135">
        <v>29.36</v>
      </c>
      <c r="I240" s="136"/>
      <c r="J240" s="137">
        <f>ROUND(I240*H240,2)</f>
        <v>0</v>
      </c>
      <c r="K240" s="133" t="s">
        <v>155</v>
      </c>
      <c r="L240" s="31"/>
      <c r="M240" s="138" t="s">
        <v>1</v>
      </c>
      <c r="N240" s="139" t="s">
        <v>41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156</v>
      </c>
      <c r="AT240" s="142" t="s">
        <v>151</v>
      </c>
      <c r="AU240" s="142" t="s">
        <v>86</v>
      </c>
      <c r="AY240" s="16" t="s">
        <v>149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6" t="s">
        <v>84</v>
      </c>
      <c r="BK240" s="143">
        <f>ROUND(I240*H240,2)</f>
        <v>0</v>
      </c>
      <c r="BL240" s="16" t="s">
        <v>156</v>
      </c>
      <c r="BM240" s="142" t="s">
        <v>312</v>
      </c>
    </row>
    <row r="241" spans="2:51" s="12" customFormat="1" ht="12">
      <c r="B241" s="144"/>
      <c r="D241" s="145" t="s">
        <v>157</v>
      </c>
      <c r="E241" s="146" t="s">
        <v>1</v>
      </c>
      <c r="F241" s="147" t="s">
        <v>2148</v>
      </c>
      <c r="H241" s="148">
        <v>5.76</v>
      </c>
      <c r="I241" s="149"/>
      <c r="L241" s="144"/>
      <c r="M241" s="150"/>
      <c r="T241" s="151"/>
      <c r="AT241" s="146" t="s">
        <v>157</v>
      </c>
      <c r="AU241" s="146" t="s">
        <v>86</v>
      </c>
      <c r="AV241" s="12" t="s">
        <v>86</v>
      </c>
      <c r="AW241" s="12" t="s">
        <v>32</v>
      </c>
      <c r="AX241" s="12" t="s">
        <v>76</v>
      </c>
      <c r="AY241" s="146" t="s">
        <v>149</v>
      </c>
    </row>
    <row r="242" spans="2:51" s="12" customFormat="1" ht="12">
      <c r="B242" s="144"/>
      <c r="D242" s="145" t="s">
        <v>157</v>
      </c>
      <c r="E242" s="146" t="s">
        <v>1</v>
      </c>
      <c r="F242" s="147" t="s">
        <v>2149</v>
      </c>
      <c r="H242" s="148">
        <v>23.6</v>
      </c>
      <c r="I242" s="149"/>
      <c r="L242" s="144"/>
      <c r="M242" s="150"/>
      <c r="T242" s="151"/>
      <c r="AT242" s="146" t="s">
        <v>157</v>
      </c>
      <c r="AU242" s="146" t="s">
        <v>86</v>
      </c>
      <c r="AV242" s="12" t="s">
        <v>86</v>
      </c>
      <c r="AW242" s="12" t="s">
        <v>32</v>
      </c>
      <c r="AX242" s="12" t="s">
        <v>76</v>
      </c>
      <c r="AY242" s="146" t="s">
        <v>149</v>
      </c>
    </row>
    <row r="243" spans="2:51" s="13" customFormat="1" ht="12">
      <c r="B243" s="152"/>
      <c r="D243" s="145" t="s">
        <v>157</v>
      </c>
      <c r="E243" s="153" t="s">
        <v>1</v>
      </c>
      <c r="F243" s="154" t="s">
        <v>160</v>
      </c>
      <c r="H243" s="155">
        <v>29.36</v>
      </c>
      <c r="I243" s="156"/>
      <c r="L243" s="152"/>
      <c r="M243" s="157"/>
      <c r="T243" s="158"/>
      <c r="AT243" s="153" t="s">
        <v>157</v>
      </c>
      <c r="AU243" s="153" t="s">
        <v>86</v>
      </c>
      <c r="AV243" s="13" t="s">
        <v>156</v>
      </c>
      <c r="AW243" s="13" t="s">
        <v>32</v>
      </c>
      <c r="AX243" s="13" t="s">
        <v>84</v>
      </c>
      <c r="AY243" s="153" t="s">
        <v>149</v>
      </c>
    </row>
    <row r="244" spans="2:65" s="1" customFormat="1" ht="21.75" customHeight="1">
      <c r="B244" s="31"/>
      <c r="C244" s="159" t="s">
        <v>229</v>
      </c>
      <c r="D244" s="159" t="s">
        <v>184</v>
      </c>
      <c r="E244" s="160" t="s">
        <v>2150</v>
      </c>
      <c r="F244" s="161" t="s">
        <v>2151</v>
      </c>
      <c r="G244" s="162" t="s">
        <v>305</v>
      </c>
      <c r="H244" s="163">
        <v>30.828</v>
      </c>
      <c r="I244" s="164"/>
      <c r="J244" s="165">
        <f>ROUND(I244*H244,2)</f>
        <v>0</v>
      </c>
      <c r="K244" s="161" t="s">
        <v>193</v>
      </c>
      <c r="L244" s="166"/>
      <c r="M244" s="167" t="s">
        <v>1</v>
      </c>
      <c r="N244" s="168" t="s">
        <v>41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173</v>
      </c>
      <c r="AT244" s="142" t="s">
        <v>184</v>
      </c>
      <c r="AU244" s="142" t="s">
        <v>86</v>
      </c>
      <c r="AY244" s="16" t="s">
        <v>149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6" t="s">
        <v>84</v>
      </c>
      <c r="BK244" s="143">
        <f>ROUND(I244*H244,2)</f>
        <v>0</v>
      </c>
      <c r="BL244" s="16" t="s">
        <v>156</v>
      </c>
      <c r="BM244" s="142" t="s">
        <v>317</v>
      </c>
    </row>
    <row r="245" spans="2:51" s="12" customFormat="1" ht="12">
      <c r="B245" s="144"/>
      <c r="D245" s="145" t="s">
        <v>157</v>
      </c>
      <c r="E245" s="146" t="s">
        <v>1</v>
      </c>
      <c r="F245" s="147" t="s">
        <v>2152</v>
      </c>
      <c r="H245" s="148">
        <v>30.828</v>
      </c>
      <c r="I245" s="149"/>
      <c r="L245" s="144"/>
      <c r="M245" s="150"/>
      <c r="T245" s="151"/>
      <c r="AT245" s="146" t="s">
        <v>157</v>
      </c>
      <c r="AU245" s="146" t="s">
        <v>86</v>
      </c>
      <c r="AV245" s="12" t="s">
        <v>86</v>
      </c>
      <c r="AW245" s="12" t="s">
        <v>32</v>
      </c>
      <c r="AX245" s="12" t="s">
        <v>76</v>
      </c>
      <c r="AY245" s="146" t="s">
        <v>149</v>
      </c>
    </row>
    <row r="246" spans="2:51" s="13" customFormat="1" ht="12">
      <c r="B246" s="152"/>
      <c r="D246" s="145" t="s">
        <v>157</v>
      </c>
      <c r="E246" s="153" t="s">
        <v>1</v>
      </c>
      <c r="F246" s="154" t="s">
        <v>160</v>
      </c>
      <c r="H246" s="155">
        <v>30.828</v>
      </c>
      <c r="I246" s="156"/>
      <c r="L246" s="152"/>
      <c r="M246" s="157"/>
      <c r="T246" s="158"/>
      <c r="AT246" s="153" t="s">
        <v>157</v>
      </c>
      <c r="AU246" s="153" t="s">
        <v>86</v>
      </c>
      <c r="AV246" s="13" t="s">
        <v>156</v>
      </c>
      <c r="AW246" s="13" t="s">
        <v>32</v>
      </c>
      <c r="AX246" s="13" t="s">
        <v>84</v>
      </c>
      <c r="AY246" s="153" t="s">
        <v>149</v>
      </c>
    </row>
    <row r="247" spans="2:65" s="1" customFormat="1" ht="24.2" customHeight="1">
      <c r="B247" s="31"/>
      <c r="C247" s="131" t="s">
        <v>314</v>
      </c>
      <c r="D247" s="131" t="s">
        <v>151</v>
      </c>
      <c r="E247" s="132" t="s">
        <v>303</v>
      </c>
      <c r="F247" s="133" t="s">
        <v>304</v>
      </c>
      <c r="G247" s="134" t="s">
        <v>305</v>
      </c>
      <c r="H247" s="135">
        <v>19.81</v>
      </c>
      <c r="I247" s="136"/>
      <c r="J247" s="137">
        <f>ROUND(I247*H247,2)</f>
        <v>0</v>
      </c>
      <c r="K247" s="133" t="s">
        <v>155</v>
      </c>
      <c r="L247" s="31"/>
      <c r="M247" s="138" t="s">
        <v>1</v>
      </c>
      <c r="N247" s="139" t="s">
        <v>41</v>
      </c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42" t="s">
        <v>156</v>
      </c>
      <c r="AT247" s="142" t="s">
        <v>151</v>
      </c>
      <c r="AU247" s="142" t="s">
        <v>86</v>
      </c>
      <c r="AY247" s="16" t="s">
        <v>149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84</v>
      </c>
      <c r="BK247" s="143">
        <f>ROUND(I247*H247,2)</f>
        <v>0</v>
      </c>
      <c r="BL247" s="16" t="s">
        <v>156</v>
      </c>
      <c r="BM247" s="142" t="s">
        <v>321</v>
      </c>
    </row>
    <row r="248" spans="2:51" s="12" customFormat="1" ht="12">
      <c r="B248" s="144"/>
      <c r="D248" s="145" t="s">
        <v>157</v>
      </c>
      <c r="E248" s="146" t="s">
        <v>1</v>
      </c>
      <c r="F248" s="147" t="s">
        <v>307</v>
      </c>
      <c r="H248" s="148">
        <v>3.4</v>
      </c>
      <c r="I248" s="149"/>
      <c r="L248" s="144"/>
      <c r="M248" s="150"/>
      <c r="T248" s="151"/>
      <c r="AT248" s="146" t="s">
        <v>157</v>
      </c>
      <c r="AU248" s="146" t="s">
        <v>86</v>
      </c>
      <c r="AV248" s="12" t="s">
        <v>86</v>
      </c>
      <c r="AW248" s="12" t="s">
        <v>32</v>
      </c>
      <c r="AX248" s="12" t="s">
        <v>76</v>
      </c>
      <c r="AY248" s="146" t="s">
        <v>149</v>
      </c>
    </row>
    <row r="249" spans="2:51" s="12" customFormat="1" ht="12">
      <c r="B249" s="144"/>
      <c r="D249" s="145" t="s">
        <v>157</v>
      </c>
      <c r="E249" s="146" t="s">
        <v>1</v>
      </c>
      <c r="F249" s="147" t="s">
        <v>308</v>
      </c>
      <c r="H249" s="148">
        <v>2.4</v>
      </c>
      <c r="I249" s="149"/>
      <c r="L249" s="144"/>
      <c r="M249" s="150"/>
      <c r="T249" s="151"/>
      <c r="AT249" s="146" t="s">
        <v>157</v>
      </c>
      <c r="AU249" s="146" t="s">
        <v>86</v>
      </c>
      <c r="AV249" s="12" t="s">
        <v>86</v>
      </c>
      <c r="AW249" s="12" t="s">
        <v>32</v>
      </c>
      <c r="AX249" s="12" t="s">
        <v>76</v>
      </c>
      <c r="AY249" s="146" t="s">
        <v>149</v>
      </c>
    </row>
    <row r="250" spans="2:51" s="12" customFormat="1" ht="12">
      <c r="B250" s="144"/>
      <c r="D250" s="145" t="s">
        <v>157</v>
      </c>
      <c r="E250" s="146" t="s">
        <v>1</v>
      </c>
      <c r="F250" s="147" t="s">
        <v>309</v>
      </c>
      <c r="H250" s="148">
        <v>14.01</v>
      </c>
      <c r="I250" s="149"/>
      <c r="L250" s="144"/>
      <c r="M250" s="150"/>
      <c r="T250" s="151"/>
      <c r="AT250" s="146" t="s">
        <v>157</v>
      </c>
      <c r="AU250" s="146" t="s">
        <v>86</v>
      </c>
      <c r="AV250" s="12" t="s">
        <v>86</v>
      </c>
      <c r="AW250" s="12" t="s">
        <v>32</v>
      </c>
      <c r="AX250" s="12" t="s">
        <v>76</v>
      </c>
      <c r="AY250" s="146" t="s">
        <v>149</v>
      </c>
    </row>
    <row r="251" spans="2:51" s="13" customFormat="1" ht="12">
      <c r="B251" s="152"/>
      <c r="D251" s="145" t="s">
        <v>157</v>
      </c>
      <c r="E251" s="153" t="s">
        <v>1</v>
      </c>
      <c r="F251" s="154" t="s">
        <v>160</v>
      </c>
      <c r="H251" s="155">
        <v>19.81</v>
      </c>
      <c r="I251" s="156"/>
      <c r="L251" s="152"/>
      <c r="M251" s="157"/>
      <c r="T251" s="158"/>
      <c r="AT251" s="153" t="s">
        <v>157</v>
      </c>
      <c r="AU251" s="153" t="s">
        <v>86</v>
      </c>
      <c r="AV251" s="13" t="s">
        <v>156</v>
      </c>
      <c r="AW251" s="13" t="s">
        <v>32</v>
      </c>
      <c r="AX251" s="13" t="s">
        <v>84</v>
      </c>
      <c r="AY251" s="153" t="s">
        <v>149</v>
      </c>
    </row>
    <row r="252" spans="2:65" s="1" customFormat="1" ht="24.2" customHeight="1">
      <c r="B252" s="31"/>
      <c r="C252" s="159" t="s">
        <v>234</v>
      </c>
      <c r="D252" s="159" t="s">
        <v>184</v>
      </c>
      <c r="E252" s="160" t="s">
        <v>2153</v>
      </c>
      <c r="F252" s="161" t="s">
        <v>2154</v>
      </c>
      <c r="G252" s="162" t="s">
        <v>305</v>
      </c>
      <c r="H252" s="163">
        <v>20.801</v>
      </c>
      <c r="I252" s="164"/>
      <c r="J252" s="165">
        <f>ROUND(I252*H252,2)</f>
        <v>0</v>
      </c>
      <c r="K252" s="161" t="s">
        <v>193</v>
      </c>
      <c r="L252" s="166"/>
      <c r="M252" s="167" t="s">
        <v>1</v>
      </c>
      <c r="N252" s="168" t="s">
        <v>41</v>
      </c>
      <c r="P252" s="140">
        <f>O252*H252</f>
        <v>0</v>
      </c>
      <c r="Q252" s="140">
        <v>0</v>
      </c>
      <c r="R252" s="140">
        <f>Q252*H252</f>
        <v>0</v>
      </c>
      <c r="S252" s="140">
        <v>0</v>
      </c>
      <c r="T252" s="141">
        <f>S252*H252</f>
        <v>0</v>
      </c>
      <c r="AR252" s="142" t="s">
        <v>173</v>
      </c>
      <c r="AT252" s="142" t="s">
        <v>184</v>
      </c>
      <c r="AU252" s="142" t="s">
        <v>86</v>
      </c>
      <c r="AY252" s="16" t="s">
        <v>149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6" t="s">
        <v>84</v>
      </c>
      <c r="BK252" s="143">
        <f>ROUND(I252*H252,2)</f>
        <v>0</v>
      </c>
      <c r="BL252" s="16" t="s">
        <v>156</v>
      </c>
      <c r="BM252" s="142" t="s">
        <v>328</v>
      </c>
    </row>
    <row r="253" spans="2:51" s="12" customFormat="1" ht="12">
      <c r="B253" s="144"/>
      <c r="D253" s="145" t="s">
        <v>157</v>
      </c>
      <c r="E253" s="146" t="s">
        <v>1</v>
      </c>
      <c r="F253" s="147" t="s">
        <v>313</v>
      </c>
      <c r="H253" s="148">
        <v>20.801</v>
      </c>
      <c r="I253" s="149"/>
      <c r="L253" s="144"/>
      <c r="M253" s="150"/>
      <c r="T253" s="151"/>
      <c r="AT253" s="146" t="s">
        <v>157</v>
      </c>
      <c r="AU253" s="146" t="s">
        <v>86</v>
      </c>
      <c r="AV253" s="12" t="s">
        <v>86</v>
      </c>
      <c r="AW253" s="12" t="s">
        <v>32</v>
      </c>
      <c r="AX253" s="12" t="s">
        <v>76</v>
      </c>
      <c r="AY253" s="146" t="s">
        <v>149</v>
      </c>
    </row>
    <row r="254" spans="2:51" s="13" customFormat="1" ht="12">
      <c r="B254" s="152"/>
      <c r="D254" s="145" t="s">
        <v>157</v>
      </c>
      <c r="E254" s="153" t="s">
        <v>1</v>
      </c>
      <c r="F254" s="154" t="s">
        <v>160</v>
      </c>
      <c r="H254" s="155">
        <v>20.801</v>
      </c>
      <c r="I254" s="156"/>
      <c r="L254" s="152"/>
      <c r="M254" s="157"/>
      <c r="T254" s="158"/>
      <c r="AT254" s="153" t="s">
        <v>157</v>
      </c>
      <c r="AU254" s="153" t="s">
        <v>86</v>
      </c>
      <c r="AV254" s="13" t="s">
        <v>156</v>
      </c>
      <c r="AW254" s="13" t="s">
        <v>32</v>
      </c>
      <c r="AX254" s="13" t="s">
        <v>84</v>
      </c>
      <c r="AY254" s="153" t="s">
        <v>149</v>
      </c>
    </row>
    <row r="255" spans="2:65" s="1" customFormat="1" ht="24.2" customHeight="1">
      <c r="B255" s="31"/>
      <c r="C255" s="131" t="s">
        <v>325</v>
      </c>
      <c r="D255" s="131" t="s">
        <v>151</v>
      </c>
      <c r="E255" s="132" t="s">
        <v>2155</v>
      </c>
      <c r="F255" s="133" t="s">
        <v>2156</v>
      </c>
      <c r="G255" s="134" t="s">
        <v>233</v>
      </c>
      <c r="H255" s="135">
        <v>11.141</v>
      </c>
      <c r="I255" s="136"/>
      <c r="J255" s="137">
        <f>ROUND(I255*H255,2)</f>
        <v>0</v>
      </c>
      <c r="K255" s="133" t="s">
        <v>155</v>
      </c>
      <c r="L255" s="31"/>
      <c r="M255" s="138" t="s">
        <v>1</v>
      </c>
      <c r="N255" s="139" t="s">
        <v>41</v>
      </c>
      <c r="P255" s="140">
        <f>O255*H255</f>
        <v>0</v>
      </c>
      <c r="Q255" s="140">
        <v>0</v>
      </c>
      <c r="R255" s="140">
        <f>Q255*H255</f>
        <v>0</v>
      </c>
      <c r="S255" s="140">
        <v>0</v>
      </c>
      <c r="T255" s="141">
        <f>S255*H255</f>
        <v>0</v>
      </c>
      <c r="AR255" s="142" t="s">
        <v>156</v>
      </c>
      <c r="AT255" s="142" t="s">
        <v>151</v>
      </c>
      <c r="AU255" s="142" t="s">
        <v>86</v>
      </c>
      <c r="AY255" s="16" t="s">
        <v>149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6" t="s">
        <v>84</v>
      </c>
      <c r="BK255" s="143">
        <f>ROUND(I255*H255,2)</f>
        <v>0</v>
      </c>
      <c r="BL255" s="16" t="s">
        <v>156</v>
      </c>
      <c r="BM255" s="142" t="s">
        <v>332</v>
      </c>
    </row>
    <row r="256" spans="2:51" s="12" customFormat="1" ht="12">
      <c r="B256" s="144"/>
      <c r="D256" s="145" t="s">
        <v>157</v>
      </c>
      <c r="E256" s="146" t="s">
        <v>1</v>
      </c>
      <c r="F256" s="147" t="s">
        <v>2157</v>
      </c>
      <c r="H256" s="148">
        <v>11.141</v>
      </c>
      <c r="I256" s="149"/>
      <c r="L256" s="144"/>
      <c r="M256" s="150"/>
      <c r="T256" s="151"/>
      <c r="AT256" s="146" t="s">
        <v>157</v>
      </c>
      <c r="AU256" s="146" t="s">
        <v>86</v>
      </c>
      <c r="AV256" s="12" t="s">
        <v>86</v>
      </c>
      <c r="AW256" s="12" t="s">
        <v>32</v>
      </c>
      <c r="AX256" s="12" t="s">
        <v>76</v>
      </c>
      <c r="AY256" s="146" t="s">
        <v>149</v>
      </c>
    </row>
    <row r="257" spans="2:51" s="13" customFormat="1" ht="12">
      <c r="B257" s="152"/>
      <c r="D257" s="145" t="s">
        <v>157</v>
      </c>
      <c r="E257" s="153" t="s">
        <v>1</v>
      </c>
      <c r="F257" s="154" t="s">
        <v>160</v>
      </c>
      <c r="H257" s="155">
        <v>11.141</v>
      </c>
      <c r="I257" s="156"/>
      <c r="L257" s="152"/>
      <c r="M257" s="157"/>
      <c r="T257" s="158"/>
      <c r="AT257" s="153" t="s">
        <v>157</v>
      </c>
      <c r="AU257" s="153" t="s">
        <v>86</v>
      </c>
      <c r="AV257" s="13" t="s">
        <v>156</v>
      </c>
      <c r="AW257" s="13" t="s">
        <v>32</v>
      </c>
      <c r="AX257" s="13" t="s">
        <v>84</v>
      </c>
      <c r="AY257" s="153" t="s">
        <v>149</v>
      </c>
    </row>
    <row r="258" spans="2:65" s="1" customFormat="1" ht="16.5" customHeight="1">
      <c r="B258" s="31"/>
      <c r="C258" s="159" t="s">
        <v>239</v>
      </c>
      <c r="D258" s="159" t="s">
        <v>184</v>
      </c>
      <c r="E258" s="160" t="s">
        <v>2158</v>
      </c>
      <c r="F258" s="161" t="s">
        <v>2159</v>
      </c>
      <c r="G258" s="162" t="s">
        <v>233</v>
      </c>
      <c r="H258" s="163">
        <v>11.364</v>
      </c>
      <c r="I258" s="164"/>
      <c r="J258" s="165">
        <f>ROUND(I258*H258,2)</f>
        <v>0</v>
      </c>
      <c r="K258" s="161" t="s">
        <v>193</v>
      </c>
      <c r="L258" s="166"/>
      <c r="M258" s="167" t="s">
        <v>1</v>
      </c>
      <c r="N258" s="168" t="s">
        <v>41</v>
      </c>
      <c r="P258" s="140">
        <f>O258*H258</f>
        <v>0</v>
      </c>
      <c r="Q258" s="140">
        <v>0</v>
      </c>
      <c r="R258" s="140">
        <f>Q258*H258</f>
        <v>0</v>
      </c>
      <c r="S258" s="140">
        <v>0</v>
      </c>
      <c r="T258" s="141">
        <f>S258*H258</f>
        <v>0</v>
      </c>
      <c r="AR258" s="142" t="s">
        <v>173</v>
      </c>
      <c r="AT258" s="142" t="s">
        <v>184</v>
      </c>
      <c r="AU258" s="142" t="s">
        <v>86</v>
      </c>
      <c r="AY258" s="16" t="s">
        <v>149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6" t="s">
        <v>84</v>
      </c>
      <c r="BK258" s="143">
        <f>ROUND(I258*H258,2)</f>
        <v>0</v>
      </c>
      <c r="BL258" s="16" t="s">
        <v>156</v>
      </c>
      <c r="BM258" s="142" t="s">
        <v>338</v>
      </c>
    </row>
    <row r="259" spans="2:51" s="12" customFormat="1" ht="12">
      <c r="B259" s="144"/>
      <c r="D259" s="145" t="s">
        <v>157</v>
      </c>
      <c r="E259" s="146" t="s">
        <v>1</v>
      </c>
      <c r="F259" s="147" t="s">
        <v>2160</v>
      </c>
      <c r="H259" s="148">
        <v>11.364</v>
      </c>
      <c r="I259" s="149"/>
      <c r="L259" s="144"/>
      <c r="M259" s="150"/>
      <c r="T259" s="151"/>
      <c r="AT259" s="146" t="s">
        <v>157</v>
      </c>
      <c r="AU259" s="146" t="s">
        <v>86</v>
      </c>
      <c r="AV259" s="12" t="s">
        <v>86</v>
      </c>
      <c r="AW259" s="12" t="s">
        <v>32</v>
      </c>
      <c r="AX259" s="12" t="s">
        <v>76</v>
      </c>
      <c r="AY259" s="146" t="s">
        <v>149</v>
      </c>
    </row>
    <row r="260" spans="2:51" s="13" customFormat="1" ht="12">
      <c r="B260" s="152"/>
      <c r="D260" s="145" t="s">
        <v>157</v>
      </c>
      <c r="E260" s="153" t="s">
        <v>1</v>
      </c>
      <c r="F260" s="154" t="s">
        <v>160</v>
      </c>
      <c r="H260" s="155">
        <v>11.364</v>
      </c>
      <c r="I260" s="156"/>
      <c r="L260" s="152"/>
      <c r="M260" s="157"/>
      <c r="T260" s="158"/>
      <c r="AT260" s="153" t="s">
        <v>157</v>
      </c>
      <c r="AU260" s="153" t="s">
        <v>86</v>
      </c>
      <c r="AV260" s="13" t="s">
        <v>156</v>
      </c>
      <c r="AW260" s="13" t="s">
        <v>32</v>
      </c>
      <c r="AX260" s="13" t="s">
        <v>84</v>
      </c>
      <c r="AY260" s="153" t="s">
        <v>149</v>
      </c>
    </row>
    <row r="261" spans="2:65" s="1" customFormat="1" ht="24.2" customHeight="1">
      <c r="B261" s="31"/>
      <c r="C261" s="131" t="s">
        <v>335</v>
      </c>
      <c r="D261" s="131" t="s">
        <v>151</v>
      </c>
      <c r="E261" s="132" t="s">
        <v>2161</v>
      </c>
      <c r="F261" s="133" t="s">
        <v>2162</v>
      </c>
      <c r="G261" s="134" t="s">
        <v>233</v>
      </c>
      <c r="H261" s="135">
        <v>80.909</v>
      </c>
      <c r="I261" s="136"/>
      <c r="J261" s="137">
        <f>ROUND(I261*H261,2)</f>
        <v>0</v>
      </c>
      <c r="K261" s="133" t="s">
        <v>155</v>
      </c>
      <c r="L261" s="31"/>
      <c r="M261" s="138" t="s">
        <v>1</v>
      </c>
      <c r="N261" s="139" t="s">
        <v>41</v>
      </c>
      <c r="P261" s="140">
        <f>O261*H261</f>
        <v>0</v>
      </c>
      <c r="Q261" s="140">
        <v>0</v>
      </c>
      <c r="R261" s="140">
        <f>Q261*H261</f>
        <v>0</v>
      </c>
      <c r="S261" s="140">
        <v>0</v>
      </c>
      <c r="T261" s="141">
        <f>S261*H261</f>
        <v>0</v>
      </c>
      <c r="AR261" s="142" t="s">
        <v>156</v>
      </c>
      <c r="AT261" s="142" t="s">
        <v>151</v>
      </c>
      <c r="AU261" s="142" t="s">
        <v>86</v>
      </c>
      <c r="AY261" s="16" t="s">
        <v>149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6" t="s">
        <v>84</v>
      </c>
      <c r="BK261" s="143">
        <f>ROUND(I261*H261,2)</f>
        <v>0</v>
      </c>
      <c r="BL261" s="16" t="s">
        <v>156</v>
      </c>
      <c r="BM261" s="142" t="s">
        <v>341</v>
      </c>
    </row>
    <row r="262" spans="2:51" s="12" customFormat="1" ht="12">
      <c r="B262" s="144"/>
      <c r="D262" s="145" t="s">
        <v>157</v>
      </c>
      <c r="E262" s="146" t="s">
        <v>1</v>
      </c>
      <c r="F262" s="147" t="s">
        <v>2145</v>
      </c>
      <c r="H262" s="148">
        <v>25.939</v>
      </c>
      <c r="I262" s="149"/>
      <c r="L262" s="144"/>
      <c r="M262" s="150"/>
      <c r="T262" s="151"/>
      <c r="AT262" s="146" t="s">
        <v>157</v>
      </c>
      <c r="AU262" s="146" t="s">
        <v>86</v>
      </c>
      <c r="AV262" s="12" t="s">
        <v>86</v>
      </c>
      <c r="AW262" s="12" t="s">
        <v>32</v>
      </c>
      <c r="AX262" s="12" t="s">
        <v>76</v>
      </c>
      <c r="AY262" s="146" t="s">
        <v>149</v>
      </c>
    </row>
    <row r="263" spans="2:51" s="12" customFormat="1" ht="12">
      <c r="B263" s="144"/>
      <c r="D263" s="145" t="s">
        <v>157</v>
      </c>
      <c r="E263" s="146" t="s">
        <v>1</v>
      </c>
      <c r="F263" s="147" t="s">
        <v>2144</v>
      </c>
      <c r="H263" s="148">
        <v>52.945</v>
      </c>
      <c r="I263" s="149"/>
      <c r="L263" s="144"/>
      <c r="M263" s="150"/>
      <c r="T263" s="151"/>
      <c r="AT263" s="146" t="s">
        <v>157</v>
      </c>
      <c r="AU263" s="146" t="s">
        <v>86</v>
      </c>
      <c r="AV263" s="12" t="s">
        <v>86</v>
      </c>
      <c r="AW263" s="12" t="s">
        <v>32</v>
      </c>
      <c r="AX263" s="12" t="s">
        <v>76</v>
      </c>
      <c r="AY263" s="146" t="s">
        <v>149</v>
      </c>
    </row>
    <row r="264" spans="2:51" s="12" customFormat="1" ht="12">
      <c r="B264" s="144"/>
      <c r="D264" s="145" t="s">
        <v>157</v>
      </c>
      <c r="E264" s="146" t="s">
        <v>1</v>
      </c>
      <c r="F264" s="147" t="s">
        <v>2163</v>
      </c>
      <c r="H264" s="148">
        <v>2.025</v>
      </c>
      <c r="I264" s="149"/>
      <c r="L264" s="144"/>
      <c r="M264" s="150"/>
      <c r="T264" s="151"/>
      <c r="AT264" s="146" t="s">
        <v>157</v>
      </c>
      <c r="AU264" s="146" t="s">
        <v>86</v>
      </c>
      <c r="AV264" s="12" t="s">
        <v>86</v>
      </c>
      <c r="AW264" s="12" t="s">
        <v>32</v>
      </c>
      <c r="AX264" s="12" t="s">
        <v>76</v>
      </c>
      <c r="AY264" s="146" t="s">
        <v>149</v>
      </c>
    </row>
    <row r="265" spans="2:51" s="13" customFormat="1" ht="12">
      <c r="B265" s="152"/>
      <c r="D265" s="145" t="s">
        <v>157</v>
      </c>
      <c r="E265" s="153" t="s">
        <v>1</v>
      </c>
      <c r="F265" s="154" t="s">
        <v>160</v>
      </c>
      <c r="H265" s="155">
        <v>80.909</v>
      </c>
      <c r="I265" s="156"/>
      <c r="L265" s="152"/>
      <c r="M265" s="157"/>
      <c r="T265" s="158"/>
      <c r="AT265" s="153" t="s">
        <v>157</v>
      </c>
      <c r="AU265" s="153" t="s">
        <v>86</v>
      </c>
      <c r="AV265" s="13" t="s">
        <v>156</v>
      </c>
      <c r="AW265" s="13" t="s">
        <v>32</v>
      </c>
      <c r="AX265" s="13" t="s">
        <v>84</v>
      </c>
      <c r="AY265" s="153" t="s">
        <v>149</v>
      </c>
    </row>
    <row r="266" spans="2:65" s="1" customFormat="1" ht="16.5" customHeight="1">
      <c r="B266" s="31"/>
      <c r="C266" s="159" t="s">
        <v>243</v>
      </c>
      <c r="D266" s="159" t="s">
        <v>184</v>
      </c>
      <c r="E266" s="160" t="s">
        <v>2164</v>
      </c>
      <c r="F266" s="161" t="s">
        <v>2165</v>
      </c>
      <c r="G266" s="162" t="s">
        <v>233</v>
      </c>
      <c r="H266" s="163">
        <v>82.527</v>
      </c>
      <c r="I266" s="164"/>
      <c r="J266" s="165">
        <f>ROUND(I266*H266,2)</f>
        <v>0</v>
      </c>
      <c r="K266" s="161" t="s">
        <v>193</v>
      </c>
      <c r="L266" s="166"/>
      <c r="M266" s="167" t="s">
        <v>1</v>
      </c>
      <c r="N266" s="168" t="s">
        <v>41</v>
      </c>
      <c r="P266" s="140">
        <f>O266*H266</f>
        <v>0</v>
      </c>
      <c r="Q266" s="140">
        <v>0</v>
      </c>
      <c r="R266" s="140">
        <f>Q266*H266</f>
        <v>0</v>
      </c>
      <c r="S266" s="140">
        <v>0</v>
      </c>
      <c r="T266" s="141">
        <f>S266*H266</f>
        <v>0</v>
      </c>
      <c r="AR266" s="142" t="s">
        <v>173</v>
      </c>
      <c r="AT266" s="142" t="s">
        <v>184</v>
      </c>
      <c r="AU266" s="142" t="s">
        <v>86</v>
      </c>
      <c r="AY266" s="16" t="s">
        <v>149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6" t="s">
        <v>84</v>
      </c>
      <c r="BK266" s="143">
        <f>ROUND(I266*H266,2)</f>
        <v>0</v>
      </c>
      <c r="BL266" s="16" t="s">
        <v>156</v>
      </c>
      <c r="BM266" s="142" t="s">
        <v>346</v>
      </c>
    </row>
    <row r="267" spans="2:51" s="12" customFormat="1" ht="12">
      <c r="B267" s="144"/>
      <c r="D267" s="145" t="s">
        <v>157</v>
      </c>
      <c r="E267" s="146" t="s">
        <v>1</v>
      </c>
      <c r="F267" s="147" t="s">
        <v>2166</v>
      </c>
      <c r="H267" s="148">
        <v>82.527</v>
      </c>
      <c r="I267" s="149"/>
      <c r="L267" s="144"/>
      <c r="M267" s="150"/>
      <c r="T267" s="151"/>
      <c r="AT267" s="146" t="s">
        <v>157</v>
      </c>
      <c r="AU267" s="146" t="s">
        <v>86</v>
      </c>
      <c r="AV267" s="12" t="s">
        <v>86</v>
      </c>
      <c r="AW267" s="12" t="s">
        <v>32</v>
      </c>
      <c r="AX267" s="12" t="s">
        <v>76</v>
      </c>
      <c r="AY267" s="146" t="s">
        <v>149</v>
      </c>
    </row>
    <row r="268" spans="2:51" s="13" customFormat="1" ht="12">
      <c r="B268" s="152"/>
      <c r="D268" s="145" t="s">
        <v>157</v>
      </c>
      <c r="E268" s="153" t="s">
        <v>1</v>
      </c>
      <c r="F268" s="154" t="s">
        <v>160</v>
      </c>
      <c r="H268" s="155">
        <v>82.527</v>
      </c>
      <c r="I268" s="156"/>
      <c r="L268" s="152"/>
      <c r="M268" s="157"/>
      <c r="T268" s="158"/>
      <c r="AT268" s="153" t="s">
        <v>157</v>
      </c>
      <c r="AU268" s="153" t="s">
        <v>86</v>
      </c>
      <c r="AV268" s="13" t="s">
        <v>156</v>
      </c>
      <c r="AW268" s="13" t="s">
        <v>32</v>
      </c>
      <c r="AX268" s="13" t="s">
        <v>84</v>
      </c>
      <c r="AY268" s="153" t="s">
        <v>149</v>
      </c>
    </row>
    <row r="269" spans="2:65" s="1" customFormat="1" ht="21.75" customHeight="1">
      <c r="B269" s="31"/>
      <c r="C269" s="131" t="s">
        <v>343</v>
      </c>
      <c r="D269" s="131" t="s">
        <v>151</v>
      </c>
      <c r="E269" s="132" t="s">
        <v>2167</v>
      </c>
      <c r="F269" s="133" t="s">
        <v>2168</v>
      </c>
      <c r="G269" s="134" t="s">
        <v>305</v>
      </c>
      <c r="H269" s="135">
        <v>5.63</v>
      </c>
      <c r="I269" s="136"/>
      <c r="J269" s="137">
        <f>ROUND(I269*H269,2)</f>
        <v>0</v>
      </c>
      <c r="K269" s="133" t="s">
        <v>155</v>
      </c>
      <c r="L269" s="31"/>
      <c r="M269" s="138" t="s">
        <v>1</v>
      </c>
      <c r="N269" s="139" t="s">
        <v>41</v>
      </c>
      <c r="P269" s="140">
        <f>O269*H269</f>
        <v>0</v>
      </c>
      <c r="Q269" s="140">
        <v>0</v>
      </c>
      <c r="R269" s="140">
        <f>Q269*H269</f>
        <v>0</v>
      </c>
      <c r="S269" s="140">
        <v>0</v>
      </c>
      <c r="T269" s="141">
        <f>S269*H269</f>
        <v>0</v>
      </c>
      <c r="AR269" s="142" t="s">
        <v>156</v>
      </c>
      <c r="AT269" s="142" t="s">
        <v>151</v>
      </c>
      <c r="AU269" s="142" t="s">
        <v>86</v>
      </c>
      <c r="AY269" s="16" t="s">
        <v>149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6" t="s">
        <v>84</v>
      </c>
      <c r="BK269" s="143">
        <f>ROUND(I269*H269,2)</f>
        <v>0</v>
      </c>
      <c r="BL269" s="16" t="s">
        <v>156</v>
      </c>
      <c r="BM269" s="142" t="s">
        <v>349</v>
      </c>
    </row>
    <row r="270" spans="2:51" s="12" customFormat="1" ht="12">
      <c r="B270" s="144"/>
      <c r="D270" s="145" t="s">
        <v>157</v>
      </c>
      <c r="E270" s="146" t="s">
        <v>1</v>
      </c>
      <c r="F270" s="147" t="s">
        <v>2169</v>
      </c>
      <c r="H270" s="148">
        <v>5.63</v>
      </c>
      <c r="I270" s="149"/>
      <c r="L270" s="144"/>
      <c r="M270" s="150"/>
      <c r="T270" s="151"/>
      <c r="AT270" s="146" t="s">
        <v>157</v>
      </c>
      <c r="AU270" s="146" t="s">
        <v>86</v>
      </c>
      <c r="AV270" s="12" t="s">
        <v>86</v>
      </c>
      <c r="AW270" s="12" t="s">
        <v>32</v>
      </c>
      <c r="AX270" s="12" t="s">
        <v>76</v>
      </c>
      <c r="AY270" s="146" t="s">
        <v>149</v>
      </c>
    </row>
    <row r="271" spans="2:51" s="13" customFormat="1" ht="12">
      <c r="B271" s="152"/>
      <c r="D271" s="145" t="s">
        <v>157</v>
      </c>
      <c r="E271" s="153" t="s">
        <v>1</v>
      </c>
      <c r="F271" s="154" t="s">
        <v>160</v>
      </c>
      <c r="H271" s="155">
        <v>5.63</v>
      </c>
      <c r="I271" s="156"/>
      <c r="L271" s="152"/>
      <c r="M271" s="157"/>
      <c r="T271" s="158"/>
      <c r="AT271" s="153" t="s">
        <v>157</v>
      </c>
      <c r="AU271" s="153" t="s">
        <v>86</v>
      </c>
      <c r="AV271" s="13" t="s">
        <v>156</v>
      </c>
      <c r="AW271" s="13" t="s">
        <v>32</v>
      </c>
      <c r="AX271" s="13" t="s">
        <v>84</v>
      </c>
      <c r="AY271" s="153" t="s">
        <v>149</v>
      </c>
    </row>
    <row r="272" spans="2:65" s="1" customFormat="1" ht="24.2" customHeight="1">
      <c r="B272" s="31"/>
      <c r="C272" s="159" t="s">
        <v>247</v>
      </c>
      <c r="D272" s="159" t="s">
        <v>184</v>
      </c>
      <c r="E272" s="160" t="s">
        <v>2170</v>
      </c>
      <c r="F272" s="161" t="s">
        <v>2171</v>
      </c>
      <c r="G272" s="162" t="s">
        <v>305</v>
      </c>
      <c r="H272" s="163">
        <v>5.912</v>
      </c>
      <c r="I272" s="164"/>
      <c r="J272" s="165">
        <f>ROUND(I272*H272,2)</f>
        <v>0</v>
      </c>
      <c r="K272" s="161" t="s">
        <v>193</v>
      </c>
      <c r="L272" s="166"/>
      <c r="M272" s="167" t="s">
        <v>1</v>
      </c>
      <c r="N272" s="168" t="s">
        <v>41</v>
      </c>
      <c r="P272" s="140">
        <f>O272*H272</f>
        <v>0</v>
      </c>
      <c r="Q272" s="140">
        <v>0</v>
      </c>
      <c r="R272" s="140">
        <f>Q272*H272</f>
        <v>0</v>
      </c>
      <c r="S272" s="140">
        <v>0</v>
      </c>
      <c r="T272" s="141">
        <f>S272*H272</f>
        <v>0</v>
      </c>
      <c r="AR272" s="142" t="s">
        <v>173</v>
      </c>
      <c r="AT272" s="142" t="s">
        <v>184</v>
      </c>
      <c r="AU272" s="142" t="s">
        <v>86</v>
      </c>
      <c r="AY272" s="16" t="s">
        <v>149</v>
      </c>
      <c r="BE272" s="143">
        <f>IF(N272="základní",J272,0)</f>
        <v>0</v>
      </c>
      <c r="BF272" s="143">
        <f>IF(N272="snížená",J272,0)</f>
        <v>0</v>
      </c>
      <c r="BG272" s="143">
        <f>IF(N272="zákl. přenesená",J272,0)</f>
        <v>0</v>
      </c>
      <c r="BH272" s="143">
        <f>IF(N272="sníž. přenesená",J272,0)</f>
        <v>0</v>
      </c>
      <c r="BI272" s="143">
        <f>IF(N272="nulová",J272,0)</f>
        <v>0</v>
      </c>
      <c r="BJ272" s="16" t="s">
        <v>84</v>
      </c>
      <c r="BK272" s="143">
        <f>ROUND(I272*H272,2)</f>
        <v>0</v>
      </c>
      <c r="BL272" s="16" t="s">
        <v>156</v>
      </c>
      <c r="BM272" s="142" t="s">
        <v>353</v>
      </c>
    </row>
    <row r="273" spans="2:51" s="12" customFormat="1" ht="12">
      <c r="B273" s="144"/>
      <c r="D273" s="145" t="s">
        <v>157</v>
      </c>
      <c r="E273" s="146" t="s">
        <v>1</v>
      </c>
      <c r="F273" s="147" t="s">
        <v>2172</v>
      </c>
      <c r="H273" s="148">
        <v>5.912</v>
      </c>
      <c r="I273" s="149"/>
      <c r="L273" s="144"/>
      <c r="M273" s="150"/>
      <c r="T273" s="151"/>
      <c r="AT273" s="146" t="s">
        <v>157</v>
      </c>
      <c r="AU273" s="146" t="s">
        <v>86</v>
      </c>
      <c r="AV273" s="12" t="s">
        <v>86</v>
      </c>
      <c r="AW273" s="12" t="s">
        <v>32</v>
      </c>
      <c r="AX273" s="12" t="s">
        <v>76</v>
      </c>
      <c r="AY273" s="146" t="s">
        <v>149</v>
      </c>
    </row>
    <row r="274" spans="2:51" s="13" customFormat="1" ht="12">
      <c r="B274" s="152"/>
      <c r="D274" s="145" t="s">
        <v>157</v>
      </c>
      <c r="E274" s="153" t="s">
        <v>1</v>
      </c>
      <c r="F274" s="154" t="s">
        <v>160</v>
      </c>
      <c r="H274" s="155">
        <v>5.912</v>
      </c>
      <c r="I274" s="156"/>
      <c r="L274" s="152"/>
      <c r="M274" s="157"/>
      <c r="T274" s="158"/>
      <c r="AT274" s="153" t="s">
        <v>157</v>
      </c>
      <c r="AU274" s="153" t="s">
        <v>86</v>
      </c>
      <c r="AV274" s="13" t="s">
        <v>156</v>
      </c>
      <c r="AW274" s="13" t="s">
        <v>32</v>
      </c>
      <c r="AX274" s="13" t="s">
        <v>84</v>
      </c>
      <c r="AY274" s="153" t="s">
        <v>149</v>
      </c>
    </row>
    <row r="275" spans="2:65" s="1" customFormat="1" ht="16.5" customHeight="1">
      <c r="B275" s="31"/>
      <c r="C275" s="159" t="s">
        <v>350</v>
      </c>
      <c r="D275" s="159" t="s">
        <v>184</v>
      </c>
      <c r="E275" s="160" t="s">
        <v>2173</v>
      </c>
      <c r="F275" s="161" t="s">
        <v>2174</v>
      </c>
      <c r="G275" s="162" t="s">
        <v>233</v>
      </c>
      <c r="H275" s="163">
        <v>19.566</v>
      </c>
      <c r="I275" s="164"/>
      <c r="J275" s="165">
        <f>ROUND(I275*H275,2)</f>
        <v>0</v>
      </c>
      <c r="K275" s="161" t="s">
        <v>193</v>
      </c>
      <c r="L275" s="166"/>
      <c r="M275" s="167" t="s">
        <v>1</v>
      </c>
      <c r="N275" s="168" t="s">
        <v>41</v>
      </c>
      <c r="P275" s="140">
        <f>O275*H275</f>
        <v>0</v>
      </c>
      <c r="Q275" s="140">
        <v>0</v>
      </c>
      <c r="R275" s="140">
        <f>Q275*H275</f>
        <v>0</v>
      </c>
      <c r="S275" s="140">
        <v>0</v>
      </c>
      <c r="T275" s="141">
        <f>S275*H275</f>
        <v>0</v>
      </c>
      <c r="AR275" s="142" t="s">
        <v>173</v>
      </c>
      <c r="AT275" s="142" t="s">
        <v>184</v>
      </c>
      <c r="AU275" s="142" t="s">
        <v>86</v>
      </c>
      <c r="AY275" s="16" t="s">
        <v>149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6" t="s">
        <v>84</v>
      </c>
      <c r="BK275" s="143">
        <f>ROUND(I275*H275,2)</f>
        <v>0</v>
      </c>
      <c r="BL275" s="16" t="s">
        <v>156</v>
      </c>
      <c r="BM275" s="142" t="s">
        <v>356</v>
      </c>
    </row>
    <row r="276" spans="2:51" s="12" customFormat="1" ht="12">
      <c r="B276" s="144"/>
      <c r="D276" s="145" t="s">
        <v>157</v>
      </c>
      <c r="E276" s="146" t="s">
        <v>1</v>
      </c>
      <c r="F276" s="147" t="s">
        <v>2175</v>
      </c>
      <c r="H276" s="148">
        <v>19.566</v>
      </c>
      <c r="I276" s="149"/>
      <c r="L276" s="144"/>
      <c r="M276" s="150"/>
      <c r="T276" s="151"/>
      <c r="AT276" s="146" t="s">
        <v>157</v>
      </c>
      <c r="AU276" s="146" t="s">
        <v>86</v>
      </c>
      <c r="AV276" s="12" t="s">
        <v>86</v>
      </c>
      <c r="AW276" s="12" t="s">
        <v>32</v>
      </c>
      <c r="AX276" s="12" t="s">
        <v>76</v>
      </c>
      <c r="AY276" s="146" t="s">
        <v>149</v>
      </c>
    </row>
    <row r="277" spans="2:51" s="13" customFormat="1" ht="12">
      <c r="B277" s="152"/>
      <c r="D277" s="145" t="s">
        <v>157</v>
      </c>
      <c r="E277" s="153" t="s">
        <v>1</v>
      </c>
      <c r="F277" s="154" t="s">
        <v>160</v>
      </c>
      <c r="H277" s="155">
        <v>19.566</v>
      </c>
      <c r="I277" s="156"/>
      <c r="L277" s="152"/>
      <c r="M277" s="157"/>
      <c r="T277" s="158"/>
      <c r="AT277" s="153" t="s">
        <v>157</v>
      </c>
      <c r="AU277" s="153" t="s">
        <v>86</v>
      </c>
      <c r="AV277" s="13" t="s">
        <v>156</v>
      </c>
      <c r="AW277" s="13" t="s">
        <v>32</v>
      </c>
      <c r="AX277" s="13" t="s">
        <v>84</v>
      </c>
      <c r="AY277" s="153" t="s">
        <v>149</v>
      </c>
    </row>
    <row r="278" spans="2:65" s="1" customFormat="1" ht="24.2" customHeight="1">
      <c r="B278" s="31"/>
      <c r="C278" s="131" t="s">
        <v>251</v>
      </c>
      <c r="D278" s="131" t="s">
        <v>151</v>
      </c>
      <c r="E278" s="132" t="s">
        <v>2176</v>
      </c>
      <c r="F278" s="133" t="s">
        <v>2177</v>
      </c>
      <c r="G278" s="134" t="s">
        <v>233</v>
      </c>
      <c r="H278" s="135">
        <v>1.944</v>
      </c>
      <c r="I278" s="136"/>
      <c r="J278" s="137">
        <f>ROUND(I278*H278,2)</f>
        <v>0</v>
      </c>
      <c r="K278" s="133" t="s">
        <v>193</v>
      </c>
      <c r="L278" s="31"/>
      <c r="M278" s="138" t="s">
        <v>1</v>
      </c>
      <c r="N278" s="139" t="s">
        <v>41</v>
      </c>
      <c r="P278" s="140">
        <f>O278*H278</f>
        <v>0</v>
      </c>
      <c r="Q278" s="140">
        <v>0</v>
      </c>
      <c r="R278" s="140">
        <f>Q278*H278</f>
        <v>0</v>
      </c>
      <c r="S278" s="140">
        <v>0</v>
      </c>
      <c r="T278" s="141">
        <f>S278*H278</f>
        <v>0</v>
      </c>
      <c r="AR278" s="142" t="s">
        <v>156</v>
      </c>
      <c r="AT278" s="142" t="s">
        <v>151</v>
      </c>
      <c r="AU278" s="142" t="s">
        <v>86</v>
      </c>
      <c r="AY278" s="16" t="s">
        <v>149</v>
      </c>
      <c r="BE278" s="143">
        <f>IF(N278="základní",J278,0)</f>
        <v>0</v>
      </c>
      <c r="BF278" s="143">
        <f>IF(N278="snížená",J278,0)</f>
        <v>0</v>
      </c>
      <c r="BG278" s="143">
        <f>IF(N278="zákl. přenesená",J278,0)</f>
        <v>0</v>
      </c>
      <c r="BH278" s="143">
        <f>IF(N278="sníž. přenesená",J278,0)</f>
        <v>0</v>
      </c>
      <c r="BI278" s="143">
        <f>IF(N278="nulová",J278,0)</f>
        <v>0</v>
      </c>
      <c r="BJ278" s="16" t="s">
        <v>84</v>
      </c>
      <c r="BK278" s="143">
        <f>ROUND(I278*H278,2)</f>
        <v>0</v>
      </c>
      <c r="BL278" s="16" t="s">
        <v>156</v>
      </c>
      <c r="BM278" s="142" t="s">
        <v>360</v>
      </c>
    </row>
    <row r="279" spans="2:51" s="12" customFormat="1" ht="12">
      <c r="B279" s="144"/>
      <c r="D279" s="145" t="s">
        <v>157</v>
      </c>
      <c r="E279" s="146" t="s">
        <v>1</v>
      </c>
      <c r="F279" s="147" t="s">
        <v>2178</v>
      </c>
      <c r="H279" s="148">
        <v>1.944</v>
      </c>
      <c r="I279" s="149"/>
      <c r="L279" s="144"/>
      <c r="M279" s="150"/>
      <c r="T279" s="151"/>
      <c r="AT279" s="146" t="s">
        <v>157</v>
      </c>
      <c r="AU279" s="146" t="s">
        <v>86</v>
      </c>
      <c r="AV279" s="12" t="s">
        <v>86</v>
      </c>
      <c r="AW279" s="12" t="s">
        <v>32</v>
      </c>
      <c r="AX279" s="12" t="s">
        <v>76</v>
      </c>
      <c r="AY279" s="146" t="s">
        <v>149</v>
      </c>
    </row>
    <row r="280" spans="2:51" s="13" customFormat="1" ht="12">
      <c r="B280" s="152"/>
      <c r="D280" s="145" t="s">
        <v>157</v>
      </c>
      <c r="E280" s="153" t="s">
        <v>1</v>
      </c>
      <c r="F280" s="154" t="s">
        <v>160</v>
      </c>
      <c r="H280" s="155">
        <v>1.944</v>
      </c>
      <c r="I280" s="156"/>
      <c r="L280" s="152"/>
      <c r="M280" s="157"/>
      <c r="T280" s="158"/>
      <c r="AT280" s="153" t="s">
        <v>157</v>
      </c>
      <c r="AU280" s="153" t="s">
        <v>86</v>
      </c>
      <c r="AV280" s="13" t="s">
        <v>156</v>
      </c>
      <c r="AW280" s="13" t="s">
        <v>32</v>
      </c>
      <c r="AX280" s="13" t="s">
        <v>84</v>
      </c>
      <c r="AY280" s="153" t="s">
        <v>149</v>
      </c>
    </row>
    <row r="281" spans="2:65" s="1" customFormat="1" ht="24.2" customHeight="1">
      <c r="B281" s="31"/>
      <c r="C281" s="131" t="s">
        <v>357</v>
      </c>
      <c r="D281" s="131" t="s">
        <v>151</v>
      </c>
      <c r="E281" s="132" t="s">
        <v>2179</v>
      </c>
      <c r="F281" s="133" t="s">
        <v>2180</v>
      </c>
      <c r="G281" s="134" t="s">
        <v>233</v>
      </c>
      <c r="H281" s="135">
        <v>80.283</v>
      </c>
      <c r="I281" s="136"/>
      <c r="J281" s="137">
        <f>ROUND(I281*H281,2)</f>
        <v>0</v>
      </c>
      <c r="K281" s="133" t="s">
        <v>193</v>
      </c>
      <c r="L281" s="31"/>
      <c r="M281" s="138" t="s">
        <v>1</v>
      </c>
      <c r="N281" s="139" t="s">
        <v>41</v>
      </c>
      <c r="P281" s="140">
        <f>O281*H281</f>
        <v>0</v>
      </c>
      <c r="Q281" s="140">
        <v>0</v>
      </c>
      <c r="R281" s="140">
        <f>Q281*H281</f>
        <v>0</v>
      </c>
      <c r="S281" s="140">
        <v>0</v>
      </c>
      <c r="T281" s="141">
        <f>S281*H281</f>
        <v>0</v>
      </c>
      <c r="AR281" s="142" t="s">
        <v>156</v>
      </c>
      <c r="AT281" s="142" t="s">
        <v>151</v>
      </c>
      <c r="AU281" s="142" t="s">
        <v>86</v>
      </c>
      <c r="AY281" s="16" t="s">
        <v>149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6" t="s">
        <v>84</v>
      </c>
      <c r="BK281" s="143">
        <f>ROUND(I281*H281,2)</f>
        <v>0</v>
      </c>
      <c r="BL281" s="16" t="s">
        <v>156</v>
      </c>
      <c r="BM281" s="142" t="s">
        <v>364</v>
      </c>
    </row>
    <row r="282" spans="2:51" s="12" customFormat="1" ht="12">
      <c r="B282" s="144"/>
      <c r="D282" s="145" t="s">
        <v>157</v>
      </c>
      <c r="E282" s="146" t="s">
        <v>1</v>
      </c>
      <c r="F282" s="147" t="s">
        <v>2181</v>
      </c>
      <c r="H282" s="148">
        <v>80.283</v>
      </c>
      <c r="I282" s="149"/>
      <c r="L282" s="144"/>
      <c r="M282" s="150"/>
      <c r="T282" s="151"/>
      <c r="AT282" s="146" t="s">
        <v>157</v>
      </c>
      <c r="AU282" s="146" t="s">
        <v>86</v>
      </c>
      <c r="AV282" s="12" t="s">
        <v>86</v>
      </c>
      <c r="AW282" s="12" t="s">
        <v>32</v>
      </c>
      <c r="AX282" s="12" t="s">
        <v>76</v>
      </c>
      <c r="AY282" s="146" t="s">
        <v>149</v>
      </c>
    </row>
    <row r="283" spans="2:51" s="13" customFormat="1" ht="12">
      <c r="B283" s="152"/>
      <c r="D283" s="145" t="s">
        <v>157</v>
      </c>
      <c r="E283" s="153" t="s">
        <v>1</v>
      </c>
      <c r="F283" s="154" t="s">
        <v>160</v>
      </c>
      <c r="H283" s="155">
        <v>80.283</v>
      </c>
      <c r="I283" s="156"/>
      <c r="L283" s="152"/>
      <c r="M283" s="157"/>
      <c r="T283" s="158"/>
      <c r="AT283" s="153" t="s">
        <v>157</v>
      </c>
      <c r="AU283" s="153" t="s">
        <v>86</v>
      </c>
      <c r="AV283" s="13" t="s">
        <v>156</v>
      </c>
      <c r="AW283" s="13" t="s">
        <v>32</v>
      </c>
      <c r="AX283" s="13" t="s">
        <v>84</v>
      </c>
      <c r="AY283" s="153" t="s">
        <v>149</v>
      </c>
    </row>
    <row r="284" spans="2:65" s="1" customFormat="1" ht="24.2" customHeight="1">
      <c r="B284" s="31"/>
      <c r="C284" s="131" t="s">
        <v>256</v>
      </c>
      <c r="D284" s="131" t="s">
        <v>151</v>
      </c>
      <c r="E284" s="132" t="s">
        <v>2182</v>
      </c>
      <c r="F284" s="133" t="s">
        <v>2183</v>
      </c>
      <c r="G284" s="134" t="s">
        <v>233</v>
      </c>
      <c r="H284" s="135">
        <v>80.332</v>
      </c>
      <c r="I284" s="136"/>
      <c r="J284" s="137">
        <f>ROUND(I284*H284,2)</f>
        <v>0</v>
      </c>
      <c r="K284" s="133" t="s">
        <v>155</v>
      </c>
      <c r="L284" s="31"/>
      <c r="M284" s="138" t="s">
        <v>1</v>
      </c>
      <c r="N284" s="139" t="s">
        <v>41</v>
      </c>
      <c r="P284" s="140">
        <f>O284*H284</f>
        <v>0</v>
      </c>
      <c r="Q284" s="140">
        <v>0</v>
      </c>
      <c r="R284" s="140">
        <f>Q284*H284</f>
        <v>0</v>
      </c>
      <c r="S284" s="140">
        <v>0</v>
      </c>
      <c r="T284" s="141">
        <f>S284*H284</f>
        <v>0</v>
      </c>
      <c r="AR284" s="142" t="s">
        <v>156</v>
      </c>
      <c r="AT284" s="142" t="s">
        <v>151</v>
      </c>
      <c r="AU284" s="142" t="s">
        <v>86</v>
      </c>
      <c r="AY284" s="16" t="s">
        <v>149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6" t="s">
        <v>84</v>
      </c>
      <c r="BK284" s="143">
        <f>ROUND(I284*H284,2)</f>
        <v>0</v>
      </c>
      <c r="BL284" s="16" t="s">
        <v>156</v>
      </c>
      <c r="BM284" s="142" t="s">
        <v>369</v>
      </c>
    </row>
    <row r="285" spans="2:51" s="12" customFormat="1" ht="22.5">
      <c r="B285" s="144"/>
      <c r="D285" s="145" t="s">
        <v>157</v>
      </c>
      <c r="E285" s="146" t="s">
        <v>1</v>
      </c>
      <c r="F285" s="147" t="s">
        <v>323</v>
      </c>
      <c r="H285" s="148">
        <v>-18.333</v>
      </c>
      <c r="I285" s="149"/>
      <c r="L285" s="144"/>
      <c r="M285" s="150"/>
      <c r="T285" s="151"/>
      <c r="AT285" s="146" t="s">
        <v>157</v>
      </c>
      <c r="AU285" s="146" t="s">
        <v>86</v>
      </c>
      <c r="AV285" s="12" t="s">
        <v>86</v>
      </c>
      <c r="AW285" s="12" t="s">
        <v>32</v>
      </c>
      <c r="AX285" s="12" t="s">
        <v>76</v>
      </c>
      <c r="AY285" s="146" t="s">
        <v>149</v>
      </c>
    </row>
    <row r="286" spans="2:51" s="12" customFormat="1" ht="12">
      <c r="B286" s="144"/>
      <c r="D286" s="145" t="s">
        <v>157</v>
      </c>
      <c r="E286" s="146" t="s">
        <v>1</v>
      </c>
      <c r="F286" s="147" t="s">
        <v>322</v>
      </c>
      <c r="H286" s="148">
        <v>98.665</v>
      </c>
      <c r="I286" s="149"/>
      <c r="L286" s="144"/>
      <c r="M286" s="150"/>
      <c r="T286" s="151"/>
      <c r="AT286" s="146" t="s">
        <v>157</v>
      </c>
      <c r="AU286" s="146" t="s">
        <v>86</v>
      </c>
      <c r="AV286" s="12" t="s">
        <v>86</v>
      </c>
      <c r="AW286" s="12" t="s">
        <v>32</v>
      </c>
      <c r="AX286" s="12" t="s">
        <v>76</v>
      </c>
      <c r="AY286" s="146" t="s">
        <v>149</v>
      </c>
    </row>
    <row r="287" spans="2:51" s="13" customFormat="1" ht="12">
      <c r="B287" s="152"/>
      <c r="D287" s="145" t="s">
        <v>157</v>
      </c>
      <c r="E287" s="153" t="s">
        <v>1</v>
      </c>
      <c r="F287" s="154" t="s">
        <v>160</v>
      </c>
      <c r="H287" s="155">
        <v>80.33200000000001</v>
      </c>
      <c r="I287" s="156"/>
      <c r="L287" s="152"/>
      <c r="M287" s="157"/>
      <c r="T287" s="158"/>
      <c r="AT287" s="153" t="s">
        <v>157</v>
      </c>
      <c r="AU287" s="153" t="s">
        <v>86</v>
      </c>
      <c r="AV287" s="13" t="s">
        <v>156</v>
      </c>
      <c r="AW287" s="13" t="s">
        <v>32</v>
      </c>
      <c r="AX287" s="13" t="s">
        <v>84</v>
      </c>
      <c r="AY287" s="153" t="s">
        <v>149</v>
      </c>
    </row>
    <row r="288" spans="2:65" s="1" customFormat="1" ht="16.5" customHeight="1">
      <c r="B288" s="31"/>
      <c r="C288" s="131" t="s">
        <v>366</v>
      </c>
      <c r="D288" s="131" t="s">
        <v>151</v>
      </c>
      <c r="E288" s="132" t="s">
        <v>2184</v>
      </c>
      <c r="F288" s="133" t="s">
        <v>2185</v>
      </c>
      <c r="G288" s="134" t="s">
        <v>154</v>
      </c>
      <c r="H288" s="135">
        <v>0.351</v>
      </c>
      <c r="I288" s="136"/>
      <c r="J288" s="137">
        <f>ROUND(I288*H288,2)</f>
        <v>0</v>
      </c>
      <c r="K288" s="133" t="s">
        <v>155</v>
      </c>
      <c r="L288" s="31"/>
      <c r="M288" s="138" t="s">
        <v>1</v>
      </c>
      <c r="N288" s="139" t="s">
        <v>41</v>
      </c>
      <c r="P288" s="140">
        <f>O288*H288</f>
        <v>0</v>
      </c>
      <c r="Q288" s="140">
        <v>0</v>
      </c>
      <c r="R288" s="140">
        <f>Q288*H288</f>
        <v>0</v>
      </c>
      <c r="S288" s="140">
        <v>0</v>
      </c>
      <c r="T288" s="141">
        <f>S288*H288</f>
        <v>0</v>
      </c>
      <c r="AR288" s="142" t="s">
        <v>156</v>
      </c>
      <c r="AT288" s="142" t="s">
        <v>151</v>
      </c>
      <c r="AU288" s="142" t="s">
        <v>86</v>
      </c>
      <c r="AY288" s="16" t="s">
        <v>149</v>
      </c>
      <c r="BE288" s="143">
        <f>IF(N288="základní",J288,0)</f>
        <v>0</v>
      </c>
      <c r="BF288" s="143">
        <f>IF(N288="snížená",J288,0)</f>
        <v>0</v>
      </c>
      <c r="BG288" s="143">
        <f>IF(N288="zákl. přenesená",J288,0)</f>
        <v>0</v>
      </c>
      <c r="BH288" s="143">
        <f>IF(N288="sníž. přenesená",J288,0)</f>
        <v>0</v>
      </c>
      <c r="BI288" s="143">
        <f>IF(N288="nulová",J288,0)</f>
        <v>0</v>
      </c>
      <c r="BJ288" s="16" t="s">
        <v>84</v>
      </c>
      <c r="BK288" s="143">
        <f>ROUND(I288*H288,2)</f>
        <v>0</v>
      </c>
      <c r="BL288" s="16" t="s">
        <v>156</v>
      </c>
      <c r="BM288" s="142" t="s">
        <v>374</v>
      </c>
    </row>
    <row r="289" spans="2:51" s="12" customFormat="1" ht="12">
      <c r="B289" s="144"/>
      <c r="D289" s="145" t="s">
        <v>157</v>
      </c>
      <c r="E289" s="146" t="s">
        <v>1</v>
      </c>
      <c r="F289" s="147" t="s">
        <v>2186</v>
      </c>
      <c r="H289" s="148">
        <v>0.351</v>
      </c>
      <c r="I289" s="149"/>
      <c r="L289" s="144"/>
      <c r="M289" s="150"/>
      <c r="T289" s="151"/>
      <c r="AT289" s="146" t="s">
        <v>157</v>
      </c>
      <c r="AU289" s="146" t="s">
        <v>86</v>
      </c>
      <c r="AV289" s="12" t="s">
        <v>86</v>
      </c>
      <c r="AW289" s="12" t="s">
        <v>32</v>
      </c>
      <c r="AX289" s="12" t="s">
        <v>76</v>
      </c>
      <c r="AY289" s="146" t="s">
        <v>149</v>
      </c>
    </row>
    <row r="290" spans="2:51" s="13" customFormat="1" ht="12">
      <c r="B290" s="152"/>
      <c r="D290" s="145" t="s">
        <v>157</v>
      </c>
      <c r="E290" s="153" t="s">
        <v>1</v>
      </c>
      <c r="F290" s="154" t="s">
        <v>160</v>
      </c>
      <c r="H290" s="155">
        <v>0.351</v>
      </c>
      <c r="I290" s="156"/>
      <c r="L290" s="152"/>
      <c r="M290" s="157"/>
      <c r="T290" s="158"/>
      <c r="AT290" s="153" t="s">
        <v>157</v>
      </c>
      <c r="AU290" s="153" t="s">
        <v>86</v>
      </c>
      <c r="AV290" s="13" t="s">
        <v>156</v>
      </c>
      <c r="AW290" s="13" t="s">
        <v>32</v>
      </c>
      <c r="AX290" s="13" t="s">
        <v>84</v>
      </c>
      <c r="AY290" s="153" t="s">
        <v>149</v>
      </c>
    </row>
    <row r="291" spans="2:63" s="11" customFormat="1" ht="22.7" customHeight="1">
      <c r="B291" s="119"/>
      <c r="D291" s="120" t="s">
        <v>75</v>
      </c>
      <c r="E291" s="129" t="s">
        <v>190</v>
      </c>
      <c r="F291" s="129" t="s">
        <v>324</v>
      </c>
      <c r="I291" s="122"/>
      <c r="J291" s="130">
        <f>BK291</f>
        <v>0</v>
      </c>
      <c r="L291" s="119"/>
      <c r="M291" s="124"/>
      <c r="P291" s="125">
        <f>SUM(P292:P317)</f>
        <v>0</v>
      </c>
      <c r="R291" s="125">
        <f>SUM(R292:R317)</f>
        <v>0</v>
      </c>
      <c r="T291" s="126">
        <f>SUM(T292:T317)</f>
        <v>0</v>
      </c>
      <c r="AR291" s="120" t="s">
        <v>84</v>
      </c>
      <c r="AT291" s="127" t="s">
        <v>75</v>
      </c>
      <c r="AU291" s="127" t="s">
        <v>84</v>
      </c>
      <c r="AY291" s="120" t="s">
        <v>149</v>
      </c>
      <c r="BK291" s="128">
        <f>SUM(BK292:BK317)</f>
        <v>0</v>
      </c>
    </row>
    <row r="292" spans="2:65" s="1" customFormat="1" ht="33" customHeight="1">
      <c r="B292" s="31"/>
      <c r="C292" s="131" t="s">
        <v>261</v>
      </c>
      <c r="D292" s="131" t="s">
        <v>151</v>
      </c>
      <c r="E292" s="132" t="s">
        <v>2187</v>
      </c>
      <c r="F292" s="133" t="s">
        <v>2188</v>
      </c>
      <c r="G292" s="134" t="s">
        <v>233</v>
      </c>
      <c r="H292" s="135">
        <v>66</v>
      </c>
      <c r="I292" s="136"/>
      <c r="J292" s="137">
        <f>ROUND(I292*H292,2)</f>
        <v>0</v>
      </c>
      <c r="K292" s="133" t="s">
        <v>155</v>
      </c>
      <c r="L292" s="31"/>
      <c r="M292" s="138" t="s">
        <v>1</v>
      </c>
      <c r="N292" s="139" t="s">
        <v>41</v>
      </c>
      <c r="P292" s="140">
        <f>O292*H292</f>
        <v>0</v>
      </c>
      <c r="Q292" s="140">
        <v>0</v>
      </c>
      <c r="R292" s="140">
        <f>Q292*H292</f>
        <v>0</v>
      </c>
      <c r="S292" s="140">
        <v>0</v>
      </c>
      <c r="T292" s="141">
        <f>S292*H292</f>
        <v>0</v>
      </c>
      <c r="AR292" s="142" t="s">
        <v>156</v>
      </c>
      <c r="AT292" s="142" t="s">
        <v>151</v>
      </c>
      <c r="AU292" s="142" t="s">
        <v>86</v>
      </c>
      <c r="AY292" s="16" t="s">
        <v>149</v>
      </c>
      <c r="BE292" s="143">
        <f>IF(N292="základní",J292,0)</f>
        <v>0</v>
      </c>
      <c r="BF292" s="143">
        <f>IF(N292="snížená",J292,0)</f>
        <v>0</v>
      </c>
      <c r="BG292" s="143">
        <f>IF(N292="zákl. přenesená",J292,0)</f>
        <v>0</v>
      </c>
      <c r="BH292" s="143">
        <f>IF(N292="sníž. přenesená",J292,0)</f>
        <v>0</v>
      </c>
      <c r="BI292" s="143">
        <f>IF(N292="nulová",J292,0)</f>
        <v>0</v>
      </c>
      <c r="BJ292" s="16" t="s">
        <v>84</v>
      </c>
      <c r="BK292" s="143">
        <f>ROUND(I292*H292,2)</f>
        <v>0</v>
      </c>
      <c r="BL292" s="16" t="s">
        <v>156</v>
      </c>
      <c r="BM292" s="142" t="s">
        <v>379</v>
      </c>
    </row>
    <row r="293" spans="2:51" s="12" customFormat="1" ht="12">
      <c r="B293" s="144"/>
      <c r="D293" s="145" t="s">
        <v>157</v>
      </c>
      <c r="E293" s="146" t="s">
        <v>1</v>
      </c>
      <c r="F293" s="147" t="s">
        <v>2189</v>
      </c>
      <c r="H293" s="148">
        <v>66</v>
      </c>
      <c r="I293" s="149"/>
      <c r="L293" s="144"/>
      <c r="M293" s="150"/>
      <c r="T293" s="151"/>
      <c r="AT293" s="146" t="s">
        <v>157</v>
      </c>
      <c r="AU293" s="146" t="s">
        <v>86</v>
      </c>
      <c r="AV293" s="12" t="s">
        <v>86</v>
      </c>
      <c r="AW293" s="12" t="s">
        <v>32</v>
      </c>
      <c r="AX293" s="12" t="s">
        <v>76</v>
      </c>
      <c r="AY293" s="146" t="s">
        <v>149</v>
      </c>
    </row>
    <row r="294" spans="2:51" s="13" customFormat="1" ht="12">
      <c r="B294" s="152"/>
      <c r="D294" s="145" t="s">
        <v>157</v>
      </c>
      <c r="E294" s="153" t="s">
        <v>1</v>
      </c>
      <c r="F294" s="154" t="s">
        <v>160</v>
      </c>
      <c r="H294" s="155">
        <v>66</v>
      </c>
      <c r="I294" s="156"/>
      <c r="L294" s="152"/>
      <c r="M294" s="157"/>
      <c r="T294" s="158"/>
      <c r="AT294" s="153" t="s">
        <v>157</v>
      </c>
      <c r="AU294" s="153" t="s">
        <v>86</v>
      </c>
      <c r="AV294" s="13" t="s">
        <v>156</v>
      </c>
      <c r="AW294" s="13" t="s">
        <v>32</v>
      </c>
      <c r="AX294" s="13" t="s">
        <v>84</v>
      </c>
      <c r="AY294" s="153" t="s">
        <v>149</v>
      </c>
    </row>
    <row r="295" spans="2:65" s="1" customFormat="1" ht="33" customHeight="1">
      <c r="B295" s="31"/>
      <c r="C295" s="131" t="s">
        <v>376</v>
      </c>
      <c r="D295" s="131" t="s">
        <v>151</v>
      </c>
      <c r="E295" s="132" t="s">
        <v>2190</v>
      </c>
      <c r="F295" s="133" t="s">
        <v>2191</v>
      </c>
      <c r="G295" s="134" t="s">
        <v>233</v>
      </c>
      <c r="H295" s="135">
        <v>3960</v>
      </c>
      <c r="I295" s="136"/>
      <c r="J295" s="137">
        <f>ROUND(I295*H295,2)</f>
        <v>0</v>
      </c>
      <c r="K295" s="133" t="s">
        <v>155</v>
      </c>
      <c r="L295" s="31"/>
      <c r="M295" s="138" t="s">
        <v>1</v>
      </c>
      <c r="N295" s="139" t="s">
        <v>41</v>
      </c>
      <c r="P295" s="140">
        <f>O295*H295</f>
        <v>0</v>
      </c>
      <c r="Q295" s="140">
        <v>0</v>
      </c>
      <c r="R295" s="140">
        <f>Q295*H295</f>
        <v>0</v>
      </c>
      <c r="S295" s="140">
        <v>0</v>
      </c>
      <c r="T295" s="141">
        <f>S295*H295</f>
        <v>0</v>
      </c>
      <c r="AR295" s="142" t="s">
        <v>156</v>
      </c>
      <c r="AT295" s="142" t="s">
        <v>151</v>
      </c>
      <c r="AU295" s="142" t="s">
        <v>86</v>
      </c>
      <c r="AY295" s="16" t="s">
        <v>149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6" t="s">
        <v>84</v>
      </c>
      <c r="BK295" s="143">
        <f>ROUND(I295*H295,2)</f>
        <v>0</v>
      </c>
      <c r="BL295" s="16" t="s">
        <v>156</v>
      </c>
      <c r="BM295" s="142" t="s">
        <v>383</v>
      </c>
    </row>
    <row r="296" spans="2:51" s="12" customFormat="1" ht="12">
      <c r="B296" s="144"/>
      <c r="D296" s="145" t="s">
        <v>157</v>
      </c>
      <c r="E296" s="146" t="s">
        <v>1</v>
      </c>
      <c r="F296" s="147" t="s">
        <v>2192</v>
      </c>
      <c r="H296" s="148">
        <v>3960</v>
      </c>
      <c r="I296" s="149"/>
      <c r="L296" s="144"/>
      <c r="M296" s="150"/>
      <c r="T296" s="151"/>
      <c r="AT296" s="146" t="s">
        <v>157</v>
      </c>
      <c r="AU296" s="146" t="s">
        <v>86</v>
      </c>
      <c r="AV296" s="12" t="s">
        <v>86</v>
      </c>
      <c r="AW296" s="12" t="s">
        <v>32</v>
      </c>
      <c r="AX296" s="12" t="s">
        <v>76</v>
      </c>
      <c r="AY296" s="146" t="s">
        <v>149</v>
      </c>
    </row>
    <row r="297" spans="2:51" s="13" customFormat="1" ht="12">
      <c r="B297" s="152"/>
      <c r="D297" s="145" t="s">
        <v>157</v>
      </c>
      <c r="E297" s="153" t="s">
        <v>1</v>
      </c>
      <c r="F297" s="154" t="s">
        <v>160</v>
      </c>
      <c r="H297" s="155">
        <v>3960</v>
      </c>
      <c r="I297" s="156"/>
      <c r="L297" s="152"/>
      <c r="M297" s="157"/>
      <c r="T297" s="158"/>
      <c r="AT297" s="153" t="s">
        <v>157</v>
      </c>
      <c r="AU297" s="153" t="s">
        <v>86</v>
      </c>
      <c r="AV297" s="13" t="s">
        <v>156</v>
      </c>
      <c r="AW297" s="13" t="s">
        <v>32</v>
      </c>
      <c r="AX297" s="13" t="s">
        <v>84</v>
      </c>
      <c r="AY297" s="153" t="s">
        <v>149</v>
      </c>
    </row>
    <row r="298" spans="2:65" s="1" customFormat="1" ht="33" customHeight="1">
      <c r="B298" s="31"/>
      <c r="C298" s="131" t="s">
        <v>266</v>
      </c>
      <c r="D298" s="131" t="s">
        <v>151</v>
      </c>
      <c r="E298" s="132" t="s">
        <v>2193</v>
      </c>
      <c r="F298" s="133" t="s">
        <v>2194</v>
      </c>
      <c r="G298" s="134" t="s">
        <v>233</v>
      </c>
      <c r="H298" s="135">
        <v>66</v>
      </c>
      <c r="I298" s="136"/>
      <c r="J298" s="137">
        <f>ROUND(I298*H298,2)</f>
        <v>0</v>
      </c>
      <c r="K298" s="133" t="s">
        <v>155</v>
      </c>
      <c r="L298" s="31"/>
      <c r="M298" s="138" t="s">
        <v>1</v>
      </c>
      <c r="N298" s="139" t="s">
        <v>41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156</v>
      </c>
      <c r="AT298" s="142" t="s">
        <v>151</v>
      </c>
      <c r="AU298" s="142" t="s">
        <v>86</v>
      </c>
      <c r="AY298" s="16" t="s">
        <v>149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6" t="s">
        <v>84</v>
      </c>
      <c r="BK298" s="143">
        <f>ROUND(I298*H298,2)</f>
        <v>0</v>
      </c>
      <c r="BL298" s="16" t="s">
        <v>156</v>
      </c>
      <c r="BM298" s="142" t="s">
        <v>615</v>
      </c>
    </row>
    <row r="299" spans="2:51" s="12" customFormat="1" ht="12">
      <c r="B299" s="144"/>
      <c r="D299" s="145" t="s">
        <v>157</v>
      </c>
      <c r="E299" s="146" t="s">
        <v>1</v>
      </c>
      <c r="F299" s="147" t="s">
        <v>2195</v>
      </c>
      <c r="H299" s="148">
        <v>66</v>
      </c>
      <c r="I299" s="149"/>
      <c r="L299" s="144"/>
      <c r="M299" s="150"/>
      <c r="T299" s="151"/>
      <c r="AT299" s="146" t="s">
        <v>157</v>
      </c>
      <c r="AU299" s="146" t="s">
        <v>86</v>
      </c>
      <c r="AV299" s="12" t="s">
        <v>86</v>
      </c>
      <c r="AW299" s="12" t="s">
        <v>32</v>
      </c>
      <c r="AX299" s="12" t="s">
        <v>76</v>
      </c>
      <c r="AY299" s="146" t="s">
        <v>149</v>
      </c>
    </row>
    <row r="300" spans="2:51" s="13" customFormat="1" ht="12">
      <c r="B300" s="152"/>
      <c r="D300" s="145" t="s">
        <v>157</v>
      </c>
      <c r="E300" s="153" t="s">
        <v>1</v>
      </c>
      <c r="F300" s="154" t="s">
        <v>160</v>
      </c>
      <c r="H300" s="155">
        <v>66</v>
      </c>
      <c r="I300" s="156"/>
      <c r="L300" s="152"/>
      <c r="M300" s="157"/>
      <c r="T300" s="158"/>
      <c r="AT300" s="153" t="s">
        <v>157</v>
      </c>
      <c r="AU300" s="153" t="s">
        <v>86</v>
      </c>
      <c r="AV300" s="13" t="s">
        <v>156</v>
      </c>
      <c r="AW300" s="13" t="s">
        <v>32</v>
      </c>
      <c r="AX300" s="13" t="s">
        <v>84</v>
      </c>
      <c r="AY300" s="153" t="s">
        <v>149</v>
      </c>
    </row>
    <row r="301" spans="2:65" s="1" customFormat="1" ht="16.5" customHeight="1">
      <c r="B301" s="31"/>
      <c r="C301" s="131" t="s">
        <v>2196</v>
      </c>
      <c r="D301" s="131" t="s">
        <v>151</v>
      </c>
      <c r="E301" s="132" t="s">
        <v>2197</v>
      </c>
      <c r="F301" s="133" t="s">
        <v>2198</v>
      </c>
      <c r="G301" s="134" t="s">
        <v>2199</v>
      </c>
      <c r="H301" s="135">
        <v>1</v>
      </c>
      <c r="I301" s="136"/>
      <c r="J301" s="137">
        <f>ROUND(I301*H301,2)</f>
        <v>0</v>
      </c>
      <c r="K301" s="133" t="s">
        <v>193</v>
      </c>
      <c r="L301" s="31"/>
      <c r="M301" s="138" t="s">
        <v>1</v>
      </c>
      <c r="N301" s="139" t="s">
        <v>41</v>
      </c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42" t="s">
        <v>156</v>
      </c>
      <c r="AT301" s="142" t="s">
        <v>151</v>
      </c>
      <c r="AU301" s="142" t="s">
        <v>86</v>
      </c>
      <c r="AY301" s="16" t="s">
        <v>149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6" t="s">
        <v>84</v>
      </c>
      <c r="BK301" s="143">
        <f>ROUND(I301*H301,2)</f>
        <v>0</v>
      </c>
      <c r="BL301" s="16" t="s">
        <v>156</v>
      </c>
      <c r="BM301" s="142" t="s">
        <v>387</v>
      </c>
    </row>
    <row r="302" spans="2:51" s="12" customFormat="1" ht="12">
      <c r="B302" s="144"/>
      <c r="D302" s="145" t="s">
        <v>157</v>
      </c>
      <c r="E302" s="146" t="s">
        <v>1</v>
      </c>
      <c r="F302" s="147" t="s">
        <v>84</v>
      </c>
      <c r="H302" s="148">
        <v>1</v>
      </c>
      <c r="I302" s="149"/>
      <c r="L302" s="144"/>
      <c r="M302" s="150"/>
      <c r="T302" s="151"/>
      <c r="AT302" s="146" t="s">
        <v>157</v>
      </c>
      <c r="AU302" s="146" t="s">
        <v>86</v>
      </c>
      <c r="AV302" s="12" t="s">
        <v>86</v>
      </c>
      <c r="AW302" s="12" t="s">
        <v>32</v>
      </c>
      <c r="AX302" s="12" t="s">
        <v>76</v>
      </c>
      <c r="AY302" s="146" t="s">
        <v>149</v>
      </c>
    </row>
    <row r="303" spans="2:51" s="13" customFormat="1" ht="12">
      <c r="B303" s="152"/>
      <c r="D303" s="145" t="s">
        <v>157</v>
      </c>
      <c r="E303" s="153" t="s">
        <v>1</v>
      </c>
      <c r="F303" s="154" t="s">
        <v>160</v>
      </c>
      <c r="H303" s="155">
        <v>1</v>
      </c>
      <c r="I303" s="156"/>
      <c r="L303" s="152"/>
      <c r="M303" s="157"/>
      <c r="T303" s="158"/>
      <c r="AT303" s="153" t="s">
        <v>157</v>
      </c>
      <c r="AU303" s="153" t="s">
        <v>86</v>
      </c>
      <c r="AV303" s="13" t="s">
        <v>156</v>
      </c>
      <c r="AW303" s="13" t="s">
        <v>32</v>
      </c>
      <c r="AX303" s="13" t="s">
        <v>84</v>
      </c>
      <c r="AY303" s="153" t="s">
        <v>149</v>
      </c>
    </row>
    <row r="304" spans="2:65" s="1" customFormat="1" ht="37.7" customHeight="1">
      <c r="B304" s="31"/>
      <c r="C304" s="131" t="s">
        <v>269</v>
      </c>
      <c r="D304" s="131" t="s">
        <v>151</v>
      </c>
      <c r="E304" s="132" t="s">
        <v>2200</v>
      </c>
      <c r="F304" s="133" t="s">
        <v>2201</v>
      </c>
      <c r="G304" s="134" t="s">
        <v>233</v>
      </c>
      <c r="H304" s="135">
        <v>4.025</v>
      </c>
      <c r="I304" s="136"/>
      <c r="J304" s="137">
        <f>ROUND(I304*H304,2)</f>
        <v>0</v>
      </c>
      <c r="K304" s="133" t="s">
        <v>155</v>
      </c>
      <c r="L304" s="31"/>
      <c r="M304" s="138" t="s">
        <v>1</v>
      </c>
      <c r="N304" s="139" t="s">
        <v>41</v>
      </c>
      <c r="P304" s="140">
        <f>O304*H304</f>
        <v>0</v>
      </c>
      <c r="Q304" s="140">
        <v>0</v>
      </c>
      <c r="R304" s="140">
        <f>Q304*H304</f>
        <v>0</v>
      </c>
      <c r="S304" s="140">
        <v>0</v>
      </c>
      <c r="T304" s="141">
        <f>S304*H304</f>
        <v>0</v>
      </c>
      <c r="AR304" s="142" t="s">
        <v>156</v>
      </c>
      <c r="AT304" s="142" t="s">
        <v>151</v>
      </c>
      <c r="AU304" s="142" t="s">
        <v>86</v>
      </c>
      <c r="AY304" s="16" t="s">
        <v>149</v>
      </c>
      <c r="BE304" s="143">
        <f>IF(N304="základní",J304,0)</f>
        <v>0</v>
      </c>
      <c r="BF304" s="143">
        <f>IF(N304="snížená",J304,0)</f>
        <v>0</v>
      </c>
      <c r="BG304" s="143">
        <f>IF(N304="zákl. přenesená",J304,0)</f>
        <v>0</v>
      </c>
      <c r="BH304" s="143">
        <f>IF(N304="sníž. přenesená",J304,0)</f>
        <v>0</v>
      </c>
      <c r="BI304" s="143">
        <f>IF(N304="nulová",J304,0)</f>
        <v>0</v>
      </c>
      <c r="BJ304" s="16" t="s">
        <v>84</v>
      </c>
      <c r="BK304" s="143">
        <f>ROUND(I304*H304,2)</f>
        <v>0</v>
      </c>
      <c r="BL304" s="16" t="s">
        <v>156</v>
      </c>
      <c r="BM304" s="142" t="s">
        <v>392</v>
      </c>
    </row>
    <row r="305" spans="2:51" s="12" customFormat="1" ht="12">
      <c r="B305" s="144"/>
      <c r="D305" s="145" t="s">
        <v>157</v>
      </c>
      <c r="E305" s="146" t="s">
        <v>1</v>
      </c>
      <c r="F305" s="147" t="s">
        <v>437</v>
      </c>
      <c r="H305" s="148">
        <v>4.025</v>
      </c>
      <c r="I305" s="149"/>
      <c r="L305" s="144"/>
      <c r="M305" s="150"/>
      <c r="T305" s="151"/>
      <c r="AT305" s="146" t="s">
        <v>157</v>
      </c>
      <c r="AU305" s="146" t="s">
        <v>86</v>
      </c>
      <c r="AV305" s="12" t="s">
        <v>86</v>
      </c>
      <c r="AW305" s="12" t="s">
        <v>32</v>
      </c>
      <c r="AX305" s="12" t="s">
        <v>76</v>
      </c>
      <c r="AY305" s="146" t="s">
        <v>149</v>
      </c>
    </row>
    <row r="306" spans="2:51" s="13" customFormat="1" ht="12">
      <c r="B306" s="152"/>
      <c r="D306" s="145" t="s">
        <v>157</v>
      </c>
      <c r="E306" s="153" t="s">
        <v>1</v>
      </c>
      <c r="F306" s="154" t="s">
        <v>160</v>
      </c>
      <c r="H306" s="155">
        <v>4.025</v>
      </c>
      <c r="I306" s="156"/>
      <c r="L306" s="152"/>
      <c r="M306" s="157"/>
      <c r="T306" s="158"/>
      <c r="AT306" s="153" t="s">
        <v>157</v>
      </c>
      <c r="AU306" s="153" t="s">
        <v>86</v>
      </c>
      <c r="AV306" s="13" t="s">
        <v>156</v>
      </c>
      <c r="AW306" s="13" t="s">
        <v>32</v>
      </c>
      <c r="AX306" s="13" t="s">
        <v>84</v>
      </c>
      <c r="AY306" s="153" t="s">
        <v>149</v>
      </c>
    </row>
    <row r="307" spans="2:65" s="1" customFormat="1" ht="66.75" customHeight="1">
      <c r="B307" s="31"/>
      <c r="C307" s="131" t="s">
        <v>389</v>
      </c>
      <c r="D307" s="131" t="s">
        <v>151</v>
      </c>
      <c r="E307" s="132" t="s">
        <v>2202</v>
      </c>
      <c r="F307" s="133" t="s">
        <v>2203</v>
      </c>
      <c r="G307" s="134" t="s">
        <v>2199</v>
      </c>
      <c r="H307" s="135">
        <v>1</v>
      </c>
      <c r="I307" s="136"/>
      <c r="J307" s="137">
        <f>ROUND(I307*H307,2)</f>
        <v>0</v>
      </c>
      <c r="K307" s="133" t="s">
        <v>193</v>
      </c>
      <c r="L307" s="31"/>
      <c r="M307" s="138" t="s">
        <v>1</v>
      </c>
      <c r="N307" s="139" t="s">
        <v>41</v>
      </c>
      <c r="P307" s="140">
        <f>O307*H307</f>
        <v>0</v>
      </c>
      <c r="Q307" s="140">
        <v>0</v>
      </c>
      <c r="R307" s="140">
        <f>Q307*H307</f>
        <v>0</v>
      </c>
      <c r="S307" s="140">
        <v>0</v>
      </c>
      <c r="T307" s="141">
        <f>S307*H307</f>
        <v>0</v>
      </c>
      <c r="AR307" s="142" t="s">
        <v>156</v>
      </c>
      <c r="AT307" s="142" t="s">
        <v>151</v>
      </c>
      <c r="AU307" s="142" t="s">
        <v>86</v>
      </c>
      <c r="AY307" s="16" t="s">
        <v>149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6" t="s">
        <v>84</v>
      </c>
      <c r="BK307" s="143">
        <f>ROUND(I307*H307,2)</f>
        <v>0</v>
      </c>
      <c r="BL307" s="16" t="s">
        <v>156</v>
      </c>
      <c r="BM307" s="142" t="s">
        <v>396</v>
      </c>
    </row>
    <row r="308" spans="2:47" s="1" customFormat="1" ht="29.25">
      <c r="B308" s="31"/>
      <c r="D308" s="145" t="s">
        <v>294</v>
      </c>
      <c r="F308" s="169" t="s">
        <v>2204</v>
      </c>
      <c r="I308" s="170"/>
      <c r="L308" s="31"/>
      <c r="M308" s="171"/>
      <c r="T308" s="53"/>
      <c r="AT308" s="16" t="s">
        <v>294</v>
      </c>
      <c r="AU308" s="16" t="s">
        <v>86</v>
      </c>
    </row>
    <row r="309" spans="2:51" s="12" customFormat="1" ht="12">
      <c r="B309" s="144"/>
      <c r="D309" s="145" t="s">
        <v>157</v>
      </c>
      <c r="E309" s="146" t="s">
        <v>1</v>
      </c>
      <c r="F309" s="147" t="s">
        <v>84</v>
      </c>
      <c r="H309" s="148">
        <v>1</v>
      </c>
      <c r="I309" s="149"/>
      <c r="L309" s="144"/>
      <c r="M309" s="150"/>
      <c r="T309" s="151"/>
      <c r="AT309" s="146" t="s">
        <v>157</v>
      </c>
      <c r="AU309" s="146" t="s">
        <v>86</v>
      </c>
      <c r="AV309" s="12" t="s">
        <v>86</v>
      </c>
      <c r="AW309" s="12" t="s">
        <v>32</v>
      </c>
      <c r="AX309" s="12" t="s">
        <v>76</v>
      </c>
      <c r="AY309" s="146" t="s">
        <v>149</v>
      </c>
    </row>
    <row r="310" spans="2:51" s="13" customFormat="1" ht="12">
      <c r="B310" s="152"/>
      <c r="D310" s="145" t="s">
        <v>157</v>
      </c>
      <c r="E310" s="153" t="s">
        <v>1</v>
      </c>
      <c r="F310" s="154" t="s">
        <v>160</v>
      </c>
      <c r="H310" s="155">
        <v>1</v>
      </c>
      <c r="I310" s="156"/>
      <c r="L310" s="152"/>
      <c r="M310" s="157"/>
      <c r="T310" s="158"/>
      <c r="AT310" s="153" t="s">
        <v>157</v>
      </c>
      <c r="AU310" s="153" t="s">
        <v>86</v>
      </c>
      <c r="AV310" s="13" t="s">
        <v>156</v>
      </c>
      <c r="AW310" s="13" t="s">
        <v>32</v>
      </c>
      <c r="AX310" s="13" t="s">
        <v>84</v>
      </c>
      <c r="AY310" s="153" t="s">
        <v>149</v>
      </c>
    </row>
    <row r="311" spans="2:65" s="1" customFormat="1" ht="16.5" customHeight="1">
      <c r="B311" s="31"/>
      <c r="C311" s="131" t="s">
        <v>273</v>
      </c>
      <c r="D311" s="131" t="s">
        <v>151</v>
      </c>
      <c r="E311" s="132" t="s">
        <v>2205</v>
      </c>
      <c r="F311" s="133" t="s">
        <v>2206</v>
      </c>
      <c r="G311" s="134" t="s">
        <v>1837</v>
      </c>
      <c r="H311" s="135">
        <v>1</v>
      </c>
      <c r="I311" s="136"/>
      <c r="J311" s="137">
        <f>ROUND(I311*H311,2)</f>
        <v>0</v>
      </c>
      <c r="K311" s="133" t="s">
        <v>193</v>
      </c>
      <c r="L311" s="31"/>
      <c r="M311" s="138" t="s">
        <v>1</v>
      </c>
      <c r="N311" s="139" t="s">
        <v>41</v>
      </c>
      <c r="P311" s="140">
        <f>O311*H311</f>
        <v>0</v>
      </c>
      <c r="Q311" s="140">
        <v>0</v>
      </c>
      <c r="R311" s="140">
        <f>Q311*H311</f>
        <v>0</v>
      </c>
      <c r="S311" s="140">
        <v>0</v>
      </c>
      <c r="T311" s="141">
        <f>S311*H311</f>
        <v>0</v>
      </c>
      <c r="AR311" s="142" t="s">
        <v>156</v>
      </c>
      <c r="AT311" s="142" t="s">
        <v>151</v>
      </c>
      <c r="AU311" s="142" t="s">
        <v>86</v>
      </c>
      <c r="AY311" s="16" t="s">
        <v>149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6" t="s">
        <v>84</v>
      </c>
      <c r="BK311" s="143">
        <f>ROUND(I311*H311,2)</f>
        <v>0</v>
      </c>
      <c r="BL311" s="16" t="s">
        <v>156</v>
      </c>
      <c r="BM311" s="142" t="s">
        <v>401</v>
      </c>
    </row>
    <row r="312" spans="2:51" s="12" customFormat="1" ht="12">
      <c r="B312" s="144"/>
      <c r="D312" s="145" t="s">
        <v>157</v>
      </c>
      <c r="E312" s="146" t="s">
        <v>1</v>
      </c>
      <c r="F312" s="147" t="s">
        <v>84</v>
      </c>
      <c r="H312" s="148">
        <v>1</v>
      </c>
      <c r="I312" s="149"/>
      <c r="L312" s="144"/>
      <c r="M312" s="150"/>
      <c r="T312" s="151"/>
      <c r="AT312" s="146" t="s">
        <v>157</v>
      </c>
      <c r="AU312" s="146" t="s">
        <v>86</v>
      </c>
      <c r="AV312" s="12" t="s">
        <v>86</v>
      </c>
      <c r="AW312" s="12" t="s">
        <v>32</v>
      </c>
      <c r="AX312" s="12" t="s">
        <v>76</v>
      </c>
      <c r="AY312" s="146" t="s">
        <v>149</v>
      </c>
    </row>
    <row r="313" spans="2:51" s="13" customFormat="1" ht="12">
      <c r="B313" s="152"/>
      <c r="D313" s="145" t="s">
        <v>157</v>
      </c>
      <c r="E313" s="153" t="s">
        <v>1</v>
      </c>
      <c r="F313" s="154" t="s">
        <v>160</v>
      </c>
      <c r="H313" s="155">
        <v>1</v>
      </c>
      <c r="I313" s="156"/>
      <c r="L313" s="152"/>
      <c r="M313" s="157"/>
      <c r="T313" s="158"/>
      <c r="AT313" s="153" t="s">
        <v>157</v>
      </c>
      <c r="AU313" s="153" t="s">
        <v>86</v>
      </c>
      <c r="AV313" s="13" t="s">
        <v>156</v>
      </c>
      <c r="AW313" s="13" t="s">
        <v>32</v>
      </c>
      <c r="AX313" s="13" t="s">
        <v>84</v>
      </c>
      <c r="AY313" s="153" t="s">
        <v>149</v>
      </c>
    </row>
    <row r="314" spans="2:65" s="1" customFormat="1" ht="16.5" customHeight="1">
      <c r="B314" s="31"/>
      <c r="C314" s="131" t="s">
        <v>341</v>
      </c>
      <c r="D314" s="131" t="s">
        <v>151</v>
      </c>
      <c r="E314" s="132" t="s">
        <v>481</v>
      </c>
      <c r="F314" s="133" t="s">
        <v>2207</v>
      </c>
      <c r="G314" s="134" t="s">
        <v>2199</v>
      </c>
      <c r="H314" s="135">
        <v>1</v>
      </c>
      <c r="I314" s="136"/>
      <c r="J314" s="137">
        <f>ROUND(I314*H314,2)</f>
        <v>0</v>
      </c>
      <c r="K314" s="133" t="s">
        <v>1</v>
      </c>
      <c r="L314" s="31"/>
      <c r="M314" s="138" t="s">
        <v>1</v>
      </c>
      <c r="N314" s="139" t="s">
        <v>41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156</v>
      </c>
      <c r="AT314" s="142" t="s">
        <v>151</v>
      </c>
      <c r="AU314" s="142" t="s">
        <v>86</v>
      </c>
      <c r="AY314" s="16" t="s">
        <v>149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6" t="s">
        <v>84</v>
      </c>
      <c r="BK314" s="143">
        <f>ROUND(I314*H314,2)</f>
        <v>0</v>
      </c>
      <c r="BL314" s="16" t="s">
        <v>156</v>
      </c>
      <c r="BM314" s="142" t="s">
        <v>405</v>
      </c>
    </row>
    <row r="315" spans="2:47" s="1" customFormat="1" ht="29.25">
      <c r="B315" s="31"/>
      <c r="D315" s="145" t="s">
        <v>294</v>
      </c>
      <c r="F315" s="169" t="s">
        <v>2204</v>
      </c>
      <c r="I315" s="170"/>
      <c r="L315" s="31"/>
      <c r="M315" s="171"/>
      <c r="T315" s="53"/>
      <c r="AT315" s="16" t="s">
        <v>294</v>
      </c>
      <c r="AU315" s="16" t="s">
        <v>86</v>
      </c>
    </row>
    <row r="316" spans="2:51" s="12" customFormat="1" ht="12">
      <c r="B316" s="144"/>
      <c r="D316" s="145" t="s">
        <v>157</v>
      </c>
      <c r="E316" s="146" t="s">
        <v>1</v>
      </c>
      <c r="F316" s="147" t="s">
        <v>84</v>
      </c>
      <c r="H316" s="148">
        <v>1</v>
      </c>
      <c r="I316" s="149"/>
      <c r="L316" s="144"/>
      <c r="M316" s="150"/>
      <c r="T316" s="151"/>
      <c r="AT316" s="146" t="s">
        <v>157</v>
      </c>
      <c r="AU316" s="146" t="s">
        <v>86</v>
      </c>
      <c r="AV316" s="12" t="s">
        <v>86</v>
      </c>
      <c r="AW316" s="12" t="s">
        <v>32</v>
      </c>
      <c r="AX316" s="12" t="s">
        <v>76</v>
      </c>
      <c r="AY316" s="146" t="s">
        <v>149</v>
      </c>
    </row>
    <row r="317" spans="2:51" s="13" customFormat="1" ht="12">
      <c r="B317" s="152"/>
      <c r="D317" s="145" t="s">
        <v>157</v>
      </c>
      <c r="E317" s="153" t="s">
        <v>1</v>
      </c>
      <c r="F317" s="154" t="s">
        <v>160</v>
      </c>
      <c r="H317" s="155">
        <v>1</v>
      </c>
      <c r="I317" s="156"/>
      <c r="L317" s="152"/>
      <c r="M317" s="157"/>
      <c r="T317" s="158"/>
      <c r="AT317" s="153" t="s">
        <v>157</v>
      </c>
      <c r="AU317" s="153" t="s">
        <v>86</v>
      </c>
      <c r="AV317" s="13" t="s">
        <v>156</v>
      </c>
      <c r="AW317" s="13" t="s">
        <v>32</v>
      </c>
      <c r="AX317" s="13" t="s">
        <v>84</v>
      </c>
      <c r="AY317" s="153" t="s">
        <v>149</v>
      </c>
    </row>
    <row r="318" spans="2:63" s="11" customFormat="1" ht="22.7" customHeight="1">
      <c r="B318" s="119"/>
      <c r="D318" s="120" t="s">
        <v>75</v>
      </c>
      <c r="E318" s="129" t="s">
        <v>506</v>
      </c>
      <c r="F318" s="129" t="s">
        <v>507</v>
      </c>
      <c r="I318" s="122"/>
      <c r="J318" s="130">
        <f>BK318</f>
        <v>0</v>
      </c>
      <c r="L318" s="119"/>
      <c r="M318" s="124"/>
      <c r="P318" s="125">
        <f>P319</f>
        <v>0</v>
      </c>
      <c r="R318" s="125">
        <f>R319</f>
        <v>0</v>
      </c>
      <c r="T318" s="126">
        <f>T319</f>
        <v>0</v>
      </c>
      <c r="AR318" s="120" t="s">
        <v>84</v>
      </c>
      <c r="AT318" s="127" t="s">
        <v>75</v>
      </c>
      <c r="AU318" s="127" t="s">
        <v>84</v>
      </c>
      <c r="AY318" s="120" t="s">
        <v>149</v>
      </c>
      <c r="BK318" s="128">
        <f>BK319</f>
        <v>0</v>
      </c>
    </row>
    <row r="319" spans="2:65" s="1" customFormat="1" ht="24.2" customHeight="1">
      <c r="B319" s="31"/>
      <c r="C319" s="131" t="s">
        <v>398</v>
      </c>
      <c r="D319" s="131" t="s">
        <v>151</v>
      </c>
      <c r="E319" s="132" t="s">
        <v>509</v>
      </c>
      <c r="F319" s="133" t="s">
        <v>510</v>
      </c>
      <c r="G319" s="134" t="s">
        <v>172</v>
      </c>
      <c r="H319" s="135">
        <v>67.3</v>
      </c>
      <c r="I319" s="136"/>
      <c r="J319" s="137">
        <f>ROUND(I319*H319,2)</f>
        <v>0</v>
      </c>
      <c r="K319" s="133" t="s">
        <v>155</v>
      </c>
      <c r="L319" s="31"/>
      <c r="M319" s="138" t="s">
        <v>1</v>
      </c>
      <c r="N319" s="139" t="s">
        <v>41</v>
      </c>
      <c r="P319" s="140">
        <f>O319*H319</f>
        <v>0</v>
      </c>
      <c r="Q319" s="140">
        <v>0</v>
      </c>
      <c r="R319" s="140">
        <f>Q319*H319</f>
        <v>0</v>
      </c>
      <c r="S319" s="140">
        <v>0</v>
      </c>
      <c r="T319" s="141">
        <f>S319*H319</f>
        <v>0</v>
      </c>
      <c r="AR319" s="142" t="s">
        <v>156</v>
      </c>
      <c r="AT319" s="142" t="s">
        <v>151</v>
      </c>
      <c r="AU319" s="142" t="s">
        <v>86</v>
      </c>
      <c r="AY319" s="16" t="s">
        <v>149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6" t="s">
        <v>84</v>
      </c>
      <c r="BK319" s="143">
        <f>ROUND(I319*H319,2)</f>
        <v>0</v>
      </c>
      <c r="BL319" s="16" t="s">
        <v>156</v>
      </c>
      <c r="BM319" s="142" t="s">
        <v>411</v>
      </c>
    </row>
    <row r="320" spans="2:63" s="11" customFormat="1" ht="25.9" customHeight="1">
      <c r="B320" s="119"/>
      <c r="D320" s="120" t="s">
        <v>75</v>
      </c>
      <c r="E320" s="121" t="s">
        <v>512</v>
      </c>
      <c r="F320" s="121" t="s">
        <v>513</v>
      </c>
      <c r="I320" s="122"/>
      <c r="J320" s="123">
        <f>BK320</f>
        <v>0</v>
      </c>
      <c r="L320" s="119"/>
      <c r="M320" s="124"/>
      <c r="P320" s="125">
        <f>P321+P345+P350+P355</f>
        <v>0</v>
      </c>
      <c r="R320" s="125">
        <f>R321+R345+R350+R355</f>
        <v>0</v>
      </c>
      <c r="T320" s="126">
        <f>T321+T345+T350+T355</f>
        <v>0</v>
      </c>
      <c r="AR320" s="120" t="s">
        <v>86</v>
      </c>
      <c r="AT320" s="127" t="s">
        <v>75</v>
      </c>
      <c r="AU320" s="127" t="s">
        <v>76</v>
      </c>
      <c r="AY320" s="120" t="s">
        <v>149</v>
      </c>
      <c r="BK320" s="128">
        <f>BK321+BK345+BK350+BK355</f>
        <v>0</v>
      </c>
    </row>
    <row r="321" spans="2:63" s="11" customFormat="1" ht="22.7" customHeight="1">
      <c r="B321" s="119"/>
      <c r="D321" s="120" t="s">
        <v>75</v>
      </c>
      <c r="E321" s="129" t="s">
        <v>2208</v>
      </c>
      <c r="F321" s="129" t="s">
        <v>2209</v>
      </c>
      <c r="I321" s="122"/>
      <c r="J321" s="130">
        <f>BK321</f>
        <v>0</v>
      </c>
      <c r="L321" s="119"/>
      <c r="M321" s="124"/>
      <c r="P321" s="125">
        <f>SUM(P322:P344)</f>
        <v>0</v>
      </c>
      <c r="R321" s="125">
        <f>SUM(R322:R344)</f>
        <v>0</v>
      </c>
      <c r="T321" s="126">
        <f>SUM(T322:T344)</f>
        <v>0</v>
      </c>
      <c r="AR321" s="120" t="s">
        <v>86</v>
      </c>
      <c r="AT321" s="127" t="s">
        <v>75</v>
      </c>
      <c r="AU321" s="127" t="s">
        <v>84</v>
      </c>
      <c r="AY321" s="120" t="s">
        <v>149</v>
      </c>
      <c r="BK321" s="128">
        <f>SUM(BK322:BK344)</f>
        <v>0</v>
      </c>
    </row>
    <row r="322" spans="2:65" s="1" customFormat="1" ht="24.2" customHeight="1">
      <c r="B322" s="31"/>
      <c r="C322" s="131" t="s">
        <v>277</v>
      </c>
      <c r="D322" s="131" t="s">
        <v>151</v>
      </c>
      <c r="E322" s="132" t="s">
        <v>2210</v>
      </c>
      <c r="F322" s="133" t="s">
        <v>2211</v>
      </c>
      <c r="G322" s="134" t="s">
        <v>233</v>
      </c>
      <c r="H322" s="135">
        <v>7.043</v>
      </c>
      <c r="I322" s="136"/>
      <c r="J322" s="137">
        <f>ROUND(I322*H322,2)</f>
        <v>0</v>
      </c>
      <c r="K322" s="133" t="s">
        <v>155</v>
      </c>
      <c r="L322" s="31"/>
      <c r="M322" s="138" t="s">
        <v>1</v>
      </c>
      <c r="N322" s="139" t="s">
        <v>41</v>
      </c>
      <c r="P322" s="140">
        <f>O322*H322</f>
        <v>0</v>
      </c>
      <c r="Q322" s="140">
        <v>0</v>
      </c>
      <c r="R322" s="140">
        <f>Q322*H322</f>
        <v>0</v>
      </c>
      <c r="S322" s="140">
        <v>0</v>
      </c>
      <c r="T322" s="141">
        <f>S322*H322</f>
        <v>0</v>
      </c>
      <c r="AR322" s="142" t="s">
        <v>194</v>
      </c>
      <c r="AT322" s="142" t="s">
        <v>151</v>
      </c>
      <c r="AU322" s="142" t="s">
        <v>86</v>
      </c>
      <c r="AY322" s="16" t="s">
        <v>149</v>
      </c>
      <c r="BE322" s="143">
        <f>IF(N322="základní",J322,0)</f>
        <v>0</v>
      </c>
      <c r="BF322" s="143">
        <f>IF(N322="snížená",J322,0)</f>
        <v>0</v>
      </c>
      <c r="BG322" s="143">
        <f>IF(N322="zákl. přenesená",J322,0)</f>
        <v>0</v>
      </c>
      <c r="BH322" s="143">
        <f>IF(N322="sníž. přenesená",J322,0)</f>
        <v>0</v>
      </c>
      <c r="BI322" s="143">
        <f>IF(N322="nulová",J322,0)</f>
        <v>0</v>
      </c>
      <c r="BJ322" s="16" t="s">
        <v>84</v>
      </c>
      <c r="BK322" s="143">
        <f>ROUND(I322*H322,2)</f>
        <v>0</v>
      </c>
      <c r="BL322" s="16" t="s">
        <v>194</v>
      </c>
      <c r="BM322" s="142" t="s">
        <v>414</v>
      </c>
    </row>
    <row r="323" spans="2:51" s="12" customFormat="1" ht="12">
      <c r="B323" s="144"/>
      <c r="D323" s="145" t="s">
        <v>157</v>
      </c>
      <c r="E323" s="146" t="s">
        <v>1</v>
      </c>
      <c r="F323" s="147" t="s">
        <v>2212</v>
      </c>
      <c r="H323" s="148">
        <v>7.043</v>
      </c>
      <c r="I323" s="149"/>
      <c r="L323" s="144"/>
      <c r="M323" s="150"/>
      <c r="T323" s="151"/>
      <c r="AT323" s="146" t="s">
        <v>157</v>
      </c>
      <c r="AU323" s="146" t="s">
        <v>86</v>
      </c>
      <c r="AV323" s="12" t="s">
        <v>86</v>
      </c>
      <c r="AW323" s="12" t="s">
        <v>32</v>
      </c>
      <c r="AX323" s="12" t="s">
        <v>76</v>
      </c>
      <c r="AY323" s="146" t="s">
        <v>149</v>
      </c>
    </row>
    <row r="324" spans="2:51" s="13" customFormat="1" ht="12">
      <c r="B324" s="152"/>
      <c r="D324" s="145" t="s">
        <v>157</v>
      </c>
      <c r="E324" s="153" t="s">
        <v>1</v>
      </c>
      <c r="F324" s="154" t="s">
        <v>160</v>
      </c>
      <c r="H324" s="155">
        <v>7.043</v>
      </c>
      <c r="I324" s="156"/>
      <c r="L324" s="152"/>
      <c r="M324" s="157"/>
      <c r="T324" s="158"/>
      <c r="AT324" s="153" t="s">
        <v>157</v>
      </c>
      <c r="AU324" s="153" t="s">
        <v>86</v>
      </c>
      <c r="AV324" s="13" t="s">
        <v>156</v>
      </c>
      <c r="AW324" s="13" t="s">
        <v>32</v>
      </c>
      <c r="AX324" s="13" t="s">
        <v>84</v>
      </c>
      <c r="AY324" s="153" t="s">
        <v>149</v>
      </c>
    </row>
    <row r="325" spans="2:65" s="1" customFormat="1" ht="16.5" customHeight="1">
      <c r="B325" s="31"/>
      <c r="C325" s="159" t="s">
        <v>407</v>
      </c>
      <c r="D325" s="159" t="s">
        <v>184</v>
      </c>
      <c r="E325" s="160" t="s">
        <v>2213</v>
      </c>
      <c r="F325" s="161" t="s">
        <v>2214</v>
      </c>
      <c r="G325" s="162" t="s">
        <v>172</v>
      </c>
      <c r="H325" s="163">
        <v>0.018</v>
      </c>
      <c r="I325" s="164"/>
      <c r="J325" s="165">
        <f>ROUND(I325*H325,2)</f>
        <v>0</v>
      </c>
      <c r="K325" s="161" t="s">
        <v>193</v>
      </c>
      <c r="L325" s="166"/>
      <c r="M325" s="167" t="s">
        <v>1</v>
      </c>
      <c r="N325" s="168" t="s">
        <v>41</v>
      </c>
      <c r="P325" s="140">
        <f>O325*H325</f>
        <v>0</v>
      </c>
      <c r="Q325" s="140">
        <v>0</v>
      </c>
      <c r="R325" s="140">
        <f>Q325*H325</f>
        <v>0</v>
      </c>
      <c r="S325" s="140">
        <v>0</v>
      </c>
      <c r="T325" s="141">
        <f>S325*H325</f>
        <v>0</v>
      </c>
      <c r="AR325" s="142" t="s">
        <v>229</v>
      </c>
      <c r="AT325" s="142" t="s">
        <v>184</v>
      </c>
      <c r="AU325" s="142" t="s">
        <v>86</v>
      </c>
      <c r="AY325" s="16" t="s">
        <v>149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6" t="s">
        <v>84</v>
      </c>
      <c r="BK325" s="143">
        <f>ROUND(I325*H325,2)</f>
        <v>0</v>
      </c>
      <c r="BL325" s="16" t="s">
        <v>194</v>
      </c>
      <c r="BM325" s="142" t="s">
        <v>419</v>
      </c>
    </row>
    <row r="326" spans="2:51" s="12" customFormat="1" ht="12">
      <c r="B326" s="144"/>
      <c r="D326" s="145" t="s">
        <v>157</v>
      </c>
      <c r="E326" s="146" t="s">
        <v>1</v>
      </c>
      <c r="F326" s="147" t="s">
        <v>2215</v>
      </c>
      <c r="H326" s="148">
        <v>0.018</v>
      </c>
      <c r="I326" s="149"/>
      <c r="L326" s="144"/>
      <c r="M326" s="150"/>
      <c r="T326" s="151"/>
      <c r="AT326" s="146" t="s">
        <v>157</v>
      </c>
      <c r="AU326" s="146" t="s">
        <v>86</v>
      </c>
      <c r="AV326" s="12" t="s">
        <v>86</v>
      </c>
      <c r="AW326" s="12" t="s">
        <v>32</v>
      </c>
      <c r="AX326" s="12" t="s">
        <v>76</v>
      </c>
      <c r="AY326" s="146" t="s">
        <v>149</v>
      </c>
    </row>
    <row r="327" spans="2:51" s="13" customFormat="1" ht="12">
      <c r="B327" s="152"/>
      <c r="D327" s="145" t="s">
        <v>157</v>
      </c>
      <c r="E327" s="153" t="s">
        <v>1</v>
      </c>
      <c r="F327" s="154" t="s">
        <v>160</v>
      </c>
      <c r="H327" s="155">
        <v>0.018</v>
      </c>
      <c r="I327" s="156"/>
      <c r="L327" s="152"/>
      <c r="M327" s="157"/>
      <c r="T327" s="158"/>
      <c r="AT327" s="153" t="s">
        <v>157</v>
      </c>
      <c r="AU327" s="153" t="s">
        <v>86</v>
      </c>
      <c r="AV327" s="13" t="s">
        <v>156</v>
      </c>
      <c r="AW327" s="13" t="s">
        <v>32</v>
      </c>
      <c r="AX327" s="13" t="s">
        <v>84</v>
      </c>
      <c r="AY327" s="153" t="s">
        <v>149</v>
      </c>
    </row>
    <row r="328" spans="2:65" s="1" customFormat="1" ht="24.2" customHeight="1">
      <c r="B328" s="31"/>
      <c r="C328" s="131" t="s">
        <v>290</v>
      </c>
      <c r="D328" s="131" t="s">
        <v>151</v>
      </c>
      <c r="E328" s="132" t="s">
        <v>2216</v>
      </c>
      <c r="F328" s="133" t="s">
        <v>2217</v>
      </c>
      <c r="G328" s="134" t="s">
        <v>233</v>
      </c>
      <c r="H328" s="135">
        <v>15.198</v>
      </c>
      <c r="I328" s="136"/>
      <c r="J328" s="137">
        <f>ROUND(I328*H328,2)</f>
        <v>0</v>
      </c>
      <c r="K328" s="133" t="s">
        <v>155</v>
      </c>
      <c r="L328" s="31"/>
      <c r="M328" s="138" t="s">
        <v>1</v>
      </c>
      <c r="N328" s="139" t="s">
        <v>41</v>
      </c>
      <c r="P328" s="140">
        <f>O328*H328</f>
        <v>0</v>
      </c>
      <c r="Q328" s="140">
        <v>0</v>
      </c>
      <c r="R328" s="140">
        <f>Q328*H328</f>
        <v>0</v>
      </c>
      <c r="S328" s="140">
        <v>0</v>
      </c>
      <c r="T328" s="141">
        <f>S328*H328</f>
        <v>0</v>
      </c>
      <c r="AR328" s="142" t="s">
        <v>194</v>
      </c>
      <c r="AT328" s="142" t="s">
        <v>151</v>
      </c>
      <c r="AU328" s="142" t="s">
        <v>86</v>
      </c>
      <c r="AY328" s="16" t="s">
        <v>149</v>
      </c>
      <c r="BE328" s="143">
        <f>IF(N328="základní",J328,0)</f>
        <v>0</v>
      </c>
      <c r="BF328" s="143">
        <f>IF(N328="snížená",J328,0)</f>
        <v>0</v>
      </c>
      <c r="BG328" s="143">
        <f>IF(N328="zákl. přenesená",J328,0)</f>
        <v>0</v>
      </c>
      <c r="BH328" s="143">
        <f>IF(N328="sníž. přenesená",J328,0)</f>
        <v>0</v>
      </c>
      <c r="BI328" s="143">
        <f>IF(N328="nulová",J328,0)</f>
        <v>0</v>
      </c>
      <c r="BJ328" s="16" t="s">
        <v>84</v>
      </c>
      <c r="BK328" s="143">
        <f>ROUND(I328*H328,2)</f>
        <v>0</v>
      </c>
      <c r="BL328" s="16" t="s">
        <v>194</v>
      </c>
      <c r="BM328" s="142" t="s">
        <v>422</v>
      </c>
    </row>
    <row r="329" spans="2:51" s="12" customFormat="1" ht="12">
      <c r="B329" s="144"/>
      <c r="D329" s="145" t="s">
        <v>157</v>
      </c>
      <c r="E329" s="146" t="s">
        <v>1</v>
      </c>
      <c r="F329" s="147" t="s">
        <v>2218</v>
      </c>
      <c r="H329" s="148">
        <v>15.198</v>
      </c>
      <c r="I329" s="149"/>
      <c r="L329" s="144"/>
      <c r="M329" s="150"/>
      <c r="T329" s="151"/>
      <c r="AT329" s="146" t="s">
        <v>157</v>
      </c>
      <c r="AU329" s="146" t="s">
        <v>86</v>
      </c>
      <c r="AV329" s="12" t="s">
        <v>86</v>
      </c>
      <c r="AW329" s="12" t="s">
        <v>32</v>
      </c>
      <c r="AX329" s="12" t="s">
        <v>76</v>
      </c>
      <c r="AY329" s="146" t="s">
        <v>149</v>
      </c>
    </row>
    <row r="330" spans="2:51" s="13" customFormat="1" ht="12">
      <c r="B330" s="152"/>
      <c r="D330" s="145" t="s">
        <v>157</v>
      </c>
      <c r="E330" s="153" t="s">
        <v>1</v>
      </c>
      <c r="F330" s="154" t="s">
        <v>160</v>
      </c>
      <c r="H330" s="155">
        <v>15.198</v>
      </c>
      <c r="I330" s="156"/>
      <c r="L330" s="152"/>
      <c r="M330" s="157"/>
      <c r="T330" s="158"/>
      <c r="AT330" s="153" t="s">
        <v>157</v>
      </c>
      <c r="AU330" s="153" t="s">
        <v>86</v>
      </c>
      <c r="AV330" s="13" t="s">
        <v>156</v>
      </c>
      <c r="AW330" s="13" t="s">
        <v>32</v>
      </c>
      <c r="AX330" s="13" t="s">
        <v>84</v>
      </c>
      <c r="AY330" s="153" t="s">
        <v>149</v>
      </c>
    </row>
    <row r="331" spans="2:65" s="1" customFormat="1" ht="16.5" customHeight="1">
      <c r="B331" s="31"/>
      <c r="C331" s="159" t="s">
        <v>416</v>
      </c>
      <c r="D331" s="159" t="s">
        <v>184</v>
      </c>
      <c r="E331" s="160" t="s">
        <v>2219</v>
      </c>
      <c r="F331" s="161" t="s">
        <v>2220</v>
      </c>
      <c r="G331" s="162" t="s">
        <v>2221</v>
      </c>
      <c r="H331" s="163">
        <v>18</v>
      </c>
      <c r="I331" s="164"/>
      <c r="J331" s="165">
        <f aca="true" t="shared" si="0" ref="J331:J336">ROUND(I331*H331,2)</f>
        <v>0</v>
      </c>
      <c r="K331" s="161" t="s">
        <v>193</v>
      </c>
      <c r="L331" s="166"/>
      <c r="M331" s="167" t="s">
        <v>1</v>
      </c>
      <c r="N331" s="168" t="s">
        <v>41</v>
      </c>
      <c r="P331" s="140">
        <f aca="true" t="shared" si="1" ref="P331:P336">O331*H331</f>
        <v>0</v>
      </c>
      <c r="Q331" s="140">
        <v>0</v>
      </c>
      <c r="R331" s="140">
        <f aca="true" t="shared" si="2" ref="R331:R336">Q331*H331</f>
        <v>0</v>
      </c>
      <c r="S331" s="140">
        <v>0</v>
      </c>
      <c r="T331" s="141">
        <f aca="true" t="shared" si="3" ref="T331:T336">S331*H331</f>
        <v>0</v>
      </c>
      <c r="AR331" s="142" t="s">
        <v>229</v>
      </c>
      <c r="AT331" s="142" t="s">
        <v>184</v>
      </c>
      <c r="AU331" s="142" t="s">
        <v>86</v>
      </c>
      <c r="AY331" s="16" t="s">
        <v>149</v>
      </c>
      <c r="BE331" s="143">
        <f aca="true" t="shared" si="4" ref="BE331:BE336">IF(N331="základní",J331,0)</f>
        <v>0</v>
      </c>
      <c r="BF331" s="143">
        <f aca="true" t="shared" si="5" ref="BF331:BF336">IF(N331="snížená",J331,0)</f>
        <v>0</v>
      </c>
      <c r="BG331" s="143">
        <f aca="true" t="shared" si="6" ref="BG331:BG336">IF(N331="zákl. přenesená",J331,0)</f>
        <v>0</v>
      </c>
      <c r="BH331" s="143">
        <f aca="true" t="shared" si="7" ref="BH331:BH336">IF(N331="sníž. přenesená",J331,0)</f>
        <v>0</v>
      </c>
      <c r="BI331" s="143">
        <f aca="true" t="shared" si="8" ref="BI331:BI336">IF(N331="nulová",J331,0)</f>
        <v>0</v>
      </c>
      <c r="BJ331" s="16" t="s">
        <v>84</v>
      </c>
      <c r="BK331" s="143">
        <f aca="true" t="shared" si="9" ref="BK331:BK336">ROUND(I331*H331,2)</f>
        <v>0</v>
      </c>
      <c r="BL331" s="16" t="s">
        <v>194</v>
      </c>
      <c r="BM331" s="142" t="s">
        <v>427</v>
      </c>
    </row>
    <row r="332" spans="2:65" s="1" customFormat="1" ht="24.2" customHeight="1">
      <c r="B332" s="31"/>
      <c r="C332" s="131" t="s">
        <v>293</v>
      </c>
      <c r="D332" s="131" t="s">
        <v>151</v>
      </c>
      <c r="E332" s="132" t="s">
        <v>2222</v>
      </c>
      <c r="F332" s="133" t="s">
        <v>2223</v>
      </c>
      <c r="G332" s="134" t="s">
        <v>233</v>
      </c>
      <c r="H332" s="135">
        <v>14.086</v>
      </c>
      <c r="I332" s="136"/>
      <c r="J332" s="137">
        <f t="shared" si="0"/>
        <v>0</v>
      </c>
      <c r="K332" s="133" t="s">
        <v>155</v>
      </c>
      <c r="L332" s="31"/>
      <c r="M332" s="138" t="s">
        <v>1</v>
      </c>
      <c r="N332" s="139" t="s">
        <v>41</v>
      </c>
      <c r="P332" s="140">
        <f t="shared" si="1"/>
        <v>0</v>
      </c>
      <c r="Q332" s="140">
        <v>0</v>
      </c>
      <c r="R332" s="140">
        <f t="shared" si="2"/>
        <v>0</v>
      </c>
      <c r="S332" s="140">
        <v>0</v>
      </c>
      <c r="T332" s="141">
        <f t="shared" si="3"/>
        <v>0</v>
      </c>
      <c r="AR332" s="142" t="s">
        <v>194</v>
      </c>
      <c r="AT332" s="142" t="s">
        <v>151</v>
      </c>
      <c r="AU332" s="142" t="s">
        <v>86</v>
      </c>
      <c r="AY332" s="16" t="s">
        <v>149</v>
      </c>
      <c r="BE332" s="143">
        <f t="shared" si="4"/>
        <v>0</v>
      </c>
      <c r="BF332" s="143">
        <f t="shared" si="5"/>
        <v>0</v>
      </c>
      <c r="BG332" s="143">
        <f t="shared" si="6"/>
        <v>0</v>
      </c>
      <c r="BH332" s="143">
        <f t="shared" si="7"/>
        <v>0</v>
      </c>
      <c r="BI332" s="143">
        <f t="shared" si="8"/>
        <v>0</v>
      </c>
      <c r="BJ332" s="16" t="s">
        <v>84</v>
      </c>
      <c r="BK332" s="143">
        <f t="shared" si="9"/>
        <v>0</v>
      </c>
      <c r="BL332" s="16" t="s">
        <v>194</v>
      </c>
      <c r="BM332" s="142" t="s">
        <v>431</v>
      </c>
    </row>
    <row r="333" spans="2:65" s="1" customFormat="1" ht="16.5" customHeight="1">
      <c r="B333" s="31"/>
      <c r="C333" s="159" t="s">
        <v>424</v>
      </c>
      <c r="D333" s="159" t="s">
        <v>184</v>
      </c>
      <c r="E333" s="160" t="s">
        <v>2224</v>
      </c>
      <c r="F333" s="161" t="s">
        <v>2225</v>
      </c>
      <c r="G333" s="162" t="s">
        <v>233</v>
      </c>
      <c r="H333" s="163">
        <v>16.199</v>
      </c>
      <c r="I333" s="164"/>
      <c r="J333" s="165">
        <f t="shared" si="0"/>
        <v>0</v>
      </c>
      <c r="K333" s="161" t="s">
        <v>193</v>
      </c>
      <c r="L333" s="166"/>
      <c r="M333" s="167" t="s">
        <v>1</v>
      </c>
      <c r="N333" s="168" t="s">
        <v>41</v>
      </c>
      <c r="P333" s="140">
        <f t="shared" si="1"/>
        <v>0</v>
      </c>
      <c r="Q333" s="140">
        <v>0</v>
      </c>
      <c r="R333" s="140">
        <f t="shared" si="2"/>
        <v>0</v>
      </c>
      <c r="S333" s="140">
        <v>0</v>
      </c>
      <c r="T333" s="141">
        <f t="shared" si="3"/>
        <v>0</v>
      </c>
      <c r="AR333" s="142" t="s">
        <v>229</v>
      </c>
      <c r="AT333" s="142" t="s">
        <v>184</v>
      </c>
      <c r="AU333" s="142" t="s">
        <v>86</v>
      </c>
      <c r="AY333" s="16" t="s">
        <v>149</v>
      </c>
      <c r="BE333" s="143">
        <f t="shared" si="4"/>
        <v>0</v>
      </c>
      <c r="BF333" s="143">
        <f t="shared" si="5"/>
        <v>0</v>
      </c>
      <c r="BG333" s="143">
        <f t="shared" si="6"/>
        <v>0</v>
      </c>
      <c r="BH333" s="143">
        <f t="shared" si="7"/>
        <v>0</v>
      </c>
      <c r="BI333" s="143">
        <f t="shared" si="8"/>
        <v>0</v>
      </c>
      <c r="BJ333" s="16" t="s">
        <v>84</v>
      </c>
      <c r="BK333" s="143">
        <f t="shared" si="9"/>
        <v>0</v>
      </c>
      <c r="BL333" s="16" t="s">
        <v>194</v>
      </c>
      <c r="BM333" s="142" t="s">
        <v>436</v>
      </c>
    </row>
    <row r="334" spans="2:65" s="1" customFormat="1" ht="24.2" customHeight="1">
      <c r="B334" s="31"/>
      <c r="C334" s="131" t="s">
        <v>306</v>
      </c>
      <c r="D334" s="131" t="s">
        <v>151</v>
      </c>
      <c r="E334" s="132" t="s">
        <v>2226</v>
      </c>
      <c r="F334" s="133" t="s">
        <v>2227</v>
      </c>
      <c r="G334" s="134" t="s">
        <v>233</v>
      </c>
      <c r="H334" s="135">
        <v>30.396</v>
      </c>
      <c r="I334" s="136"/>
      <c r="J334" s="137">
        <f t="shared" si="0"/>
        <v>0</v>
      </c>
      <c r="K334" s="133" t="s">
        <v>155</v>
      </c>
      <c r="L334" s="31"/>
      <c r="M334" s="138" t="s">
        <v>1</v>
      </c>
      <c r="N334" s="139" t="s">
        <v>41</v>
      </c>
      <c r="P334" s="140">
        <f t="shared" si="1"/>
        <v>0</v>
      </c>
      <c r="Q334" s="140">
        <v>0</v>
      </c>
      <c r="R334" s="140">
        <f t="shared" si="2"/>
        <v>0</v>
      </c>
      <c r="S334" s="140">
        <v>0</v>
      </c>
      <c r="T334" s="141">
        <f t="shared" si="3"/>
        <v>0</v>
      </c>
      <c r="AR334" s="142" t="s">
        <v>194</v>
      </c>
      <c r="AT334" s="142" t="s">
        <v>151</v>
      </c>
      <c r="AU334" s="142" t="s">
        <v>86</v>
      </c>
      <c r="AY334" s="16" t="s">
        <v>149</v>
      </c>
      <c r="BE334" s="143">
        <f t="shared" si="4"/>
        <v>0</v>
      </c>
      <c r="BF334" s="143">
        <f t="shared" si="5"/>
        <v>0</v>
      </c>
      <c r="BG334" s="143">
        <f t="shared" si="6"/>
        <v>0</v>
      </c>
      <c r="BH334" s="143">
        <f t="shared" si="7"/>
        <v>0</v>
      </c>
      <c r="BI334" s="143">
        <f t="shared" si="8"/>
        <v>0</v>
      </c>
      <c r="BJ334" s="16" t="s">
        <v>84</v>
      </c>
      <c r="BK334" s="143">
        <f t="shared" si="9"/>
        <v>0</v>
      </c>
      <c r="BL334" s="16" t="s">
        <v>194</v>
      </c>
      <c r="BM334" s="142" t="s">
        <v>440</v>
      </c>
    </row>
    <row r="335" spans="2:65" s="1" customFormat="1" ht="16.5" customHeight="1">
      <c r="B335" s="31"/>
      <c r="C335" s="159" t="s">
        <v>433</v>
      </c>
      <c r="D335" s="159" t="s">
        <v>184</v>
      </c>
      <c r="E335" s="160" t="s">
        <v>2228</v>
      </c>
      <c r="F335" s="161" t="s">
        <v>2225</v>
      </c>
      <c r="G335" s="162" t="s">
        <v>233</v>
      </c>
      <c r="H335" s="163">
        <v>36.476</v>
      </c>
      <c r="I335" s="164"/>
      <c r="J335" s="165">
        <f t="shared" si="0"/>
        <v>0</v>
      </c>
      <c r="K335" s="161" t="s">
        <v>193</v>
      </c>
      <c r="L335" s="166"/>
      <c r="M335" s="167" t="s">
        <v>1</v>
      </c>
      <c r="N335" s="168" t="s">
        <v>41</v>
      </c>
      <c r="P335" s="140">
        <f t="shared" si="1"/>
        <v>0</v>
      </c>
      <c r="Q335" s="140">
        <v>0</v>
      </c>
      <c r="R335" s="140">
        <f t="shared" si="2"/>
        <v>0</v>
      </c>
      <c r="S335" s="140">
        <v>0</v>
      </c>
      <c r="T335" s="141">
        <f t="shared" si="3"/>
        <v>0</v>
      </c>
      <c r="AR335" s="142" t="s">
        <v>229</v>
      </c>
      <c r="AT335" s="142" t="s">
        <v>184</v>
      </c>
      <c r="AU335" s="142" t="s">
        <v>86</v>
      </c>
      <c r="AY335" s="16" t="s">
        <v>149</v>
      </c>
      <c r="BE335" s="143">
        <f t="shared" si="4"/>
        <v>0</v>
      </c>
      <c r="BF335" s="143">
        <f t="shared" si="5"/>
        <v>0</v>
      </c>
      <c r="BG335" s="143">
        <f t="shared" si="6"/>
        <v>0</v>
      </c>
      <c r="BH335" s="143">
        <f t="shared" si="7"/>
        <v>0</v>
      </c>
      <c r="BI335" s="143">
        <f t="shared" si="8"/>
        <v>0</v>
      </c>
      <c r="BJ335" s="16" t="s">
        <v>84</v>
      </c>
      <c r="BK335" s="143">
        <f t="shared" si="9"/>
        <v>0</v>
      </c>
      <c r="BL335" s="16" t="s">
        <v>194</v>
      </c>
      <c r="BM335" s="142" t="s">
        <v>444</v>
      </c>
    </row>
    <row r="336" spans="2:65" s="1" customFormat="1" ht="24.2" customHeight="1">
      <c r="B336" s="31"/>
      <c r="C336" s="131" t="s">
        <v>312</v>
      </c>
      <c r="D336" s="131" t="s">
        <v>151</v>
      </c>
      <c r="E336" s="132" t="s">
        <v>2229</v>
      </c>
      <c r="F336" s="133" t="s">
        <v>2230</v>
      </c>
      <c r="G336" s="134" t="s">
        <v>233</v>
      </c>
      <c r="H336" s="135">
        <v>10.62</v>
      </c>
      <c r="I336" s="136"/>
      <c r="J336" s="137">
        <f t="shared" si="0"/>
        <v>0</v>
      </c>
      <c r="K336" s="133" t="s">
        <v>193</v>
      </c>
      <c r="L336" s="31"/>
      <c r="M336" s="138" t="s">
        <v>1</v>
      </c>
      <c r="N336" s="139" t="s">
        <v>41</v>
      </c>
      <c r="P336" s="140">
        <f t="shared" si="1"/>
        <v>0</v>
      </c>
      <c r="Q336" s="140">
        <v>0</v>
      </c>
      <c r="R336" s="140">
        <f t="shared" si="2"/>
        <v>0</v>
      </c>
      <c r="S336" s="140">
        <v>0</v>
      </c>
      <c r="T336" s="141">
        <f t="shared" si="3"/>
        <v>0</v>
      </c>
      <c r="AR336" s="142" t="s">
        <v>194</v>
      </c>
      <c r="AT336" s="142" t="s">
        <v>151</v>
      </c>
      <c r="AU336" s="142" t="s">
        <v>86</v>
      </c>
      <c r="AY336" s="16" t="s">
        <v>149</v>
      </c>
      <c r="BE336" s="143">
        <f t="shared" si="4"/>
        <v>0</v>
      </c>
      <c r="BF336" s="143">
        <f t="shared" si="5"/>
        <v>0</v>
      </c>
      <c r="BG336" s="143">
        <f t="shared" si="6"/>
        <v>0</v>
      </c>
      <c r="BH336" s="143">
        <f t="shared" si="7"/>
        <v>0</v>
      </c>
      <c r="BI336" s="143">
        <f t="shared" si="8"/>
        <v>0</v>
      </c>
      <c r="BJ336" s="16" t="s">
        <v>84</v>
      </c>
      <c r="BK336" s="143">
        <f t="shared" si="9"/>
        <v>0</v>
      </c>
      <c r="BL336" s="16" t="s">
        <v>194</v>
      </c>
      <c r="BM336" s="142" t="s">
        <v>483</v>
      </c>
    </row>
    <row r="337" spans="2:51" s="12" customFormat="1" ht="12">
      <c r="B337" s="144"/>
      <c r="D337" s="145" t="s">
        <v>157</v>
      </c>
      <c r="E337" s="146" t="s">
        <v>1</v>
      </c>
      <c r="F337" s="147" t="s">
        <v>2231</v>
      </c>
      <c r="H337" s="148">
        <v>1.572</v>
      </c>
      <c r="I337" s="149"/>
      <c r="L337" s="144"/>
      <c r="M337" s="150"/>
      <c r="T337" s="151"/>
      <c r="AT337" s="146" t="s">
        <v>157</v>
      </c>
      <c r="AU337" s="146" t="s">
        <v>86</v>
      </c>
      <c r="AV337" s="12" t="s">
        <v>86</v>
      </c>
      <c r="AW337" s="12" t="s">
        <v>32</v>
      </c>
      <c r="AX337" s="12" t="s">
        <v>76</v>
      </c>
      <c r="AY337" s="146" t="s">
        <v>149</v>
      </c>
    </row>
    <row r="338" spans="2:51" s="12" customFormat="1" ht="12">
      <c r="B338" s="144"/>
      <c r="D338" s="145" t="s">
        <v>157</v>
      </c>
      <c r="E338" s="146" t="s">
        <v>1</v>
      </c>
      <c r="F338" s="147" t="s">
        <v>2232</v>
      </c>
      <c r="H338" s="148">
        <v>9.048</v>
      </c>
      <c r="I338" s="149"/>
      <c r="L338" s="144"/>
      <c r="M338" s="150"/>
      <c r="T338" s="151"/>
      <c r="AT338" s="146" t="s">
        <v>157</v>
      </c>
      <c r="AU338" s="146" t="s">
        <v>86</v>
      </c>
      <c r="AV338" s="12" t="s">
        <v>86</v>
      </c>
      <c r="AW338" s="12" t="s">
        <v>32</v>
      </c>
      <c r="AX338" s="12" t="s">
        <v>76</v>
      </c>
      <c r="AY338" s="146" t="s">
        <v>149</v>
      </c>
    </row>
    <row r="339" spans="2:51" s="13" customFormat="1" ht="12">
      <c r="B339" s="152"/>
      <c r="D339" s="145" t="s">
        <v>157</v>
      </c>
      <c r="E339" s="153" t="s">
        <v>1</v>
      </c>
      <c r="F339" s="154" t="s">
        <v>160</v>
      </c>
      <c r="H339" s="155">
        <v>10.620000000000001</v>
      </c>
      <c r="I339" s="156"/>
      <c r="L339" s="152"/>
      <c r="M339" s="157"/>
      <c r="T339" s="158"/>
      <c r="AT339" s="153" t="s">
        <v>157</v>
      </c>
      <c r="AU339" s="153" t="s">
        <v>86</v>
      </c>
      <c r="AV339" s="13" t="s">
        <v>156</v>
      </c>
      <c r="AW339" s="13" t="s">
        <v>32</v>
      </c>
      <c r="AX339" s="13" t="s">
        <v>84</v>
      </c>
      <c r="AY339" s="153" t="s">
        <v>149</v>
      </c>
    </row>
    <row r="340" spans="2:65" s="1" customFormat="1" ht="24.2" customHeight="1">
      <c r="B340" s="31"/>
      <c r="C340" s="131" t="s">
        <v>441</v>
      </c>
      <c r="D340" s="131" t="s">
        <v>151</v>
      </c>
      <c r="E340" s="132" t="s">
        <v>2233</v>
      </c>
      <c r="F340" s="133" t="s">
        <v>2234</v>
      </c>
      <c r="G340" s="134" t="s">
        <v>305</v>
      </c>
      <c r="H340" s="135">
        <v>10</v>
      </c>
      <c r="I340" s="136"/>
      <c r="J340" s="137">
        <f>ROUND(I340*H340,2)</f>
        <v>0</v>
      </c>
      <c r="K340" s="133" t="s">
        <v>155</v>
      </c>
      <c r="L340" s="31"/>
      <c r="M340" s="138" t="s">
        <v>1</v>
      </c>
      <c r="N340" s="139" t="s">
        <v>41</v>
      </c>
      <c r="P340" s="140">
        <f>O340*H340</f>
        <v>0</v>
      </c>
      <c r="Q340" s="140">
        <v>0</v>
      </c>
      <c r="R340" s="140">
        <f>Q340*H340</f>
        <v>0</v>
      </c>
      <c r="S340" s="140">
        <v>0</v>
      </c>
      <c r="T340" s="141">
        <f>S340*H340</f>
        <v>0</v>
      </c>
      <c r="AR340" s="142" t="s">
        <v>194</v>
      </c>
      <c r="AT340" s="142" t="s">
        <v>151</v>
      </c>
      <c r="AU340" s="142" t="s">
        <v>86</v>
      </c>
      <c r="AY340" s="16" t="s">
        <v>149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6" t="s">
        <v>84</v>
      </c>
      <c r="BK340" s="143">
        <f>ROUND(I340*H340,2)</f>
        <v>0</v>
      </c>
      <c r="BL340" s="16" t="s">
        <v>194</v>
      </c>
      <c r="BM340" s="142" t="s">
        <v>488</v>
      </c>
    </row>
    <row r="341" spans="2:51" s="12" customFormat="1" ht="12">
      <c r="B341" s="144"/>
      <c r="D341" s="145" t="s">
        <v>157</v>
      </c>
      <c r="E341" s="146" t="s">
        <v>1</v>
      </c>
      <c r="F341" s="147" t="s">
        <v>2235</v>
      </c>
      <c r="H341" s="148">
        <v>10</v>
      </c>
      <c r="I341" s="149"/>
      <c r="L341" s="144"/>
      <c r="M341" s="150"/>
      <c r="T341" s="151"/>
      <c r="AT341" s="146" t="s">
        <v>157</v>
      </c>
      <c r="AU341" s="146" t="s">
        <v>86</v>
      </c>
      <c r="AV341" s="12" t="s">
        <v>86</v>
      </c>
      <c r="AW341" s="12" t="s">
        <v>32</v>
      </c>
      <c r="AX341" s="12" t="s">
        <v>76</v>
      </c>
      <c r="AY341" s="146" t="s">
        <v>149</v>
      </c>
    </row>
    <row r="342" spans="2:51" s="13" customFormat="1" ht="12">
      <c r="B342" s="152"/>
      <c r="D342" s="145" t="s">
        <v>157</v>
      </c>
      <c r="E342" s="153" t="s">
        <v>1</v>
      </c>
      <c r="F342" s="154" t="s">
        <v>160</v>
      </c>
      <c r="H342" s="155">
        <v>10</v>
      </c>
      <c r="I342" s="156"/>
      <c r="L342" s="152"/>
      <c r="M342" s="157"/>
      <c r="T342" s="158"/>
      <c r="AT342" s="153" t="s">
        <v>157</v>
      </c>
      <c r="AU342" s="153" t="s">
        <v>86</v>
      </c>
      <c r="AV342" s="13" t="s">
        <v>156</v>
      </c>
      <c r="AW342" s="13" t="s">
        <v>32</v>
      </c>
      <c r="AX342" s="13" t="s">
        <v>84</v>
      </c>
      <c r="AY342" s="153" t="s">
        <v>149</v>
      </c>
    </row>
    <row r="343" spans="2:65" s="1" customFormat="1" ht="16.5" customHeight="1">
      <c r="B343" s="31"/>
      <c r="C343" s="159" t="s">
        <v>317</v>
      </c>
      <c r="D343" s="159" t="s">
        <v>184</v>
      </c>
      <c r="E343" s="160" t="s">
        <v>2236</v>
      </c>
      <c r="F343" s="161" t="s">
        <v>2237</v>
      </c>
      <c r="G343" s="162" t="s">
        <v>233</v>
      </c>
      <c r="H343" s="163">
        <v>11.5</v>
      </c>
      <c r="I343" s="164"/>
      <c r="J343" s="165">
        <f>ROUND(I343*H343,2)</f>
        <v>0</v>
      </c>
      <c r="K343" s="161" t="s">
        <v>193</v>
      </c>
      <c r="L343" s="166"/>
      <c r="M343" s="167" t="s">
        <v>1</v>
      </c>
      <c r="N343" s="168" t="s">
        <v>41</v>
      </c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42" t="s">
        <v>229</v>
      </c>
      <c r="AT343" s="142" t="s">
        <v>184</v>
      </c>
      <c r="AU343" s="142" t="s">
        <v>86</v>
      </c>
      <c r="AY343" s="16" t="s">
        <v>149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6" t="s">
        <v>84</v>
      </c>
      <c r="BK343" s="143">
        <f>ROUND(I343*H343,2)</f>
        <v>0</v>
      </c>
      <c r="BL343" s="16" t="s">
        <v>194</v>
      </c>
      <c r="BM343" s="142" t="s">
        <v>497</v>
      </c>
    </row>
    <row r="344" spans="2:65" s="1" customFormat="1" ht="24.2" customHeight="1">
      <c r="B344" s="31"/>
      <c r="C344" s="131" t="s">
        <v>485</v>
      </c>
      <c r="D344" s="131" t="s">
        <v>151</v>
      </c>
      <c r="E344" s="132" t="s">
        <v>2238</v>
      </c>
      <c r="F344" s="133" t="s">
        <v>2239</v>
      </c>
      <c r="G344" s="134" t="s">
        <v>547</v>
      </c>
      <c r="H344" s="178"/>
      <c r="I344" s="136"/>
      <c r="J344" s="137">
        <f>ROUND(I344*H344,2)</f>
        <v>0</v>
      </c>
      <c r="K344" s="133" t="s">
        <v>155</v>
      </c>
      <c r="L344" s="31"/>
      <c r="M344" s="138" t="s">
        <v>1</v>
      </c>
      <c r="N344" s="139" t="s">
        <v>41</v>
      </c>
      <c r="P344" s="140">
        <f>O344*H344</f>
        <v>0</v>
      </c>
      <c r="Q344" s="140">
        <v>0</v>
      </c>
      <c r="R344" s="140">
        <f>Q344*H344</f>
        <v>0</v>
      </c>
      <c r="S344" s="140">
        <v>0</v>
      </c>
      <c r="T344" s="141">
        <f>S344*H344</f>
        <v>0</v>
      </c>
      <c r="AR344" s="142" t="s">
        <v>194</v>
      </c>
      <c r="AT344" s="142" t="s">
        <v>151</v>
      </c>
      <c r="AU344" s="142" t="s">
        <v>86</v>
      </c>
      <c r="AY344" s="16" t="s">
        <v>149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16" t="s">
        <v>84</v>
      </c>
      <c r="BK344" s="143">
        <f>ROUND(I344*H344,2)</f>
        <v>0</v>
      </c>
      <c r="BL344" s="16" t="s">
        <v>194</v>
      </c>
      <c r="BM344" s="142" t="s">
        <v>501</v>
      </c>
    </row>
    <row r="345" spans="2:63" s="11" customFormat="1" ht="22.7" customHeight="1">
      <c r="B345" s="119"/>
      <c r="D345" s="120" t="s">
        <v>75</v>
      </c>
      <c r="E345" s="129" t="s">
        <v>1559</v>
      </c>
      <c r="F345" s="129" t="s">
        <v>2240</v>
      </c>
      <c r="I345" s="122"/>
      <c r="J345" s="130">
        <f>BK345</f>
        <v>0</v>
      </c>
      <c r="L345" s="119"/>
      <c r="M345" s="124"/>
      <c r="P345" s="125">
        <f>SUM(P346:P349)</f>
        <v>0</v>
      </c>
      <c r="R345" s="125">
        <f>SUM(R346:R349)</f>
        <v>0</v>
      </c>
      <c r="T345" s="126">
        <f>SUM(T346:T349)</f>
        <v>0</v>
      </c>
      <c r="AR345" s="120" t="s">
        <v>86</v>
      </c>
      <c r="AT345" s="127" t="s">
        <v>75</v>
      </c>
      <c r="AU345" s="127" t="s">
        <v>84</v>
      </c>
      <c r="AY345" s="120" t="s">
        <v>149</v>
      </c>
      <c r="BK345" s="128">
        <f>SUM(BK346:BK349)</f>
        <v>0</v>
      </c>
    </row>
    <row r="346" spans="2:65" s="1" customFormat="1" ht="66.75" customHeight="1">
      <c r="B346" s="31"/>
      <c r="C346" s="131" t="s">
        <v>321</v>
      </c>
      <c r="D346" s="131" t="s">
        <v>151</v>
      </c>
      <c r="E346" s="132" t="s">
        <v>2241</v>
      </c>
      <c r="F346" s="133" t="s">
        <v>2242</v>
      </c>
      <c r="G346" s="134" t="s">
        <v>233</v>
      </c>
      <c r="H346" s="135">
        <v>6.5</v>
      </c>
      <c r="I346" s="136"/>
      <c r="J346" s="137">
        <f>ROUND(I346*H346,2)</f>
        <v>0</v>
      </c>
      <c r="K346" s="133" t="s">
        <v>193</v>
      </c>
      <c r="L346" s="31"/>
      <c r="M346" s="138" t="s">
        <v>1</v>
      </c>
      <c r="N346" s="139" t="s">
        <v>41</v>
      </c>
      <c r="P346" s="140">
        <f>O346*H346</f>
        <v>0</v>
      </c>
      <c r="Q346" s="140">
        <v>0</v>
      </c>
      <c r="R346" s="140">
        <f>Q346*H346</f>
        <v>0</v>
      </c>
      <c r="S346" s="140">
        <v>0</v>
      </c>
      <c r="T346" s="141">
        <f>S346*H346</f>
        <v>0</v>
      </c>
      <c r="AR346" s="142" t="s">
        <v>194</v>
      </c>
      <c r="AT346" s="142" t="s">
        <v>151</v>
      </c>
      <c r="AU346" s="142" t="s">
        <v>86</v>
      </c>
      <c r="AY346" s="16" t="s">
        <v>149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6" t="s">
        <v>84</v>
      </c>
      <c r="BK346" s="143">
        <f>ROUND(I346*H346,2)</f>
        <v>0</v>
      </c>
      <c r="BL346" s="16" t="s">
        <v>194</v>
      </c>
      <c r="BM346" s="142" t="s">
        <v>505</v>
      </c>
    </row>
    <row r="347" spans="2:51" s="12" customFormat="1" ht="12">
      <c r="B347" s="144"/>
      <c r="D347" s="145" t="s">
        <v>157</v>
      </c>
      <c r="E347" s="146" t="s">
        <v>1</v>
      </c>
      <c r="F347" s="147" t="s">
        <v>2243</v>
      </c>
      <c r="H347" s="148">
        <v>6.5</v>
      </c>
      <c r="I347" s="149"/>
      <c r="L347" s="144"/>
      <c r="M347" s="150"/>
      <c r="T347" s="151"/>
      <c r="AT347" s="146" t="s">
        <v>157</v>
      </c>
      <c r="AU347" s="146" t="s">
        <v>86</v>
      </c>
      <c r="AV347" s="12" t="s">
        <v>86</v>
      </c>
      <c r="AW347" s="12" t="s">
        <v>32</v>
      </c>
      <c r="AX347" s="12" t="s">
        <v>76</v>
      </c>
      <c r="AY347" s="146" t="s">
        <v>149</v>
      </c>
    </row>
    <row r="348" spans="2:51" s="13" customFormat="1" ht="12">
      <c r="B348" s="152"/>
      <c r="D348" s="145" t="s">
        <v>157</v>
      </c>
      <c r="E348" s="153" t="s">
        <v>1</v>
      </c>
      <c r="F348" s="154" t="s">
        <v>160</v>
      </c>
      <c r="H348" s="155">
        <v>6.5</v>
      </c>
      <c r="I348" s="156"/>
      <c r="L348" s="152"/>
      <c r="M348" s="157"/>
      <c r="T348" s="158"/>
      <c r="AT348" s="153" t="s">
        <v>157</v>
      </c>
      <c r="AU348" s="153" t="s">
        <v>86</v>
      </c>
      <c r="AV348" s="13" t="s">
        <v>156</v>
      </c>
      <c r="AW348" s="13" t="s">
        <v>32</v>
      </c>
      <c r="AX348" s="13" t="s">
        <v>84</v>
      </c>
      <c r="AY348" s="153" t="s">
        <v>149</v>
      </c>
    </row>
    <row r="349" spans="2:65" s="1" customFormat="1" ht="16.5" customHeight="1">
      <c r="B349" s="31"/>
      <c r="C349" s="131" t="s">
        <v>498</v>
      </c>
      <c r="D349" s="131" t="s">
        <v>151</v>
      </c>
      <c r="E349" s="132" t="s">
        <v>2244</v>
      </c>
      <c r="F349" s="133" t="s">
        <v>2245</v>
      </c>
      <c r="G349" s="134" t="s">
        <v>547</v>
      </c>
      <c r="H349" s="178"/>
      <c r="I349" s="136"/>
      <c r="J349" s="137">
        <f>ROUND(I349*H349,2)</f>
        <v>0</v>
      </c>
      <c r="K349" s="133" t="s">
        <v>155</v>
      </c>
      <c r="L349" s="31"/>
      <c r="M349" s="138" t="s">
        <v>1</v>
      </c>
      <c r="N349" s="139" t="s">
        <v>41</v>
      </c>
      <c r="P349" s="140">
        <f>O349*H349</f>
        <v>0</v>
      </c>
      <c r="Q349" s="140">
        <v>0</v>
      </c>
      <c r="R349" s="140">
        <f>Q349*H349</f>
        <v>0</v>
      </c>
      <c r="S349" s="140">
        <v>0</v>
      </c>
      <c r="T349" s="141">
        <f>S349*H349</f>
        <v>0</v>
      </c>
      <c r="AR349" s="142" t="s">
        <v>194</v>
      </c>
      <c r="AT349" s="142" t="s">
        <v>151</v>
      </c>
      <c r="AU349" s="142" t="s">
        <v>86</v>
      </c>
      <c r="AY349" s="16" t="s">
        <v>149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6" t="s">
        <v>84</v>
      </c>
      <c r="BK349" s="143">
        <f>ROUND(I349*H349,2)</f>
        <v>0</v>
      </c>
      <c r="BL349" s="16" t="s">
        <v>194</v>
      </c>
      <c r="BM349" s="142" t="s">
        <v>511</v>
      </c>
    </row>
    <row r="350" spans="2:63" s="11" customFormat="1" ht="22.7" customHeight="1">
      <c r="B350" s="119"/>
      <c r="D350" s="120" t="s">
        <v>75</v>
      </c>
      <c r="E350" s="129" t="s">
        <v>973</v>
      </c>
      <c r="F350" s="129" t="s">
        <v>974</v>
      </c>
      <c r="I350" s="122"/>
      <c r="J350" s="130">
        <f>BK350</f>
        <v>0</v>
      </c>
      <c r="L350" s="119"/>
      <c r="M350" s="124"/>
      <c r="P350" s="125">
        <f>SUM(P351:P354)</f>
        <v>0</v>
      </c>
      <c r="R350" s="125">
        <f>SUM(R351:R354)</f>
        <v>0</v>
      </c>
      <c r="T350" s="126">
        <f>SUM(T351:T354)</f>
        <v>0</v>
      </c>
      <c r="AR350" s="120" t="s">
        <v>86</v>
      </c>
      <c r="AT350" s="127" t="s">
        <v>75</v>
      </c>
      <c r="AU350" s="127" t="s">
        <v>84</v>
      </c>
      <c r="AY350" s="120" t="s">
        <v>149</v>
      </c>
      <c r="BK350" s="128">
        <f>SUM(BK351:BK354)</f>
        <v>0</v>
      </c>
    </row>
    <row r="351" spans="2:65" s="1" customFormat="1" ht="33" customHeight="1">
      <c r="B351" s="31"/>
      <c r="C351" s="131" t="s">
        <v>328</v>
      </c>
      <c r="D351" s="131" t="s">
        <v>151</v>
      </c>
      <c r="E351" s="132" t="s">
        <v>2246</v>
      </c>
      <c r="F351" s="133" t="s">
        <v>2247</v>
      </c>
      <c r="G351" s="134" t="s">
        <v>305</v>
      </c>
      <c r="H351" s="135">
        <v>15</v>
      </c>
      <c r="I351" s="136"/>
      <c r="J351" s="137">
        <f>ROUND(I351*H351,2)</f>
        <v>0</v>
      </c>
      <c r="K351" s="133" t="s">
        <v>155</v>
      </c>
      <c r="L351" s="31"/>
      <c r="M351" s="138" t="s">
        <v>1</v>
      </c>
      <c r="N351" s="139" t="s">
        <v>41</v>
      </c>
      <c r="P351" s="140">
        <f>O351*H351</f>
        <v>0</v>
      </c>
      <c r="Q351" s="140">
        <v>0</v>
      </c>
      <c r="R351" s="140">
        <f>Q351*H351</f>
        <v>0</v>
      </c>
      <c r="S351" s="140">
        <v>0</v>
      </c>
      <c r="T351" s="141">
        <f>S351*H351</f>
        <v>0</v>
      </c>
      <c r="AR351" s="142" t="s">
        <v>194</v>
      </c>
      <c r="AT351" s="142" t="s">
        <v>151</v>
      </c>
      <c r="AU351" s="142" t="s">
        <v>86</v>
      </c>
      <c r="AY351" s="16" t="s">
        <v>149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6" t="s">
        <v>84</v>
      </c>
      <c r="BK351" s="143">
        <f>ROUND(I351*H351,2)</f>
        <v>0</v>
      </c>
      <c r="BL351" s="16" t="s">
        <v>194</v>
      </c>
      <c r="BM351" s="142" t="s">
        <v>518</v>
      </c>
    </row>
    <row r="352" spans="2:65" s="1" customFormat="1" ht="16.5" customHeight="1">
      <c r="B352" s="31"/>
      <c r="C352" s="159" t="s">
        <v>508</v>
      </c>
      <c r="D352" s="159" t="s">
        <v>184</v>
      </c>
      <c r="E352" s="160" t="s">
        <v>2248</v>
      </c>
      <c r="F352" s="161" t="s">
        <v>2249</v>
      </c>
      <c r="G352" s="162" t="s">
        <v>2221</v>
      </c>
      <c r="H352" s="163">
        <v>15</v>
      </c>
      <c r="I352" s="164"/>
      <c r="J352" s="165">
        <f>ROUND(I352*H352,2)</f>
        <v>0</v>
      </c>
      <c r="K352" s="161" t="s">
        <v>193</v>
      </c>
      <c r="L352" s="166"/>
      <c r="M352" s="167" t="s">
        <v>1</v>
      </c>
      <c r="N352" s="168" t="s">
        <v>41</v>
      </c>
      <c r="P352" s="140">
        <f>O352*H352</f>
        <v>0</v>
      </c>
      <c r="Q352" s="140">
        <v>0</v>
      </c>
      <c r="R352" s="140">
        <f>Q352*H352</f>
        <v>0</v>
      </c>
      <c r="S352" s="140">
        <v>0</v>
      </c>
      <c r="T352" s="141">
        <f>S352*H352</f>
        <v>0</v>
      </c>
      <c r="AR352" s="142" t="s">
        <v>229</v>
      </c>
      <c r="AT352" s="142" t="s">
        <v>184</v>
      </c>
      <c r="AU352" s="142" t="s">
        <v>86</v>
      </c>
      <c r="AY352" s="16" t="s">
        <v>149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6" t="s">
        <v>84</v>
      </c>
      <c r="BK352" s="143">
        <f>ROUND(I352*H352,2)</f>
        <v>0</v>
      </c>
      <c r="BL352" s="16" t="s">
        <v>194</v>
      </c>
      <c r="BM352" s="142" t="s">
        <v>524</v>
      </c>
    </row>
    <row r="353" spans="2:65" s="1" customFormat="1" ht="24.2" customHeight="1">
      <c r="B353" s="31"/>
      <c r="C353" s="131" t="s">
        <v>332</v>
      </c>
      <c r="D353" s="131" t="s">
        <v>151</v>
      </c>
      <c r="E353" s="132" t="s">
        <v>1183</v>
      </c>
      <c r="F353" s="133" t="s">
        <v>1184</v>
      </c>
      <c r="G353" s="134" t="s">
        <v>172</v>
      </c>
      <c r="H353" s="135">
        <v>0.798</v>
      </c>
      <c r="I353" s="136"/>
      <c r="J353" s="137">
        <f>ROUND(I353*H353,2)</f>
        <v>0</v>
      </c>
      <c r="K353" s="133" t="s">
        <v>155</v>
      </c>
      <c r="L353" s="31"/>
      <c r="M353" s="138" t="s">
        <v>1</v>
      </c>
      <c r="N353" s="139" t="s">
        <v>41</v>
      </c>
      <c r="P353" s="140">
        <f>O353*H353</f>
        <v>0</v>
      </c>
      <c r="Q353" s="140">
        <v>0</v>
      </c>
      <c r="R353" s="140">
        <f>Q353*H353</f>
        <v>0</v>
      </c>
      <c r="S353" s="140">
        <v>0</v>
      </c>
      <c r="T353" s="141">
        <f>S353*H353</f>
        <v>0</v>
      </c>
      <c r="AR353" s="142" t="s">
        <v>194</v>
      </c>
      <c r="AT353" s="142" t="s">
        <v>151</v>
      </c>
      <c r="AU353" s="142" t="s">
        <v>86</v>
      </c>
      <c r="AY353" s="16" t="s">
        <v>149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6" t="s">
        <v>84</v>
      </c>
      <c r="BK353" s="143">
        <f>ROUND(I353*H353,2)</f>
        <v>0</v>
      </c>
      <c r="BL353" s="16" t="s">
        <v>194</v>
      </c>
      <c r="BM353" s="142" t="s">
        <v>528</v>
      </c>
    </row>
    <row r="354" spans="2:65" s="1" customFormat="1" ht="24.2" customHeight="1">
      <c r="B354" s="31"/>
      <c r="C354" s="131" t="s">
        <v>521</v>
      </c>
      <c r="D354" s="131" t="s">
        <v>151</v>
      </c>
      <c r="E354" s="132" t="s">
        <v>1187</v>
      </c>
      <c r="F354" s="133" t="s">
        <v>1188</v>
      </c>
      <c r="G354" s="134" t="s">
        <v>172</v>
      </c>
      <c r="H354" s="135">
        <v>0.798</v>
      </c>
      <c r="I354" s="136"/>
      <c r="J354" s="137">
        <f>ROUND(I354*H354,2)</f>
        <v>0</v>
      </c>
      <c r="K354" s="133" t="s">
        <v>155</v>
      </c>
      <c r="L354" s="31"/>
      <c r="M354" s="138" t="s">
        <v>1</v>
      </c>
      <c r="N354" s="139" t="s">
        <v>41</v>
      </c>
      <c r="P354" s="140">
        <f>O354*H354</f>
        <v>0</v>
      </c>
      <c r="Q354" s="140">
        <v>0</v>
      </c>
      <c r="R354" s="140">
        <f>Q354*H354</f>
        <v>0</v>
      </c>
      <c r="S354" s="140">
        <v>0</v>
      </c>
      <c r="T354" s="141">
        <f>S354*H354</f>
        <v>0</v>
      </c>
      <c r="AR354" s="142" t="s">
        <v>194</v>
      </c>
      <c r="AT354" s="142" t="s">
        <v>151</v>
      </c>
      <c r="AU354" s="142" t="s">
        <v>86</v>
      </c>
      <c r="AY354" s="16" t="s">
        <v>149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6" t="s">
        <v>84</v>
      </c>
      <c r="BK354" s="143">
        <f>ROUND(I354*H354,2)</f>
        <v>0</v>
      </c>
      <c r="BL354" s="16" t="s">
        <v>194</v>
      </c>
      <c r="BM354" s="142" t="s">
        <v>532</v>
      </c>
    </row>
    <row r="355" spans="2:63" s="11" customFormat="1" ht="22.7" customHeight="1">
      <c r="B355" s="119"/>
      <c r="D355" s="120" t="s">
        <v>75</v>
      </c>
      <c r="E355" s="129" t="s">
        <v>1677</v>
      </c>
      <c r="F355" s="129" t="s">
        <v>1682</v>
      </c>
      <c r="I355" s="122"/>
      <c r="J355" s="130">
        <f>BK355</f>
        <v>0</v>
      </c>
      <c r="L355" s="119"/>
      <c r="M355" s="124"/>
      <c r="P355" s="125">
        <f>SUM(P356:P357)</f>
        <v>0</v>
      </c>
      <c r="R355" s="125">
        <f>SUM(R356:R357)</f>
        <v>0</v>
      </c>
      <c r="T355" s="126">
        <f>SUM(T356:T357)</f>
        <v>0</v>
      </c>
      <c r="AR355" s="120" t="s">
        <v>86</v>
      </c>
      <c r="AT355" s="127" t="s">
        <v>75</v>
      </c>
      <c r="AU355" s="127" t="s">
        <v>84</v>
      </c>
      <c r="AY355" s="120" t="s">
        <v>149</v>
      </c>
      <c r="BK355" s="128">
        <f>SUM(BK356:BK357)</f>
        <v>0</v>
      </c>
    </row>
    <row r="356" spans="2:65" s="1" customFormat="1" ht="24.2" customHeight="1">
      <c r="B356" s="31"/>
      <c r="C356" s="131" t="s">
        <v>338</v>
      </c>
      <c r="D356" s="131" t="s">
        <v>151</v>
      </c>
      <c r="E356" s="132" t="s">
        <v>2250</v>
      </c>
      <c r="F356" s="133" t="s">
        <v>2251</v>
      </c>
      <c r="G356" s="134" t="s">
        <v>305</v>
      </c>
      <c r="H356" s="135">
        <v>3</v>
      </c>
      <c r="I356" s="136"/>
      <c r="J356" s="137">
        <f>ROUND(I356*H356,2)</f>
        <v>0</v>
      </c>
      <c r="K356" s="133" t="s">
        <v>155</v>
      </c>
      <c r="L356" s="31"/>
      <c r="M356" s="138" t="s">
        <v>1</v>
      </c>
      <c r="N356" s="139" t="s">
        <v>41</v>
      </c>
      <c r="P356" s="140">
        <f>O356*H356</f>
        <v>0</v>
      </c>
      <c r="Q356" s="140">
        <v>0</v>
      </c>
      <c r="R356" s="140">
        <f>Q356*H356</f>
        <v>0</v>
      </c>
      <c r="S356" s="140">
        <v>0</v>
      </c>
      <c r="T356" s="141">
        <f>S356*H356</f>
        <v>0</v>
      </c>
      <c r="AR356" s="142" t="s">
        <v>194</v>
      </c>
      <c r="AT356" s="142" t="s">
        <v>151</v>
      </c>
      <c r="AU356" s="142" t="s">
        <v>86</v>
      </c>
      <c r="AY356" s="16" t="s">
        <v>149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6" t="s">
        <v>84</v>
      </c>
      <c r="BK356" s="143">
        <f>ROUND(I356*H356,2)</f>
        <v>0</v>
      </c>
      <c r="BL356" s="16" t="s">
        <v>194</v>
      </c>
      <c r="BM356" s="142" t="s">
        <v>535</v>
      </c>
    </row>
    <row r="357" spans="2:65" s="1" customFormat="1" ht="21.75" customHeight="1">
      <c r="B357" s="31"/>
      <c r="C357" s="131" t="s">
        <v>529</v>
      </c>
      <c r="D357" s="131" t="s">
        <v>151</v>
      </c>
      <c r="E357" s="132" t="s">
        <v>1784</v>
      </c>
      <c r="F357" s="133" t="s">
        <v>1785</v>
      </c>
      <c r="G357" s="134" t="s">
        <v>547</v>
      </c>
      <c r="H357" s="178"/>
      <c r="I357" s="136"/>
      <c r="J357" s="137">
        <f>ROUND(I357*H357,2)</f>
        <v>0</v>
      </c>
      <c r="K357" s="133" t="s">
        <v>155</v>
      </c>
      <c r="L357" s="31"/>
      <c r="M357" s="179" t="s">
        <v>1</v>
      </c>
      <c r="N357" s="180" t="s">
        <v>41</v>
      </c>
      <c r="O357" s="181"/>
      <c r="P357" s="182">
        <f>O357*H357</f>
        <v>0</v>
      </c>
      <c r="Q357" s="182">
        <v>0</v>
      </c>
      <c r="R357" s="182">
        <f>Q357*H357</f>
        <v>0</v>
      </c>
      <c r="S357" s="182">
        <v>0</v>
      </c>
      <c r="T357" s="183">
        <f>S357*H357</f>
        <v>0</v>
      </c>
      <c r="AR357" s="142" t="s">
        <v>194</v>
      </c>
      <c r="AT357" s="142" t="s">
        <v>151</v>
      </c>
      <c r="AU357" s="142" t="s">
        <v>86</v>
      </c>
      <c r="AY357" s="16" t="s">
        <v>149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6" t="s">
        <v>84</v>
      </c>
      <c r="BK357" s="143">
        <f>ROUND(I357*H357,2)</f>
        <v>0</v>
      </c>
      <c r="BL357" s="16" t="s">
        <v>194</v>
      </c>
      <c r="BM357" s="142" t="s">
        <v>540</v>
      </c>
    </row>
    <row r="358" spans="2:12" s="1" customFormat="1" ht="6.95" customHeight="1">
      <c r="B358" s="42"/>
      <c r="C358" s="43"/>
      <c r="D358" s="43"/>
      <c r="E358" s="43"/>
      <c r="F358" s="43"/>
      <c r="G358" s="43"/>
      <c r="H358" s="43"/>
      <c r="I358" s="43"/>
      <c r="J358" s="43"/>
      <c r="K358" s="43"/>
      <c r="L358" s="31"/>
    </row>
  </sheetData>
  <sheetProtection algorithmName="SHA-512" hashValue="VHMA1oB+X11dKGYmX9Z7PfaETMP9b26s3Ke2A5BMJrrc8Nptn+TcGaQK/a04gabykfjOIg0eGZLra6VUoVMZyg==" saltValue="JDsTfan/T1X7D6g1Ktdu/hhqIKSJWy0autalYgq6XLDZcugb5IiC6bueLBXzMVFiNvKuUkk7nI+oTJHm2YfaTA==" spinCount="100000" sheet="1" objects="1" scenarios="1" formatColumns="0" formatRows="0" autoFilter="0"/>
  <autoFilter ref="C128:K35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95</v>
      </c>
      <c r="L4" s="19"/>
      <c r="M4" s="8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3" t="str">
        <f>'Rekapitulace stavby'!K6</f>
        <v>Komunitně správní centrum Dačicka č.p. 4</v>
      </c>
      <c r="F7" s="224"/>
      <c r="G7" s="224"/>
      <c r="H7" s="224"/>
      <c r="L7" s="19"/>
    </row>
    <row r="8" spans="2:12" s="1" customFormat="1" ht="12" customHeight="1">
      <c r="B8" s="31"/>
      <c r="D8" s="26" t="s">
        <v>96</v>
      </c>
      <c r="L8" s="31"/>
    </row>
    <row r="9" spans="2:12" s="1" customFormat="1" ht="16.5" customHeight="1">
      <c r="B9" s="31"/>
      <c r="E9" s="205" t="s">
        <v>2252</v>
      </c>
      <c r="F9" s="222"/>
      <c r="G9" s="222"/>
      <c r="H9" s="222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0" t="str">
        <f>'Rekapitulace stavby'!AN8</f>
        <v>9. 12. 2022</v>
      </c>
      <c r="L12" s="31"/>
    </row>
    <row r="13" spans="2:12" s="1" customFormat="1" ht="10.7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5" t="str">
        <f>'Rekapitulace stavby'!E14</f>
        <v>Vyplň údaj</v>
      </c>
      <c r="F18" s="195"/>
      <c r="G18" s="195"/>
      <c r="H18" s="195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6"/>
      <c r="E27" s="199" t="s">
        <v>1</v>
      </c>
      <c r="F27" s="199"/>
      <c r="G27" s="199"/>
      <c r="H27" s="199"/>
      <c r="L27" s="86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1"/>
      <c r="E29" s="51"/>
      <c r="F29" s="51"/>
      <c r="G29" s="51"/>
      <c r="H29" s="51"/>
      <c r="I29" s="51"/>
      <c r="J29" s="51"/>
      <c r="K29" s="51"/>
      <c r="L29" s="31"/>
    </row>
    <row r="30" spans="2:12" s="1" customFormat="1" ht="25.35" customHeight="1">
      <c r="B30" s="31"/>
      <c r="D30" s="87" t="s">
        <v>36</v>
      </c>
      <c r="J30" s="63">
        <f>ROUND(J121,2)</f>
        <v>0</v>
      </c>
      <c r="L30" s="31"/>
    </row>
    <row r="31" spans="2:12" s="1" customFormat="1" ht="6.95" customHeight="1">
      <c r="B31" s="31"/>
      <c r="D31" s="51"/>
      <c r="E31" s="51"/>
      <c r="F31" s="51"/>
      <c r="G31" s="51"/>
      <c r="H31" s="51"/>
      <c r="I31" s="51"/>
      <c r="J31" s="51"/>
      <c r="K31" s="51"/>
      <c r="L31" s="31"/>
    </row>
    <row r="32" spans="2:12" s="1" customFormat="1" ht="14.45" customHeight="1">
      <c r="B32" s="31"/>
      <c r="F32" s="88" t="s">
        <v>38</v>
      </c>
      <c r="I32" s="88" t="s">
        <v>37</v>
      </c>
      <c r="J32" s="88" t="s">
        <v>39</v>
      </c>
      <c r="L32" s="31"/>
    </row>
    <row r="33" spans="2:12" s="1" customFormat="1" ht="14.45" customHeight="1">
      <c r="B33" s="31"/>
      <c r="D33" s="89" t="s">
        <v>40</v>
      </c>
      <c r="E33" s="26" t="s">
        <v>41</v>
      </c>
      <c r="F33" s="90">
        <f>ROUND((SUM(BE121:BE136)),2)</f>
        <v>0</v>
      </c>
      <c r="I33" s="91">
        <v>0.21</v>
      </c>
      <c r="J33" s="90">
        <f>ROUND(((SUM(BE121:BE136))*I33),2)</f>
        <v>0</v>
      </c>
      <c r="L33" s="31"/>
    </row>
    <row r="34" spans="2:12" s="1" customFormat="1" ht="14.45" customHeight="1">
      <c r="B34" s="31"/>
      <c r="E34" s="26" t="s">
        <v>42</v>
      </c>
      <c r="F34" s="90">
        <f>ROUND((SUM(BF121:BF136)),2)</f>
        <v>0</v>
      </c>
      <c r="I34" s="91">
        <v>0.15</v>
      </c>
      <c r="J34" s="90">
        <f>ROUND(((SUM(BF121:BF136))*I34),2)</f>
        <v>0</v>
      </c>
      <c r="L34" s="31"/>
    </row>
    <row r="35" spans="2:12" s="1" customFormat="1" ht="14.45" customHeight="1" hidden="1">
      <c r="B35" s="31"/>
      <c r="E35" s="26" t="s">
        <v>43</v>
      </c>
      <c r="F35" s="90">
        <f>ROUND((SUM(BG121:BG136)),2)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0">
        <f>ROUND((SUM(BH121:BH136)),2)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0">
        <f>ROUND((SUM(BI121:BI136)),2)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4"/>
      <c r="F39" s="54"/>
      <c r="G39" s="94" t="s">
        <v>47</v>
      </c>
      <c r="H39" s="95" t="s">
        <v>48</v>
      </c>
      <c r="I39" s="54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39" t="s">
        <v>49</v>
      </c>
      <c r="E50" s="40"/>
      <c r="F50" s="40"/>
      <c r="G50" s="39" t="s">
        <v>50</v>
      </c>
      <c r="H50" s="40"/>
      <c r="I50" s="40"/>
      <c r="J50" s="40"/>
      <c r="K50" s="40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1" t="s">
        <v>51</v>
      </c>
      <c r="E61" s="33"/>
      <c r="F61" s="98" t="s">
        <v>52</v>
      </c>
      <c r="G61" s="41" t="s">
        <v>51</v>
      </c>
      <c r="H61" s="33"/>
      <c r="I61" s="33"/>
      <c r="J61" s="99" t="s">
        <v>52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39" t="s">
        <v>53</v>
      </c>
      <c r="E65" s="40"/>
      <c r="F65" s="40"/>
      <c r="G65" s="39" t="s">
        <v>54</v>
      </c>
      <c r="H65" s="40"/>
      <c r="I65" s="40"/>
      <c r="J65" s="40"/>
      <c r="K65" s="40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1" t="s">
        <v>51</v>
      </c>
      <c r="E76" s="33"/>
      <c r="F76" s="98" t="s">
        <v>52</v>
      </c>
      <c r="G76" s="41" t="s">
        <v>51</v>
      </c>
      <c r="H76" s="33"/>
      <c r="I76" s="33"/>
      <c r="J76" s="99" t="s">
        <v>52</v>
      </c>
      <c r="K76" s="33"/>
      <c r="L76" s="31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1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1"/>
    </row>
    <row r="82" spans="2:12" s="1" customFormat="1" ht="24.95" customHeight="1">
      <c r="B82" s="31"/>
      <c r="C82" s="20" t="s">
        <v>98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3" t="str">
        <f>E7</f>
        <v>Komunitně správní centrum Dačicka č.p. 4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96</v>
      </c>
      <c r="L86" s="31"/>
    </row>
    <row r="87" spans="2:12" s="1" customFormat="1" ht="16.5" customHeight="1">
      <c r="B87" s="31"/>
      <c r="E87" s="205" t="str">
        <f>E9</f>
        <v>SO 02.1 - Vedlejší rozpoč...</v>
      </c>
      <c r="F87" s="222"/>
      <c r="G87" s="222"/>
      <c r="H87" s="222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Dačice</v>
      </c>
      <c r="I89" s="26" t="s">
        <v>22</v>
      </c>
      <c r="J89" s="50" t="str">
        <f>IF(J12="","",J12)</f>
        <v>9. 12. 2022</v>
      </c>
      <c r="L89" s="31"/>
    </row>
    <row r="90" spans="2:12" s="1" customFormat="1" ht="6.95" customHeight="1">
      <c r="B90" s="31"/>
      <c r="L90" s="31"/>
    </row>
    <row r="91" spans="2:12" s="1" customFormat="1" ht="39.95" customHeight="1">
      <c r="B91" s="31"/>
      <c r="C91" s="26" t="s">
        <v>24</v>
      </c>
      <c r="F91" s="24" t="str">
        <f>E15</f>
        <v>Město Dačice,Palackého nám.1, Dačice</v>
      </c>
      <c r="I91" s="26" t="s">
        <v>30</v>
      </c>
      <c r="J91" s="29" t="str">
        <f>E21</f>
        <v>P-atelierJH s.r.o.,Nádražní 249/II,J.Hradec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99</v>
      </c>
      <c r="D94" s="92"/>
      <c r="E94" s="92"/>
      <c r="F94" s="92"/>
      <c r="G94" s="92"/>
      <c r="H94" s="92"/>
      <c r="I94" s="92"/>
      <c r="J94" s="101" t="s">
        <v>100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7" customHeight="1">
      <c r="B96" s="31"/>
      <c r="C96" s="102" t="s">
        <v>101</v>
      </c>
      <c r="J96" s="63">
        <f>J121</f>
        <v>0</v>
      </c>
      <c r="L96" s="31"/>
      <c r="AU96" s="16" t="s">
        <v>102</v>
      </c>
    </row>
    <row r="97" spans="2:12" s="8" customFormat="1" ht="24.95" customHeight="1">
      <c r="B97" s="103"/>
      <c r="D97" s="104" t="s">
        <v>2010</v>
      </c>
      <c r="E97" s="105"/>
      <c r="F97" s="105"/>
      <c r="G97" s="105"/>
      <c r="H97" s="105"/>
      <c r="I97" s="105"/>
      <c r="J97" s="106">
        <f>J122</f>
        <v>0</v>
      </c>
      <c r="L97" s="103"/>
    </row>
    <row r="98" spans="2:12" s="9" customFormat="1" ht="19.9" customHeight="1">
      <c r="B98" s="107"/>
      <c r="D98" s="108" t="s">
        <v>2011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2:12" s="9" customFormat="1" ht="19.9" customHeight="1">
      <c r="B99" s="107"/>
      <c r="D99" s="108" t="s">
        <v>2012</v>
      </c>
      <c r="E99" s="109"/>
      <c r="F99" s="109"/>
      <c r="G99" s="109"/>
      <c r="H99" s="109"/>
      <c r="I99" s="109"/>
      <c r="J99" s="110">
        <f>J125</f>
        <v>0</v>
      </c>
      <c r="L99" s="107"/>
    </row>
    <row r="100" spans="2:12" s="9" customFormat="1" ht="19.9" customHeight="1">
      <c r="B100" s="107"/>
      <c r="D100" s="108" t="s">
        <v>2014</v>
      </c>
      <c r="E100" s="109"/>
      <c r="F100" s="109"/>
      <c r="G100" s="109"/>
      <c r="H100" s="109"/>
      <c r="I100" s="109"/>
      <c r="J100" s="110">
        <f>J127</f>
        <v>0</v>
      </c>
      <c r="L100" s="107"/>
    </row>
    <row r="101" spans="2:12" s="9" customFormat="1" ht="19.9" customHeight="1">
      <c r="B101" s="107"/>
      <c r="D101" s="108" t="s">
        <v>2015</v>
      </c>
      <c r="E101" s="109"/>
      <c r="F101" s="109"/>
      <c r="G101" s="109"/>
      <c r="H101" s="109"/>
      <c r="I101" s="109"/>
      <c r="J101" s="110">
        <f>J130</f>
        <v>0</v>
      </c>
      <c r="L101" s="107"/>
    </row>
    <row r="102" spans="2:12" s="1" customFormat="1" ht="21.75" customHeight="1">
      <c r="B102" s="31"/>
      <c r="L102" s="31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1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1"/>
    </row>
    <row r="108" spans="2:12" s="1" customFormat="1" ht="24.95" customHeight="1">
      <c r="B108" s="31"/>
      <c r="C108" s="20" t="s">
        <v>134</v>
      </c>
      <c r="L108" s="31"/>
    </row>
    <row r="109" spans="2:12" s="1" customFormat="1" ht="6.95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6.5" customHeight="1">
      <c r="B111" s="31"/>
      <c r="E111" s="223" t="str">
        <f>E7</f>
        <v>Komunitně správní centrum Dačicka č.p. 4</v>
      </c>
      <c r="F111" s="224"/>
      <c r="G111" s="224"/>
      <c r="H111" s="224"/>
      <c r="L111" s="31"/>
    </row>
    <row r="112" spans="2:12" s="1" customFormat="1" ht="12" customHeight="1">
      <c r="B112" s="31"/>
      <c r="C112" s="26" t="s">
        <v>96</v>
      </c>
      <c r="L112" s="31"/>
    </row>
    <row r="113" spans="2:12" s="1" customFormat="1" ht="16.5" customHeight="1">
      <c r="B113" s="31"/>
      <c r="E113" s="205" t="str">
        <f>E9</f>
        <v>SO 02.1 - Vedlejší rozpoč...</v>
      </c>
      <c r="F113" s="222"/>
      <c r="G113" s="222"/>
      <c r="H113" s="222"/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F12</f>
        <v>Dačice</v>
      </c>
      <c r="I115" s="26" t="s">
        <v>22</v>
      </c>
      <c r="J115" s="50" t="str">
        <f>IF(J12="","",J12)</f>
        <v>9. 12. 2022</v>
      </c>
      <c r="L115" s="31"/>
    </row>
    <row r="116" spans="2:12" s="1" customFormat="1" ht="6.95" customHeight="1">
      <c r="B116" s="31"/>
      <c r="L116" s="31"/>
    </row>
    <row r="117" spans="2:12" s="1" customFormat="1" ht="39.95" customHeight="1">
      <c r="B117" s="31"/>
      <c r="C117" s="26" t="s">
        <v>24</v>
      </c>
      <c r="F117" s="24" t="str">
        <f>E15</f>
        <v>Město Dačice,Palackého nám.1, Dačice</v>
      </c>
      <c r="I117" s="26" t="s">
        <v>30</v>
      </c>
      <c r="J117" s="29" t="str">
        <f>E21</f>
        <v>P-atelierJH s.r.o.,Nádražní 249/II,J.Hradec</v>
      </c>
      <c r="L117" s="31"/>
    </row>
    <row r="118" spans="2:12" s="1" customFormat="1" ht="15.2" customHeight="1">
      <c r="B118" s="31"/>
      <c r="C118" s="26" t="s">
        <v>28</v>
      </c>
      <c r="F118" s="24" t="str">
        <f>IF(E18="","",E18)</f>
        <v>Vyplň údaj</v>
      </c>
      <c r="I118" s="26" t="s">
        <v>33</v>
      </c>
      <c r="J118" s="29" t="str">
        <f>E24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1"/>
      <c r="C120" s="112" t="s">
        <v>135</v>
      </c>
      <c r="D120" s="113" t="s">
        <v>61</v>
      </c>
      <c r="E120" s="113" t="s">
        <v>57</v>
      </c>
      <c r="F120" s="113" t="s">
        <v>58</v>
      </c>
      <c r="G120" s="113" t="s">
        <v>136</v>
      </c>
      <c r="H120" s="113" t="s">
        <v>137</v>
      </c>
      <c r="I120" s="113" t="s">
        <v>138</v>
      </c>
      <c r="J120" s="113" t="s">
        <v>100</v>
      </c>
      <c r="K120" s="114" t="s">
        <v>139</v>
      </c>
      <c r="L120" s="111"/>
      <c r="M120" s="56" t="s">
        <v>1</v>
      </c>
      <c r="N120" s="57" t="s">
        <v>40</v>
      </c>
      <c r="O120" s="57" t="s">
        <v>140</v>
      </c>
      <c r="P120" s="57" t="s">
        <v>141</v>
      </c>
      <c r="Q120" s="57" t="s">
        <v>142</v>
      </c>
      <c r="R120" s="57" t="s">
        <v>143</v>
      </c>
      <c r="S120" s="57" t="s">
        <v>144</v>
      </c>
      <c r="T120" s="58" t="s">
        <v>145</v>
      </c>
    </row>
    <row r="121" spans="2:63" s="1" customFormat="1" ht="22.7" customHeight="1">
      <c r="B121" s="31"/>
      <c r="C121" s="61" t="s">
        <v>146</v>
      </c>
      <c r="J121" s="115">
        <f>BK121</f>
        <v>0</v>
      </c>
      <c r="L121" s="31"/>
      <c r="M121" s="59"/>
      <c r="N121" s="51"/>
      <c r="O121" s="51"/>
      <c r="P121" s="116">
        <f>P122</f>
        <v>0</v>
      </c>
      <c r="Q121" s="51"/>
      <c r="R121" s="116">
        <f>R122</f>
        <v>0</v>
      </c>
      <c r="S121" s="51"/>
      <c r="T121" s="117">
        <f>T122</f>
        <v>0</v>
      </c>
      <c r="AT121" s="16" t="s">
        <v>75</v>
      </c>
      <c r="AU121" s="16" t="s">
        <v>102</v>
      </c>
      <c r="BK121" s="118">
        <f>BK122</f>
        <v>0</v>
      </c>
    </row>
    <row r="122" spans="2:63" s="11" customFormat="1" ht="25.9" customHeight="1">
      <c r="B122" s="119"/>
      <c r="D122" s="120" t="s">
        <v>75</v>
      </c>
      <c r="E122" s="121" t="s">
        <v>2016</v>
      </c>
      <c r="F122" s="121" t="s">
        <v>2017</v>
      </c>
      <c r="I122" s="122"/>
      <c r="J122" s="123">
        <f>BK122</f>
        <v>0</v>
      </c>
      <c r="L122" s="119"/>
      <c r="M122" s="124"/>
      <c r="P122" s="125">
        <f>P123+P125+P127+P130</f>
        <v>0</v>
      </c>
      <c r="R122" s="125">
        <f>R123+R125+R127+R130</f>
        <v>0</v>
      </c>
      <c r="T122" s="126">
        <f>T123+T125+T127+T130</f>
        <v>0</v>
      </c>
      <c r="AR122" s="120" t="s">
        <v>169</v>
      </c>
      <c r="AT122" s="127" t="s">
        <v>75</v>
      </c>
      <c r="AU122" s="127" t="s">
        <v>76</v>
      </c>
      <c r="AY122" s="120" t="s">
        <v>149</v>
      </c>
      <c r="BK122" s="128">
        <f>BK123+BK125+BK127+BK130</f>
        <v>0</v>
      </c>
    </row>
    <row r="123" spans="2:63" s="11" customFormat="1" ht="22.7" customHeight="1">
      <c r="B123" s="119"/>
      <c r="D123" s="120" t="s">
        <v>75</v>
      </c>
      <c r="E123" s="129" t="s">
        <v>2018</v>
      </c>
      <c r="F123" s="129" t="s">
        <v>2019</v>
      </c>
      <c r="I123" s="122"/>
      <c r="J123" s="130">
        <f>BK123</f>
        <v>0</v>
      </c>
      <c r="L123" s="119"/>
      <c r="M123" s="124"/>
      <c r="P123" s="125">
        <f>P124</f>
        <v>0</v>
      </c>
      <c r="R123" s="125">
        <f>R124</f>
        <v>0</v>
      </c>
      <c r="T123" s="126">
        <f>T124</f>
        <v>0</v>
      </c>
      <c r="AR123" s="120" t="s">
        <v>169</v>
      </c>
      <c r="AT123" s="127" t="s">
        <v>75</v>
      </c>
      <c r="AU123" s="127" t="s">
        <v>84</v>
      </c>
      <c r="AY123" s="120" t="s">
        <v>149</v>
      </c>
      <c r="BK123" s="128">
        <f>BK124</f>
        <v>0</v>
      </c>
    </row>
    <row r="124" spans="2:65" s="1" customFormat="1" ht="16.5" customHeight="1">
      <c r="B124" s="31"/>
      <c r="C124" s="131" t="s">
        <v>84</v>
      </c>
      <c r="D124" s="131" t="s">
        <v>151</v>
      </c>
      <c r="E124" s="132" t="s">
        <v>2020</v>
      </c>
      <c r="F124" s="133" t="s">
        <v>2021</v>
      </c>
      <c r="G124" s="134" t="s">
        <v>410</v>
      </c>
      <c r="H124" s="135">
        <v>1</v>
      </c>
      <c r="I124" s="136"/>
      <c r="J124" s="137">
        <f>ROUND(I124*H124,2)</f>
        <v>0</v>
      </c>
      <c r="K124" s="133" t="s">
        <v>1</v>
      </c>
      <c r="L124" s="31"/>
      <c r="M124" s="138" t="s">
        <v>1</v>
      </c>
      <c r="N124" s="139" t="s">
        <v>41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156</v>
      </c>
      <c r="AT124" s="142" t="s">
        <v>151</v>
      </c>
      <c r="AU124" s="142" t="s">
        <v>86</v>
      </c>
      <c r="AY124" s="16" t="s">
        <v>149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6" t="s">
        <v>84</v>
      </c>
      <c r="BK124" s="143">
        <f>ROUND(I124*H124,2)</f>
        <v>0</v>
      </c>
      <c r="BL124" s="16" t="s">
        <v>156</v>
      </c>
      <c r="BM124" s="142" t="s">
        <v>86</v>
      </c>
    </row>
    <row r="125" spans="2:63" s="11" customFormat="1" ht="22.7" customHeight="1">
      <c r="B125" s="119"/>
      <c r="D125" s="120" t="s">
        <v>75</v>
      </c>
      <c r="E125" s="129" t="s">
        <v>2023</v>
      </c>
      <c r="F125" s="129" t="s">
        <v>2024</v>
      </c>
      <c r="I125" s="122"/>
      <c r="J125" s="130">
        <f>BK125</f>
        <v>0</v>
      </c>
      <c r="L125" s="119"/>
      <c r="M125" s="124"/>
      <c r="P125" s="125">
        <f>P126</f>
        <v>0</v>
      </c>
      <c r="R125" s="125">
        <f>R126</f>
        <v>0</v>
      </c>
      <c r="T125" s="126">
        <f>T126</f>
        <v>0</v>
      </c>
      <c r="AR125" s="120" t="s">
        <v>169</v>
      </c>
      <c r="AT125" s="127" t="s">
        <v>75</v>
      </c>
      <c r="AU125" s="127" t="s">
        <v>84</v>
      </c>
      <c r="AY125" s="120" t="s">
        <v>149</v>
      </c>
      <c r="BK125" s="128">
        <f>BK126</f>
        <v>0</v>
      </c>
    </row>
    <row r="126" spans="2:65" s="1" customFormat="1" ht="16.5" customHeight="1">
      <c r="B126" s="31"/>
      <c r="C126" s="131" t="s">
        <v>86</v>
      </c>
      <c r="D126" s="131" t="s">
        <v>151</v>
      </c>
      <c r="E126" s="132" t="s">
        <v>2025</v>
      </c>
      <c r="F126" s="133" t="s">
        <v>2024</v>
      </c>
      <c r="G126" s="134" t="s">
        <v>410</v>
      </c>
      <c r="H126" s="135">
        <v>1</v>
      </c>
      <c r="I126" s="136"/>
      <c r="J126" s="137">
        <f>ROUND(I126*H126,2)</f>
        <v>0</v>
      </c>
      <c r="K126" s="133" t="s">
        <v>1</v>
      </c>
      <c r="L126" s="31"/>
      <c r="M126" s="138" t="s">
        <v>1</v>
      </c>
      <c r="N126" s="139" t="s">
        <v>41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156</v>
      </c>
      <c r="AT126" s="142" t="s">
        <v>151</v>
      </c>
      <c r="AU126" s="142" t="s">
        <v>86</v>
      </c>
      <c r="AY126" s="16" t="s">
        <v>149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6" t="s">
        <v>84</v>
      </c>
      <c r="BK126" s="143">
        <f>ROUND(I126*H126,2)</f>
        <v>0</v>
      </c>
      <c r="BL126" s="16" t="s">
        <v>156</v>
      </c>
      <c r="BM126" s="142" t="s">
        <v>156</v>
      </c>
    </row>
    <row r="127" spans="2:63" s="11" customFormat="1" ht="22.7" customHeight="1">
      <c r="B127" s="119"/>
      <c r="D127" s="120" t="s">
        <v>75</v>
      </c>
      <c r="E127" s="129" t="s">
        <v>2032</v>
      </c>
      <c r="F127" s="129" t="s">
        <v>2033</v>
      </c>
      <c r="I127" s="122"/>
      <c r="J127" s="130">
        <f>BK127</f>
        <v>0</v>
      </c>
      <c r="L127" s="119"/>
      <c r="M127" s="124"/>
      <c r="P127" s="125">
        <f>SUM(P128:P129)</f>
        <v>0</v>
      </c>
      <c r="R127" s="125">
        <f>SUM(R128:R129)</f>
        <v>0</v>
      </c>
      <c r="T127" s="126">
        <f>SUM(T128:T129)</f>
        <v>0</v>
      </c>
      <c r="AR127" s="120" t="s">
        <v>169</v>
      </c>
      <c r="AT127" s="127" t="s">
        <v>75</v>
      </c>
      <c r="AU127" s="127" t="s">
        <v>84</v>
      </c>
      <c r="AY127" s="120" t="s">
        <v>149</v>
      </c>
      <c r="BK127" s="128">
        <f>SUM(BK128:BK129)</f>
        <v>0</v>
      </c>
    </row>
    <row r="128" spans="2:65" s="1" customFormat="1" ht="16.5" customHeight="1">
      <c r="B128" s="31"/>
      <c r="C128" s="131" t="s">
        <v>161</v>
      </c>
      <c r="D128" s="131" t="s">
        <v>151</v>
      </c>
      <c r="E128" s="132" t="s">
        <v>2034</v>
      </c>
      <c r="F128" s="133" t="s">
        <v>2035</v>
      </c>
      <c r="G128" s="134" t="s">
        <v>410</v>
      </c>
      <c r="H128" s="135">
        <v>1</v>
      </c>
      <c r="I128" s="136"/>
      <c r="J128" s="137">
        <f>ROUND(I128*H128,2)</f>
        <v>0</v>
      </c>
      <c r="K128" s="133" t="s">
        <v>1</v>
      </c>
      <c r="L128" s="31"/>
      <c r="M128" s="138" t="s">
        <v>1</v>
      </c>
      <c r="N128" s="139" t="s">
        <v>41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156</v>
      </c>
      <c r="AT128" s="142" t="s">
        <v>151</v>
      </c>
      <c r="AU128" s="142" t="s">
        <v>86</v>
      </c>
      <c r="AY128" s="16" t="s">
        <v>149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84</v>
      </c>
      <c r="BK128" s="143">
        <f>ROUND(I128*H128,2)</f>
        <v>0</v>
      </c>
      <c r="BL128" s="16" t="s">
        <v>156</v>
      </c>
      <c r="BM128" s="142" t="s">
        <v>168</v>
      </c>
    </row>
    <row r="129" spans="2:65" s="1" customFormat="1" ht="16.5" customHeight="1">
      <c r="B129" s="31"/>
      <c r="C129" s="131" t="s">
        <v>156</v>
      </c>
      <c r="D129" s="131" t="s">
        <v>151</v>
      </c>
      <c r="E129" s="132" t="s">
        <v>2036</v>
      </c>
      <c r="F129" s="133" t="s">
        <v>2037</v>
      </c>
      <c r="G129" s="134" t="s">
        <v>410</v>
      </c>
      <c r="H129" s="135">
        <v>1</v>
      </c>
      <c r="I129" s="136"/>
      <c r="J129" s="137">
        <f>ROUND(I129*H129,2)</f>
        <v>0</v>
      </c>
      <c r="K129" s="133" t="s">
        <v>1</v>
      </c>
      <c r="L129" s="31"/>
      <c r="M129" s="138" t="s">
        <v>1</v>
      </c>
      <c r="N129" s="139" t="s">
        <v>41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156</v>
      </c>
      <c r="AT129" s="142" t="s">
        <v>151</v>
      </c>
      <c r="AU129" s="142" t="s">
        <v>86</v>
      </c>
      <c r="AY129" s="16" t="s">
        <v>149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84</v>
      </c>
      <c r="BK129" s="143">
        <f>ROUND(I129*H129,2)</f>
        <v>0</v>
      </c>
      <c r="BL129" s="16" t="s">
        <v>156</v>
      </c>
      <c r="BM129" s="142" t="s">
        <v>173</v>
      </c>
    </row>
    <row r="130" spans="2:63" s="11" customFormat="1" ht="22.7" customHeight="1">
      <c r="B130" s="119"/>
      <c r="D130" s="120" t="s">
        <v>75</v>
      </c>
      <c r="E130" s="129" t="s">
        <v>2038</v>
      </c>
      <c r="F130" s="129" t="s">
        <v>2039</v>
      </c>
      <c r="I130" s="122"/>
      <c r="J130" s="130">
        <f>BK130</f>
        <v>0</v>
      </c>
      <c r="L130" s="119"/>
      <c r="M130" s="124"/>
      <c r="P130" s="125">
        <f>SUM(P131:P136)</f>
        <v>0</v>
      </c>
      <c r="R130" s="125">
        <f>SUM(R131:R136)</f>
        <v>0</v>
      </c>
      <c r="T130" s="126">
        <f>SUM(T131:T136)</f>
        <v>0</v>
      </c>
      <c r="AR130" s="120" t="s">
        <v>169</v>
      </c>
      <c r="AT130" s="127" t="s">
        <v>75</v>
      </c>
      <c r="AU130" s="127" t="s">
        <v>84</v>
      </c>
      <c r="AY130" s="120" t="s">
        <v>149</v>
      </c>
      <c r="BK130" s="128">
        <f>SUM(BK131:BK136)</f>
        <v>0</v>
      </c>
    </row>
    <row r="131" spans="2:65" s="1" customFormat="1" ht="16.5" customHeight="1">
      <c r="B131" s="31"/>
      <c r="C131" s="131" t="s">
        <v>173</v>
      </c>
      <c r="D131" s="131" t="s">
        <v>151</v>
      </c>
      <c r="E131" s="132" t="s">
        <v>2040</v>
      </c>
      <c r="F131" s="133" t="s">
        <v>2041</v>
      </c>
      <c r="G131" s="134" t="s">
        <v>410</v>
      </c>
      <c r="H131" s="135">
        <v>1</v>
      </c>
      <c r="I131" s="136"/>
      <c r="J131" s="137">
        <f aca="true" t="shared" si="0" ref="J131:J136">ROUND(I131*H131,2)</f>
        <v>0</v>
      </c>
      <c r="K131" s="133" t="s">
        <v>1</v>
      </c>
      <c r="L131" s="31"/>
      <c r="M131" s="138" t="s">
        <v>1</v>
      </c>
      <c r="N131" s="139" t="s">
        <v>41</v>
      </c>
      <c r="P131" s="140">
        <f aca="true" t="shared" si="1" ref="P131:P136">O131*H131</f>
        <v>0</v>
      </c>
      <c r="Q131" s="140">
        <v>0</v>
      </c>
      <c r="R131" s="140">
        <f aca="true" t="shared" si="2" ref="R131:R136">Q131*H131</f>
        <v>0</v>
      </c>
      <c r="S131" s="140">
        <v>0</v>
      </c>
      <c r="T131" s="141">
        <f aca="true" t="shared" si="3" ref="T131:T136">S131*H131</f>
        <v>0</v>
      </c>
      <c r="AR131" s="142" t="s">
        <v>156</v>
      </c>
      <c r="AT131" s="142" t="s">
        <v>151</v>
      </c>
      <c r="AU131" s="142" t="s">
        <v>86</v>
      </c>
      <c r="AY131" s="16" t="s">
        <v>149</v>
      </c>
      <c r="BE131" s="143">
        <f aca="true" t="shared" si="4" ref="BE131:BE136">IF(N131="základní",J131,0)</f>
        <v>0</v>
      </c>
      <c r="BF131" s="143">
        <f aca="true" t="shared" si="5" ref="BF131:BF136">IF(N131="snížená",J131,0)</f>
        <v>0</v>
      </c>
      <c r="BG131" s="143">
        <f aca="true" t="shared" si="6" ref="BG131:BG136">IF(N131="zákl. přenesená",J131,0)</f>
        <v>0</v>
      </c>
      <c r="BH131" s="143">
        <f aca="true" t="shared" si="7" ref="BH131:BH136">IF(N131="sníž. přenesená",J131,0)</f>
        <v>0</v>
      </c>
      <c r="BI131" s="143">
        <f aca="true" t="shared" si="8" ref="BI131:BI136">IF(N131="nulová",J131,0)</f>
        <v>0</v>
      </c>
      <c r="BJ131" s="16" t="s">
        <v>84</v>
      </c>
      <c r="BK131" s="143">
        <f aca="true" t="shared" si="9" ref="BK131:BK136">ROUND(I131*H131,2)</f>
        <v>0</v>
      </c>
      <c r="BL131" s="16" t="s">
        <v>156</v>
      </c>
      <c r="BM131" s="142" t="s">
        <v>177</v>
      </c>
    </row>
    <row r="132" spans="2:65" s="1" customFormat="1" ht="16.5" customHeight="1">
      <c r="B132" s="31"/>
      <c r="C132" s="131" t="s">
        <v>190</v>
      </c>
      <c r="D132" s="131" t="s">
        <v>151</v>
      </c>
      <c r="E132" s="132" t="s">
        <v>2042</v>
      </c>
      <c r="F132" s="133" t="s">
        <v>2043</v>
      </c>
      <c r="G132" s="134" t="s">
        <v>410</v>
      </c>
      <c r="H132" s="135">
        <v>1</v>
      </c>
      <c r="I132" s="136"/>
      <c r="J132" s="137">
        <f t="shared" si="0"/>
        <v>0</v>
      </c>
      <c r="K132" s="133" t="s">
        <v>1</v>
      </c>
      <c r="L132" s="31"/>
      <c r="M132" s="138" t="s">
        <v>1</v>
      </c>
      <c r="N132" s="139" t="s">
        <v>41</v>
      </c>
      <c r="P132" s="140">
        <f t="shared" si="1"/>
        <v>0</v>
      </c>
      <c r="Q132" s="140">
        <v>0</v>
      </c>
      <c r="R132" s="140">
        <f t="shared" si="2"/>
        <v>0</v>
      </c>
      <c r="S132" s="140">
        <v>0</v>
      </c>
      <c r="T132" s="141">
        <f t="shared" si="3"/>
        <v>0</v>
      </c>
      <c r="AR132" s="142" t="s">
        <v>156</v>
      </c>
      <c r="AT132" s="142" t="s">
        <v>151</v>
      </c>
      <c r="AU132" s="142" t="s">
        <v>86</v>
      </c>
      <c r="AY132" s="16" t="s">
        <v>149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6" t="s">
        <v>84</v>
      </c>
      <c r="BK132" s="143">
        <f t="shared" si="9"/>
        <v>0</v>
      </c>
      <c r="BL132" s="16" t="s">
        <v>156</v>
      </c>
      <c r="BM132" s="142" t="s">
        <v>183</v>
      </c>
    </row>
    <row r="133" spans="2:65" s="1" customFormat="1" ht="16.5" customHeight="1">
      <c r="B133" s="31"/>
      <c r="C133" s="131" t="s">
        <v>177</v>
      </c>
      <c r="D133" s="131" t="s">
        <v>151</v>
      </c>
      <c r="E133" s="132" t="s">
        <v>2044</v>
      </c>
      <c r="F133" s="133" t="s">
        <v>2045</v>
      </c>
      <c r="G133" s="134" t="s">
        <v>410</v>
      </c>
      <c r="H133" s="135">
        <v>1</v>
      </c>
      <c r="I133" s="136"/>
      <c r="J133" s="137">
        <f t="shared" si="0"/>
        <v>0</v>
      </c>
      <c r="K133" s="133" t="s">
        <v>1</v>
      </c>
      <c r="L133" s="31"/>
      <c r="M133" s="138" t="s">
        <v>1</v>
      </c>
      <c r="N133" s="139" t="s">
        <v>41</v>
      </c>
      <c r="P133" s="140">
        <f t="shared" si="1"/>
        <v>0</v>
      </c>
      <c r="Q133" s="140">
        <v>0</v>
      </c>
      <c r="R133" s="140">
        <f t="shared" si="2"/>
        <v>0</v>
      </c>
      <c r="S133" s="140">
        <v>0</v>
      </c>
      <c r="T133" s="141">
        <f t="shared" si="3"/>
        <v>0</v>
      </c>
      <c r="AR133" s="142" t="s">
        <v>156</v>
      </c>
      <c r="AT133" s="142" t="s">
        <v>151</v>
      </c>
      <c r="AU133" s="142" t="s">
        <v>86</v>
      </c>
      <c r="AY133" s="16" t="s">
        <v>149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6" t="s">
        <v>84</v>
      </c>
      <c r="BK133" s="143">
        <f t="shared" si="9"/>
        <v>0</v>
      </c>
      <c r="BL133" s="16" t="s">
        <v>156</v>
      </c>
      <c r="BM133" s="142" t="s">
        <v>187</v>
      </c>
    </row>
    <row r="134" spans="2:65" s="1" customFormat="1" ht="16.5" customHeight="1">
      <c r="B134" s="31"/>
      <c r="C134" s="131" t="s">
        <v>200</v>
      </c>
      <c r="D134" s="131" t="s">
        <v>151</v>
      </c>
      <c r="E134" s="132" t="s">
        <v>2046</v>
      </c>
      <c r="F134" s="133" t="s">
        <v>2047</v>
      </c>
      <c r="G134" s="134" t="s">
        <v>410</v>
      </c>
      <c r="H134" s="135">
        <v>1</v>
      </c>
      <c r="I134" s="136"/>
      <c r="J134" s="137">
        <f t="shared" si="0"/>
        <v>0</v>
      </c>
      <c r="K134" s="133" t="s">
        <v>1</v>
      </c>
      <c r="L134" s="31"/>
      <c r="M134" s="138" t="s">
        <v>1</v>
      </c>
      <c r="N134" s="139" t="s">
        <v>41</v>
      </c>
      <c r="P134" s="140">
        <f t="shared" si="1"/>
        <v>0</v>
      </c>
      <c r="Q134" s="140">
        <v>0</v>
      </c>
      <c r="R134" s="140">
        <f t="shared" si="2"/>
        <v>0</v>
      </c>
      <c r="S134" s="140">
        <v>0</v>
      </c>
      <c r="T134" s="141">
        <f t="shared" si="3"/>
        <v>0</v>
      </c>
      <c r="AR134" s="142" t="s">
        <v>156</v>
      </c>
      <c r="AT134" s="142" t="s">
        <v>151</v>
      </c>
      <c r="AU134" s="142" t="s">
        <v>86</v>
      </c>
      <c r="AY134" s="16" t="s">
        <v>149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6" t="s">
        <v>84</v>
      </c>
      <c r="BK134" s="143">
        <f t="shared" si="9"/>
        <v>0</v>
      </c>
      <c r="BL134" s="16" t="s">
        <v>156</v>
      </c>
      <c r="BM134" s="142" t="s">
        <v>194</v>
      </c>
    </row>
    <row r="135" spans="2:65" s="1" customFormat="1" ht="16.5" customHeight="1">
      <c r="B135" s="31"/>
      <c r="C135" s="131" t="s">
        <v>183</v>
      </c>
      <c r="D135" s="131" t="s">
        <v>151</v>
      </c>
      <c r="E135" s="132" t="s">
        <v>2048</v>
      </c>
      <c r="F135" s="133" t="s">
        <v>2049</v>
      </c>
      <c r="G135" s="134" t="s">
        <v>410</v>
      </c>
      <c r="H135" s="135">
        <v>1</v>
      </c>
      <c r="I135" s="136"/>
      <c r="J135" s="137">
        <f t="shared" si="0"/>
        <v>0</v>
      </c>
      <c r="K135" s="133" t="s">
        <v>1</v>
      </c>
      <c r="L135" s="31"/>
      <c r="M135" s="138" t="s">
        <v>1</v>
      </c>
      <c r="N135" s="139" t="s">
        <v>41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</v>
      </c>
      <c r="T135" s="141">
        <f t="shared" si="3"/>
        <v>0</v>
      </c>
      <c r="AR135" s="142" t="s">
        <v>156</v>
      </c>
      <c r="AT135" s="142" t="s">
        <v>151</v>
      </c>
      <c r="AU135" s="142" t="s">
        <v>86</v>
      </c>
      <c r="AY135" s="16" t="s">
        <v>149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6" t="s">
        <v>84</v>
      </c>
      <c r="BK135" s="143">
        <f t="shared" si="9"/>
        <v>0</v>
      </c>
      <c r="BL135" s="16" t="s">
        <v>156</v>
      </c>
      <c r="BM135" s="142" t="s">
        <v>198</v>
      </c>
    </row>
    <row r="136" spans="2:65" s="1" customFormat="1" ht="16.5" customHeight="1">
      <c r="B136" s="31"/>
      <c r="C136" s="131" t="s">
        <v>209</v>
      </c>
      <c r="D136" s="131" t="s">
        <v>151</v>
      </c>
      <c r="E136" s="132" t="s">
        <v>2050</v>
      </c>
      <c r="F136" s="133" t="s">
        <v>2051</v>
      </c>
      <c r="G136" s="134" t="s">
        <v>410</v>
      </c>
      <c r="H136" s="135">
        <v>1</v>
      </c>
      <c r="I136" s="136"/>
      <c r="J136" s="137">
        <f t="shared" si="0"/>
        <v>0</v>
      </c>
      <c r="K136" s="133" t="s">
        <v>1</v>
      </c>
      <c r="L136" s="31"/>
      <c r="M136" s="179" t="s">
        <v>1</v>
      </c>
      <c r="N136" s="180" t="s">
        <v>41</v>
      </c>
      <c r="O136" s="181"/>
      <c r="P136" s="182">
        <f t="shared" si="1"/>
        <v>0</v>
      </c>
      <c r="Q136" s="182">
        <v>0</v>
      </c>
      <c r="R136" s="182">
        <f t="shared" si="2"/>
        <v>0</v>
      </c>
      <c r="S136" s="182">
        <v>0</v>
      </c>
      <c r="T136" s="183">
        <f t="shared" si="3"/>
        <v>0</v>
      </c>
      <c r="AR136" s="142" t="s">
        <v>156</v>
      </c>
      <c r="AT136" s="142" t="s">
        <v>151</v>
      </c>
      <c r="AU136" s="142" t="s">
        <v>86</v>
      </c>
      <c r="AY136" s="16" t="s">
        <v>149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6" t="s">
        <v>84</v>
      </c>
      <c r="BK136" s="143">
        <f t="shared" si="9"/>
        <v>0</v>
      </c>
      <c r="BL136" s="16" t="s">
        <v>156</v>
      </c>
      <c r="BM136" s="142" t="s">
        <v>203</v>
      </c>
    </row>
    <row r="137" spans="2:12" s="1" customFormat="1" ht="6.95" customHeight="1"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31"/>
    </row>
  </sheetData>
  <sheetProtection algorithmName="SHA-512" hashValue="Gre12jRSsYmBAeASj4HhGMkhOwBQxQ4qy0YZfsTDUM7IwwX9nfcrcoFc38LHqOOwoAjUiDkC5eKzUo05p2yhKA==" saltValue="stB++6Zdw2nl8+8jytgUMV2rFROlnHAGCDiVdjj3hvRAYf/0cTxl6+CY/DPAozwlDX6bwjjaQ6e6kyCyavN4YA==" spinCount="100000" sheet="1" objects="1" scenarios="1" formatColumns="0" formatRows="0" autoFilter="0"/>
  <autoFilter ref="C120:K13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DESKTOP-OMQ29LB\Martin</dc:creator>
  <cp:keywords/>
  <dc:description/>
  <cp:lastModifiedBy>Štefl Miroslav</cp:lastModifiedBy>
  <dcterms:created xsi:type="dcterms:W3CDTF">2023-01-25T14:15:12Z</dcterms:created>
  <dcterms:modified xsi:type="dcterms:W3CDTF">2023-02-01T11:47:31Z</dcterms:modified>
  <cp:category/>
  <cp:version/>
  <cp:contentType/>
  <cp:contentStatus/>
</cp:coreProperties>
</file>