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Komunikace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'01 - Komunikace'!$C$90:$K$304</definedName>
    <definedName name="_xlnm.Print_Area" localSheetId="1">'01 - Komunikace'!$C$4:$J$39,'01 - Komunikace'!$C$45:$J$72,'01 - Komunikace'!$C$78:$K$304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Komunikace'!$90:$90</definedName>
  </definedNames>
  <calcPr fullCalcOnLoad="1"/>
</workbook>
</file>

<file path=xl/sharedStrings.xml><?xml version="1.0" encoding="utf-8"?>
<sst xmlns="http://schemas.openxmlformats.org/spreadsheetml/2006/main" count="2792" uniqueCount="668">
  <si>
    <t>Export Komplet</t>
  </si>
  <si>
    <t>VZ</t>
  </si>
  <si>
    <t>2.0</t>
  </si>
  <si>
    <t>ZAMOK</t>
  </si>
  <si>
    <t>False</t>
  </si>
  <si>
    <t>{37703879-3e79-4232-a1dd-d981bad05650}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</si>
  <si>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</si>
  <si>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</si>
  <si>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</si>
  <si>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</si>
  <si>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</si>
  <si>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</si>
  <si>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</si>
  <si>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</si>
  <si>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2021-11-10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</si>
  <si>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</si>
  <si>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</si>
  <si>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Výstavba místní komunikace Vnorovice</t>
  </si>
  <si>
    <t>KSO:</t>
  </si>
  <si>
    <t/>
  </si>
  <si>
    <t>CC-CZ:</t>
  </si>
  <si>
    <t>Místo:</t>
  </si>
  <si>
    <t xml:space="preserve"> </t>
  </si>
  <si>
    <t>Datum:</t>
  </si>
  <si>
    <t>29. 11. 2021</t>
  </si>
  <si>
    <t>Zadavatel:</t>
  </si>
  <si>
    <t>IČ:</t>
  </si>
  <si>
    <t>Obec Staré Hobzí</t>
  </si>
  <si>
    <t>DIČ:</t>
  </si>
  <si>
    <t>Uchazeč:</t>
  </si>
  <si>
    <t>Vyplň údaj</t>
  </si>
  <si>
    <t>Projektant:</t>
  </si>
  <si>
    <t>f-plan spol. s r.o., Ing.Jiří Kopr</t>
  </si>
  <si>
    <t>True</t>
  </si>
  <si>
    <t>Zpracovatel:</t>
  </si>
  <si>
    <t>Martin Lang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</si>
  <si>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</si>
  <si>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</si>
  <si>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</si>
  <si>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</si>
  <si>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</si>
  <si>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</si>
  <si>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</si>
  <si>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</si>
  <si>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</si>
  <si>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</si>
  <si>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</si>
  <si>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</si>
  <si>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</si>
  <si>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</si>
  <si>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</si>
  <si>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</si>
  <si>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</si>
  <si>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</si>
  <si>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</si>
  <si>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</si>
  <si>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</si>
  <si>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</si>
  <si>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</si>
  <si>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</si>
  <si>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</si>
  <si>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</si>
  <si>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</si>
  <si>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</si>
  <si>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</si>
  <si>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</si>
  <si>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</si>
  <si>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</si>
  <si>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</si>
  <si>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</si>
  <si>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</si>
  <si>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</si>
  <si>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</si>
  <si>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</si>
  <si>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</si>
  <si>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</si>
  <si>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</si>
  <si>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</si>
  <si>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Komunikace</t>
  </si>
  <si>
    <t>STA</t>
  </si>
  <si>
    <t>1</t>
  </si>
  <si>
    <t>{d5baf4bf-d6db-4f82-bcbd-79395dc0e15b}</t>
  </si>
  <si>
    <t>2</t>
  </si>
  <si>
    <t>KRYCÍ LIST SOUPISU PRACÍ</t>
  </si>
  <si>
    <t>Objekt:</t>
  </si>
  <si>
    <t>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</si>
  <si>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</si>
  <si>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</si>
  <si>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</si>
  <si>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</si>
  <si>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</si>
  <si>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</si>
  <si>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</si>
  <si>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</si>
  <si>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</si>
  <si>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</si>
  <si>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</si>
  <si>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</si>
  <si>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</si>
  <si>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</si>
  <si>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</si>
  <si>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</si>
  <si>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</si>
  <si>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</si>
  <si>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</si>
  <si>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</si>
  <si>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</si>
  <si>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</si>
  <si>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</si>
  <si>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</si>
  <si>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</si>
  <si>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</si>
  <si>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</si>
  <si>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</si>
  <si>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</si>
  <si>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</si>
  <si>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</si>
  <si>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</si>
  <si>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</si>
  <si>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</si>
  <si>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</si>
  <si>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</si>
  <si>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m2</t>
  </si>
  <si>
    <t>CS ÚRS 2022 02</t>
  </si>
  <si>
    <t>4</t>
  </si>
  <si>
    <t>211123693</t>
  </si>
  <si>
    <t>Online PSC</t>
  </si>
  <si>
    <t>https://podminky.urs.cz/item/CS_URS_2022_02/113107222</t>
  </si>
  <si>
    <t>VV</t>
  </si>
  <si>
    <t>397,00+9,00</t>
  </si>
  <si>
    <t>Součet</t>
  </si>
  <si>
    <t>122252204</t>
  </si>
  <si>
    <t>Odkopávky a prokopávky nezapažené pro silnice a dálnice strojně v hornině třídy těžitelnosti I přes 100 do 500 m3</t>
  </si>
  <si>
    <t>m3</t>
  </si>
  <si>
    <t>569612633</t>
  </si>
  <si>
    <t>https://podminky.urs.cz/item/CS_URS_2022_02/122252204</t>
  </si>
  <si>
    <t>(397,00+9,00+103,00)*0,30</t>
  </si>
  <si>
    <t>"zvětšená odkopávka - úsek 5,60-25,20" 4,50*19,60*0,23</t>
  </si>
  <si>
    <t>3</t>
  </si>
  <si>
    <t>132251101</t>
  </si>
  <si>
    <t>Hloubení nezapažených rýh šířky do 800 mm strojně s urovnáním dna do předepsaného profilu a spádu v hornině třídy těžitelnosti I skupiny 3 do 20 m3</t>
  </si>
  <si>
    <t>-222613234</t>
  </si>
  <si>
    <t>https://podminky.urs.cz/item/CS_URS_2022_02/132251101</t>
  </si>
  <si>
    <t>pro vpusť a kanalizaci</t>
  </si>
  <si>
    <t>3,00*0,80*0,50</t>
  </si>
  <si>
    <t>132251251</t>
  </si>
  <si>
    <t>Hloubení nezapažených rýh šířky přes 800 do 2 000 mm strojně s urovnáním dna do předepsaného profilu a spádu v hornině třídy těžitelnosti I skupiny 3 do 20 m3</t>
  </si>
  <si>
    <t>2057241352</t>
  </si>
  <si>
    <t>https://podminky.urs.cz/item/CS_URS_2022_02/132251251</t>
  </si>
  <si>
    <t>pro propustek</t>
  </si>
  <si>
    <t>12,33*1,50*0,50</t>
  </si>
  <si>
    <t>5</t>
  </si>
  <si>
    <t>162751113</t>
  </si>
  <si>
    <t>Vodorovné přemístění výkopku nebo sypaniny po suchu na obvyklém dopravním prostředku, bez naložení výkopku, avšak se složením bez rozhrnutí z horniny třídy těžitelnosti I skupiny 1 až 3 na vzdálenost přes 5 000 do 6 000 m</t>
  </si>
  <si>
    <t>-425661178</t>
  </si>
  <si>
    <t>https://podminky.urs.cz/item/CS_URS_2022_02/162751113</t>
  </si>
  <si>
    <t>6</t>
  </si>
  <si>
    <t>171151103</t>
  </si>
  <si>
    <t>Uložení sypanin do násypů strojně s rozprostřením sypaniny ve vrstvách a s hrubým urovnáním zhutněných z hornin soudržných jakékoliv třídy těžitelnosti</t>
  </si>
  <si>
    <t>-1321284911</t>
  </si>
  <si>
    <t>https://podminky.urs.cz/item/CS_URS_2022_02/171151103</t>
  </si>
  <si>
    <t>násyp na stávající komunikace pro jejich vyspravení</t>
  </si>
  <si>
    <t>406,00*0,15+172,986+1,20+9,248</t>
  </si>
  <si>
    <t>7</t>
  </si>
  <si>
    <t>174111101</t>
  </si>
  <si>
    <t>Zásyp sypaninou z jakékoliv horniny ručně s uložením výkopku ve vrstvách se zhutněním jam, šachet, rýh nebo kolem objektů v těchto vykopávkách</t>
  </si>
  <si>
    <t>499084669</t>
  </si>
  <si>
    <t>https://podminky.urs.cz/item/CS_URS_2022_02/174111101</t>
  </si>
  <si>
    <t>obsyp vpusti</t>
  </si>
  <si>
    <t>0,80*0,80*0,50</t>
  </si>
  <si>
    <t>8</t>
  </si>
  <si>
    <t>M</t>
  </si>
  <si>
    <t>58331200</t>
  </si>
  <si>
    <t>štěrkopísek netříděný</t>
  </si>
  <si>
    <t>t</t>
  </si>
  <si>
    <t>-217106498</t>
  </si>
  <si>
    <t>0,32*2 'Přepočtené koeficientem množství</t>
  </si>
  <si>
    <t>9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</si>
  <si>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</si>
  <si>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</si>
  <si>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-1952443949</t>
  </si>
  <si>
    <t>https://podminky.urs.cz/item/CS_URS_2022_02/175111101</t>
  </si>
  <si>
    <t>obsyp propustku</t>
  </si>
  <si>
    <t>0,50*0,50*2*13,30</t>
  </si>
  <si>
    <t>obsyp potrubí</t>
  </si>
  <si>
    <t>0,80*0,40*3,00</t>
  </si>
  <si>
    <t>10</t>
  </si>
  <si>
    <t>-810007518</t>
  </si>
  <si>
    <t>7,61*2 'Přepočtené koeficientem množství</t>
  </si>
  <si>
    <t>11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</si>
  <si>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</si>
  <si>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</si>
  <si>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1663348324</t>
  </si>
  <si>
    <t>https://podminky.urs.cz/item/CS_URS_2022_02/181111111</t>
  </si>
  <si>
    <t>podél nové komunikace</t>
  </si>
  <si>
    <t>2*1,00*113,20</t>
  </si>
  <si>
    <t>12</t>
  </si>
  <si>
    <t>181151311</t>
  </si>
  <si>
    <t>Plošná úprava terénu v zemině skupiny 1 až 4 s urovnáním povrchu bez doplnění ornice souvislé plochy přes 500 m2 při nerovnostech terénu přes 50 do 100 mm v rovině nebo na svahu do 1:5</t>
  </si>
  <si>
    <t>-456915008</t>
  </si>
  <si>
    <t>https://podminky.urs.cz/item/CS_URS_2022_02/181151311</t>
  </si>
  <si>
    <t>vyspravení stávajících komunikaci vytěženou zeminou a štěrkem</t>
  </si>
  <si>
    <t>4850,00</t>
  </si>
  <si>
    <t>13</t>
  </si>
  <si>
    <t>181152302</t>
  </si>
  <si>
    <t>Úprava pláně na stavbách silnic a dálnic strojně v zářezech mimo skalních se zhutněním</t>
  </si>
  <si>
    <t>-1520048787</t>
  </si>
  <si>
    <t>https://podminky.urs.cz/item/CS_URS_2022_02/181152302</t>
  </si>
  <si>
    <t>zhutnění podloží po provedených odkopávkách</t>
  </si>
  <si>
    <t>406,00</t>
  </si>
  <si>
    <t>14</t>
  </si>
  <si>
    <t>181311103</t>
  </si>
  <si>
    <t>Rozprostření a urovnání ornice v rovině nebo ve svahu sklonu do 1:5 ručně při souvislé ploše, tl. vrstvy do 200 mm</t>
  </si>
  <si>
    <t>-481054916</t>
  </si>
  <si>
    <t>https://podminky.urs.cz/item/CS_URS_2022_02/181311103</t>
  </si>
  <si>
    <t>226,40</t>
  </si>
  <si>
    <t>181411131</t>
  </si>
  <si>
    <t>Založení trávníku na půdě předem připravené plochy do 1000 m2 výsevem včetně utažení parkového v rovině nebo na svahu do 1:5</t>
  </si>
  <si>
    <t>-1756143408</t>
  </si>
  <si>
    <t>https://podminky.urs.cz/item/CS_URS_2022_02/181411131</t>
  </si>
  <si>
    <t>16</t>
  </si>
  <si>
    <t>00572410</t>
  </si>
  <si>
    <t>osivo směs travní parková</t>
  </si>
  <si>
    <t>kg</t>
  </si>
  <si>
    <t>-412542420</t>
  </si>
  <si>
    <t>226,4*0,02 'Přepočtené koeficientem množství</t>
  </si>
  <si>
    <t>17</t>
  </si>
  <si>
    <t>181951111</t>
  </si>
  <si>
    <t>Úprava pláně vyrovnáním výškových rozdílů strojně v hornině třídy těžitelnosti I, skupiny 1 až 3 bez zhutnění</t>
  </si>
  <si>
    <t>466204961</t>
  </si>
  <si>
    <t>https://podminky.urs.cz/item/CS_URS_2022_02/181951111</t>
  </si>
  <si>
    <t>úprava stávajících komunikací, rozprostření vytěžené zeminy v průměrné tl.5cm</t>
  </si>
  <si>
    <t>Vodorovné konstrukce</t>
  </si>
  <si>
    <t>18</t>
  </si>
  <si>
    <t>451573111</t>
  </si>
  <si>
    <t>Lože pod potrubí, stoky a drobné objekty v otevřeném výkopu z písku a štěrkopísku do 63 mm</t>
  </si>
  <si>
    <t>893093882</t>
  </si>
  <si>
    <t>https://podminky.urs.cz/item/CS_URS_2022_02/451573111</t>
  </si>
  <si>
    <t>podsyp propustek</t>
  </si>
  <si>
    <t>12,33*1,00*0,05</t>
  </si>
  <si>
    <t>pod kanalizaci</t>
  </si>
  <si>
    <t>3,00*0,80*0,10</t>
  </si>
  <si>
    <t>Komunikace pozemní</t>
  </si>
  <si>
    <t>19</t>
  </si>
  <si>
    <t>564730111</t>
  </si>
  <si>
    <t>Podklad nebo kryt z kameniva hrubého drceného vel. 16-32 mm s rozprostřením a zhutněním plochy přes 100 m2, po zhutnění tl. 100 mm</t>
  </si>
  <si>
    <t>1117108830</t>
  </si>
  <si>
    <t>https://podminky.urs.cz/item/CS_URS_2022_02/564730111</t>
  </si>
  <si>
    <t>20</t>
  </si>
  <si>
    <t>564851113</t>
  </si>
  <si>
    <t>Podklad ze štěrkodrti ŠD s rozprostřením a zhutněním plochy přes 100 m2, po zhutnění tl. 170 mm</t>
  </si>
  <si>
    <t>122419054</t>
  </si>
  <si>
    <t>https://podminky.urs.cz/item/CS_URS_2022_02/564851113</t>
  </si>
  <si>
    <t>fr.0-32</t>
  </si>
  <si>
    <t>3,75*113,20</t>
  </si>
  <si>
    <t>564851114</t>
  </si>
  <si>
    <t>Podklad ze štěrkodrti ŠD s rozprostřením a zhutněním plochy přes 100 m2, po zhutnění tl. 180 mm</t>
  </si>
  <si>
    <t>-961439159</t>
  </si>
  <si>
    <t>https://podminky.urs.cz/item/CS_URS_2022_02/564851114</t>
  </si>
  <si>
    <t>fr.0-63</t>
  </si>
  <si>
    <t>4,00*113,20</t>
  </si>
  <si>
    <t>22</t>
  </si>
  <si>
    <t>565135121</t>
  </si>
  <si>
    <t>Asfaltový beton vrstva podkladní ACP 16 (obalované kamenivo střednězrnné - OKS) s rozprostřením a zhutněním v pruhu šířky přes 3 m, po zhutnění tl. 50 mm</t>
  </si>
  <si>
    <t>1454822795</t>
  </si>
  <si>
    <t>https://podminky.urs.cz/item/CS_URS_2022_02/565135121</t>
  </si>
  <si>
    <t>397,00</t>
  </si>
  <si>
    <t>23</t>
  </si>
  <si>
    <t>569951133</t>
  </si>
  <si>
    <t>Zpevnění krajnic nebo komunikací pro pěší s rozprostřením a zhutněním, po zhutnění asfaltovým recyklátem tl. 150 mm</t>
  </si>
  <si>
    <t>1427886161</t>
  </si>
  <si>
    <t>https://podminky.urs.cz/item/CS_URS_2022_02/569951133</t>
  </si>
  <si>
    <t>103,00*0,50</t>
  </si>
  <si>
    <t>24</t>
  </si>
  <si>
    <t>573111113</t>
  </si>
  <si>
    <t>Postřik infiltrační PI z asfaltu silničního s posypem kamenivem, v množství 1,50 kg/m2</t>
  </si>
  <si>
    <t>-178228772</t>
  </si>
  <si>
    <t>https://podminky.urs.cz/item/CS_URS_2022_02/573111113</t>
  </si>
  <si>
    <t>25</t>
  </si>
  <si>
    <t>573231111</t>
  </si>
  <si>
    <t>Postřik spojovací PS bez posypu kamenivem ze silniční emulze, v množství 0,70 kg/m2</t>
  </si>
  <si>
    <t>1310697741</t>
  </si>
  <si>
    <t>https://podminky.urs.cz/item/CS_URS_2022_02/573231111</t>
  </si>
  <si>
    <t>26</t>
  </si>
  <si>
    <t>577144141</t>
  </si>
  <si>
    <t>Asfaltový beton vrstva obrusná ACO 11 (ABS) s rozprostřením a se zhutněním z modifikovaného asfaltu v pruhu šířky přes 3 m, po zhutnění tl. 50 mm</t>
  </si>
  <si>
    <t>541421673</t>
  </si>
  <si>
    <t>https://podminky.urs.cz/item/CS_URS_2022_02/577144141</t>
  </si>
  <si>
    <t>Trubní vedení</t>
  </si>
  <si>
    <t>27</t>
  </si>
  <si>
    <t>817394111.1</t>
  </si>
  <si>
    <t>Výsek a napojení plastového potrubí na potrubí betonovém a železobetonovém DN 400</t>
  </si>
  <si>
    <t>kus</t>
  </si>
  <si>
    <t>-2069643615</t>
  </si>
  <si>
    <t>napojení vpusti na propustek</t>
  </si>
  <si>
    <t>28</t>
  </si>
  <si>
    <t>871315231</t>
  </si>
  <si>
    <t>Kanalizační potrubí z tvrdého PVC v otevřeném výkopu ve sklonu do 20 %, hladkého plnostěnného jednovrstvého, tuhost třídy SN 10 DN 160</t>
  </si>
  <si>
    <t>m</t>
  </si>
  <si>
    <t>-1808383155</t>
  </si>
  <si>
    <t>https://podminky.urs.cz/item/CS_URS_2022_02/871315231</t>
  </si>
  <si>
    <t>29</t>
  </si>
  <si>
    <t>877315211</t>
  </si>
  <si>
    <t>Montáž tvarovek na kanalizačním potrubí z trub z plastu z tvrdého PVC nebo z polypropylenu v otevřeném výkopu jednoosých DN 160</t>
  </si>
  <si>
    <t>-252837700</t>
  </si>
  <si>
    <t>https://podminky.urs.cz/item/CS_URS_2022_02/877315211</t>
  </si>
  <si>
    <t>30</t>
  </si>
  <si>
    <t>28611361</t>
  </si>
  <si>
    <t>koleno kanalizační PVC KG 160x45°</t>
  </si>
  <si>
    <t>-825161556</t>
  </si>
  <si>
    <t>31</t>
  </si>
  <si>
    <t>892312121</t>
  </si>
  <si>
    <t>Tlakové zkoušky vzduchem těsnícími vaky ucpávkovými DN 150</t>
  </si>
  <si>
    <t>úsek</t>
  </si>
  <si>
    <t>-644142144</t>
  </si>
  <si>
    <t>https://podminky.urs.cz/item/CS_URS_2022_02/892312121</t>
  </si>
  <si>
    <t>Ostatní konstrukce a práce, bourání</t>
  </si>
  <si>
    <t>32</t>
  </si>
  <si>
    <t>914111111</t>
  </si>
  <si>
    <t>Montáž svislé dopravní značky základní velikosti do 1 m2 objímkami na sloupky nebo konzoly</t>
  </si>
  <si>
    <t>-1095361103</t>
  </si>
  <si>
    <t>https://podminky.urs.cz/item/CS_URS_2022_02/914111111</t>
  </si>
  <si>
    <t>33</t>
  </si>
  <si>
    <t>40445608</t>
  </si>
  <si>
    <t>značky upravující přednost P1, P4 700mm</t>
  </si>
  <si>
    <t>1617078482</t>
  </si>
  <si>
    <t>34</t>
  </si>
  <si>
    <t>40445612</t>
  </si>
  <si>
    <t>značky upravující přednost P2, P3, P8 750mm</t>
  </si>
  <si>
    <t>1307386897</t>
  </si>
  <si>
    <t>35</t>
  </si>
  <si>
    <t>40445622</t>
  </si>
  <si>
    <t>informativní značky provozní IP1-IP3, IP4b-IP7, IP10a, b 750x750mm</t>
  </si>
  <si>
    <t>1995989291</t>
  </si>
  <si>
    <t>36</t>
  </si>
  <si>
    <t>40445257</t>
  </si>
  <si>
    <t>svorka upínací na sloupek D 70mm</t>
  </si>
  <si>
    <t>-1804711155</t>
  </si>
  <si>
    <t>37</t>
  </si>
  <si>
    <t>914511112</t>
  </si>
  <si>
    <t>Montáž sloupku dopravních značek délky do 3,5 m do hliníkové patky pro sloupek D 60 mm</t>
  </si>
  <si>
    <t>1227303970</t>
  </si>
  <si>
    <t>https://podminky.urs.cz/item/CS_URS_2022_02/914511112</t>
  </si>
  <si>
    <t>38</t>
  </si>
  <si>
    <t>40445230</t>
  </si>
  <si>
    <t>sloupek pro dopravní značku Zn D 70mm v 3,5m</t>
  </si>
  <si>
    <t>-2092270725</t>
  </si>
  <si>
    <t>39</t>
  </si>
  <si>
    <t>40445241</t>
  </si>
  <si>
    <t>patka pro sloupek Al D 70mm</t>
  </si>
  <si>
    <t>2131837349</t>
  </si>
  <si>
    <t>40</t>
  </si>
  <si>
    <t>40445254</t>
  </si>
  <si>
    <t>víčko plastové na sloupek D 70mm</t>
  </si>
  <si>
    <t>-1978313037</t>
  </si>
  <si>
    <t>41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</si>
  <si>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</si>
  <si>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</si>
  <si>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769872151</t>
  </si>
  <si>
    <t>https://podminky.urs.cz/item/CS_URS_2022_02/916131213</t>
  </si>
  <si>
    <t>42</t>
  </si>
  <si>
    <t>59217029</t>
  </si>
  <si>
    <t>obrubník betonový silniční nájezdový 1000x150x150mm</t>
  </si>
  <si>
    <t>-347464465</t>
  </si>
  <si>
    <t>86,42*1,02 'Přepočtené koeficientem množství</t>
  </si>
  <si>
    <t>43</t>
  </si>
  <si>
    <t>916991121</t>
  </si>
  <si>
    <t>Lože pod obrubníky, krajníky nebo obruby z dlažebních kostek z betonu prostého</t>
  </si>
  <si>
    <t>593346471</t>
  </si>
  <si>
    <t>https://podminky.urs.cz/item/CS_URS_2022_02/916991121</t>
  </si>
  <si>
    <t>86,42*0,20*0,15</t>
  </si>
  <si>
    <t>44</t>
  </si>
  <si>
    <t>919441211</t>
  </si>
  <si>
    <t>Čelo propustku ze zdiva z lomového kamene, pro propustek z trub DN 300 až 500 mm</t>
  </si>
  <si>
    <t>-479399867</t>
  </si>
  <si>
    <t>https://podminky.urs.cz/item/CS_URS_2022_02/919441211</t>
  </si>
  <si>
    <t>45</t>
  </si>
  <si>
    <t>919521120</t>
  </si>
  <si>
    <t>Zřízení silničního propustku z trub betonových nebo železobetonových DN 400 mm</t>
  </si>
  <si>
    <t>-657458275</t>
  </si>
  <si>
    <t>https://podminky.urs.cz/item/CS_URS_2022_02/919521120</t>
  </si>
  <si>
    <t>46</t>
  </si>
  <si>
    <t>59222022</t>
  </si>
  <si>
    <t>trouba ŽB hrdlová DN 400</t>
  </si>
  <si>
    <t>-814635577</t>
  </si>
  <si>
    <t>12,33*1,01 'Přepočtené koeficientem množství</t>
  </si>
  <si>
    <t>47</t>
  </si>
  <si>
    <t>919535558</t>
  </si>
  <si>
    <t>Obetonování trubního propustku betonem prostým bez zvýšených nároků na prostředí tř. C 20/25</t>
  </si>
  <si>
    <t>-1060439925</t>
  </si>
  <si>
    <t>https://podminky.urs.cz/item/CS_URS_2022_02/919535558</t>
  </si>
  <si>
    <t>12,330*0,60*0,70</t>
  </si>
  <si>
    <t>48</t>
  </si>
  <si>
    <t>936942122.1</t>
  </si>
  <si>
    <t>Osazení vpusti a prodlužovací tvarovky vpusti, velikosti 800/500 mm</t>
  </si>
  <si>
    <t>-1230490306</t>
  </si>
  <si>
    <t>49</t>
  </si>
  <si>
    <t>89010</t>
  </si>
  <si>
    <t>Vpusť PP - spodní díl 1a, odtok DN150, H350</t>
  </si>
  <si>
    <t>109923560</t>
  </si>
  <si>
    <t>50</t>
  </si>
  <si>
    <t>89013</t>
  </si>
  <si>
    <t>Vpusť PP - díl střední 5b/vrchní 6a, H350</t>
  </si>
  <si>
    <t>-2130746335</t>
  </si>
  <si>
    <t>51</t>
  </si>
  <si>
    <t>1203800</t>
  </si>
  <si>
    <t>Vpusť PP - mříž 500x800, D400, H140,litina</t>
  </si>
  <si>
    <t>59002815</t>
  </si>
  <si>
    <t>997</t>
  </si>
  <si>
    <t>Přesun sutě</t>
  </si>
  <si>
    <t>52</t>
  </si>
  <si>
    <t>997221571</t>
  </si>
  <si>
    <t>Vodorovná doprava vybouraných hmot bez naložení, ale se složením a s hrubým urovnáním na vzdálenost do 1 km</t>
  </si>
  <si>
    <t>757707336</t>
  </si>
  <si>
    <t>https://podminky.urs.cz/item/CS_URS_2022_02/997221571</t>
  </si>
  <si>
    <t>53</t>
  </si>
  <si>
    <t>997221579</t>
  </si>
  <si>
    <t>Vodorovná doprava vybouraných hmot bez naložení, ale se složením a s hrubým urovnáním na vzdálenost Příplatek k ceně za každý další i započatý 1 km přes 1 km</t>
  </si>
  <si>
    <t>2111274704</t>
  </si>
  <si>
    <t>https://podminky.urs.cz/item/CS_URS_2022_02/997221579</t>
  </si>
  <si>
    <t>117,74*5 'Přepočtené koeficientem množství</t>
  </si>
  <si>
    <t>998</t>
  </si>
  <si>
    <t>Přesun hmot</t>
  </si>
  <si>
    <t>54</t>
  </si>
  <si>
    <t>998225111</t>
  </si>
  <si>
    <t>Přesun hmot pro komunikace s krytem z kameniva, monolitickým betonovým nebo živičným dopravní vzdálenost do 200 m jakékoliv délky objektu</t>
  </si>
  <si>
    <t>16758307</t>
  </si>
  <si>
    <t>https://podminky.urs.cz/item/CS_URS_2022_02/998225111</t>
  </si>
  <si>
    <t>VRN</t>
  </si>
  <si>
    <t>Vedlejší rozpočtové náklady</t>
  </si>
  <si>
    <t>VRN1</t>
  </si>
  <si>
    <t>Průzkumné, geodetické a projektové práce</t>
  </si>
  <si>
    <t>55</t>
  </si>
  <si>
    <t>012103000</t>
  </si>
  <si>
    <t>Geodetické práce před výstavbou</t>
  </si>
  <si>
    <t>…</t>
  </si>
  <si>
    <t>1024</t>
  </si>
  <si>
    <t>-751496284</t>
  </si>
  <si>
    <t>https://podminky.urs.cz/item/CS_URS_2022_02/012103000</t>
  </si>
  <si>
    <t>vytyčení hranic pozemků,</t>
  </si>
  <si>
    <t>výšková měření,</t>
  </si>
  <si>
    <t>určení průběhu nadzemního nebo podzemního stávajícího i plánovaného vedení inženýrských sítí,</t>
  </si>
  <si>
    <t>zaměření stávajícího objektu,</t>
  </si>
  <si>
    <t>určení vytyčovací sítě,</t>
  </si>
  <si>
    <t>vytyčení staveniště a stavebního objektu, případně další</t>
  </si>
  <si>
    <t>56</t>
  </si>
  <si>
    <t>012303000</t>
  </si>
  <si>
    <t>Geodetické práce po výstavbě</t>
  </si>
  <si>
    <t>990492985</t>
  </si>
  <si>
    <t>https://podminky.urs.cz/item/CS_URS_2022_02/012303000</t>
  </si>
  <si>
    <t>zaměření skutečného provedení stavby, včt. komunikací a inženýrských sítí</t>
  </si>
  <si>
    <t>57</t>
  </si>
  <si>
    <t>012403000</t>
  </si>
  <si>
    <t>Kartografické práce</t>
  </si>
  <si>
    <t>-1326933764</t>
  </si>
  <si>
    <t>https://podminky.urs.cz/item/CS_URS_2022_02/012403000</t>
  </si>
  <si>
    <t>zdokumentování veškerých geodetických měření</t>
  </si>
  <si>
    <t>vyhotovení geometrického plánu - 4 paré</t>
  </si>
  <si>
    <t>VRN3</t>
  </si>
  <si>
    <t>Zařízení staveniště</t>
  </si>
  <si>
    <t>58</t>
  </si>
  <si>
    <t>030001000</t>
  </si>
  <si>
    <t>-2123252593</t>
  </si>
  <si>
    <t>https://podminky.urs.cz/item/CS_URS_2022_02/030001000</t>
  </si>
  <si>
    <t>Náklady na zařízení staveniště zahrnují:</t>
  </si>
  <si>
    <t>související (přípravné) práce,</t>
  </si>
  <si>
    <t>vybavení staveniště,</t>
  </si>
  <si>
    <t>připojení na inženýrské sítě včetně nákladů na energie,</t>
  </si>
  <si>
    <t>zabezpečení staveniště,</t>
  </si>
  <si>
    <t>zrušení zařízení staveniště.</t>
  </si>
  <si>
    <t>59</t>
  </si>
  <si>
    <t>034303000</t>
  </si>
  <si>
    <t>Dopravní značení na staveništi</t>
  </si>
  <si>
    <t>-1365596059</t>
  </si>
  <si>
    <t>https://podminky.urs.cz/item/CS_URS_2022_02/034303000</t>
  </si>
  <si>
    <t>VRN4</t>
  </si>
  <si>
    <t>Inženýrská činnost</t>
  </si>
  <si>
    <t>60</t>
  </si>
  <si>
    <t>049303000</t>
  </si>
  <si>
    <t>Náklady vzniklé v souvislosti s předáním stavby</t>
  </si>
  <si>
    <t>149808925</t>
  </si>
  <si>
    <t>https://podminky.urs.cz/item/CS_URS_2022_02/049303000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</si>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</sst>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2" TargetMode="External" /><Relationship Id="rId2" Type="http://schemas.openxmlformats.org/officeDocument/2006/relationships/hyperlink" Target="https://podminky.urs.cz/item/CS_URS_2022_02/122252204" TargetMode="External" /><Relationship Id="rId3" Type="http://schemas.openxmlformats.org/officeDocument/2006/relationships/hyperlink" Target="https://podminky.urs.cz/item/CS_URS_2022_02/132251101" TargetMode="External" /><Relationship Id="rId4" Type="http://schemas.openxmlformats.org/officeDocument/2006/relationships/hyperlink" Target="https://podminky.urs.cz/item/CS_URS_2022_02/132251251" TargetMode="External" /><Relationship Id="rId5" Type="http://schemas.openxmlformats.org/officeDocument/2006/relationships/hyperlink" Target="https://podminky.urs.cz/item/CS_URS_2022_02/162751113" TargetMode="External" /><Relationship Id="rId6" Type="http://schemas.openxmlformats.org/officeDocument/2006/relationships/hyperlink" Target="https://podminky.urs.cz/item/CS_URS_2022_02/171151103" TargetMode="External" /><Relationship Id="rId7" Type="http://schemas.openxmlformats.org/officeDocument/2006/relationships/hyperlink" Target="https://podminky.urs.cz/item/CS_URS_2022_02/174111101" TargetMode="External" /><Relationship Id="rId8" Type="http://schemas.openxmlformats.org/officeDocument/2006/relationships/hyperlink" Target="https://podminky.urs.cz/item/CS_URS_2022_02/175111101" TargetMode="External" /><Relationship Id="rId9" Type="http://schemas.openxmlformats.org/officeDocument/2006/relationships/hyperlink" Target="https://podminky.urs.cz/item/CS_URS_2022_02/181111111" TargetMode="External" /><Relationship Id="rId10" Type="http://schemas.openxmlformats.org/officeDocument/2006/relationships/hyperlink" Target="https://podminky.urs.cz/item/CS_URS_2022_02/181151311" TargetMode="External" /><Relationship Id="rId11" Type="http://schemas.openxmlformats.org/officeDocument/2006/relationships/hyperlink" Target="https://podminky.urs.cz/item/CS_URS_2022_02/181152302" TargetMode="External" /><Relationship Id="rId12" Type="http://schemas.openxmlformats.org/officeDocument/2006/relationships/hyperlink" Target="https://podminky.urs.cz/item/CS_URS_2022_02/181311103" TargetMode="External" /><Relationship Id="rId13" Type="http://schemas.openxmlformats.org/officeDocument/2006/relationships/hyperlink" Target="https://podminky.urs.cz/item/CS_URS_2022_02/181411131" TargetMode="External" /><Relationship Id="rId14" Type="http://schemas.openxmlformats.org/officeDocument/2006/relationships/hyperlink" Target="https://podminky.urs.cz/item/CS_URS_2022_02/181951111" TargetMode="External" /><Relationship Id="rId15" Type="http://schemas.openxmlformats.org/officeDocument/2006/relationships/hyperlink" Target="https://podminky.urs.cz/item/CS_URS_2022_02/451573111" TargetMode="External" /><Relationship Id="rId16" Type="http://schemas.openxmlformats.org/officeDocument/2006/relationships/hyperlink" Target="https://podminky.urs.cz/item/CS_URS_2022_02/564730111" TargetMode="External" /><Relationship Id="rId17" Type="http://schemas.openxmlformats.org/officeDocument/2006/relationships/hyperlink" Target="https://podminky.urs.cz/item/CS_URS_2022_02/564851113" TargetMode="External" /><Relationship Id="rId18" Type="http://schemas.openxmlformats.org/officeDocument/2006/relationships/hyperlink" Target="https://podminky.urs.cz/item/CS_URS_2022_02/564851114" TargetMode="External" /><Relationship Id="rId19" Type="http://schemas.openxmlformats.org/officeDocument/2006/relationships/hyperlink" Target="https://podminky.urs.cz/item/CS_URS_2022_02/565135121" TargetMode="External" /><Relationship Id="rId20" Type="http://schemas.openxmlformats.org/officeDocument/2006/relationships/hyperlink" Target="https://podminky.urs.cz/item/CS_URS_2022_02/569951133" TargetMode="External" /><Relationship Id="rId21" Type="http://schemas.openxmlformats.org/officeDocument/2006/relationships/hyperlink" Target="https://podminky.urs.cz/item/CS_URS_2022_02/573111113" TargetMode="External" /><Relationship Id="rId22" Type="http://schemas.openxmlformats.org/officeDocument/2006/relationships/hyperlink" Target="https://podminky.urs.cz/item/CS_URS_2022_02/573231111" TargetMode="External" /><Relationship Id="rId23" Type="http://schemas.openxmlformats.org/officeDocument/2006/relationships/hyperlink" Target="https://podminky.urs.cz/item/CS_URS_2022_02/577144141" TargetMode="External" /><Relationship Id="rId24" Type="http://schemas.openxmlformats.org/officeDocument/2006/relationships/hyperlink" Target="https://podminky.urs.cz/item/CS_URS_2022_02/871315231" TargetMode="External" /><Relationship Id="rId25" Type="http://schemas.openxmlformats.org/officeDocument/2006/relationships/hyperlink" Target="https://podminky.urs.cz/item/CS_URS_2022_02/877315211" TargetMode="External" /><Relationship Id="rId26" Type="http://schemas.openxmlformats.org/officeDocument/2006/relationships/hyperlink" Target="https://podminky.urs.cz/item/CS_URS_2022_02/892312121" TargetMode="External" /><Relationship Id="rId27" Type="http://schemas.openxmlformats.org/officeDocument/2006/relationships/hyperlink" Target="https://podminky.urs.cz/item/CS_URS_2022_02/914111111" TargetMode="External" /><Relationship Id="rId28" Type="http://schemas.openxmlformats.org/officeDocument/2006/relationships/hyperlink" Target="https://podminky.urs.cz/item/CS_URS_2022_02/914511112" TargetMode="External" /><Relationship Id="rId29" Type="http://schemas.openxmlformats.org/officeDocument/2006/relationships/hyperlink" Target="https://podminky.urs.cz/item/CS_URS_2022_02/916131213" TargetMode="External" /><Relationship Id="rId30" Type="http://schemas.openxmlformats.org/officeDocument/2006/relationships/hyperlink" Target="https://podminky.urs.cz/item/CS_URS_2022_02/916991121" TargetMode="External" /><Relationship Id="rId31" Type="http://schemas.openxmlformats.org/officeDocument/2006/relationships/hyperlink" Target="https://podminky.urs.cz/item/CS_URS_2022_02/919441211" TargetMode="External" /><Relationship Id="rId32" Type="http://schemas.openxmlformats.org/officeDocument/2006/relationships/hyperlink" Target="https://podminky.urs.cz/item/CS_URS_2022_02/919521120" TargetMode="External" /><Relationship Id="rId33" Type="http://schemas.openxmlformats.org/officeDocument/2006/relationships/hyperlink" Target="https://podminky.urs.cz/item/CS_URS_2022_02/919535558" TargetMode="External" /><Relationship Id="rId34" Type="http://schemas.openxmlformats.org/officeDocument/2006/relationships/hyperlink" Target="https://podminky.urs.cz/item/CS_URS_2022_02/997221571" TargetMode="External" /><Relationship Id="rId35" Type="http://schemas.openxmlformats.org/officeDocument/2006/relationships/hyperlink" Target="https://podminky.urs.cz/item/CS_URS_2022_02/997221579" TargetMode="External" /><Relationship Id="rId36" Type="http://schemas.openxmlformats.org/officeDocument/2006/relationships/hyperlink" Target="https://podminky.urs.cz/item/CS_URS_2022_02/998225111" TargetMode="External" /><Relationship Id="rId37" Type="http://schemas.openxmlformats.org/officeDocument/2006/relationships/hyperlink" Target="https://podminky.urs.cz/item/CS_URS_2022_02/012103000" TargetMode="External" /><Relationship Id="rId38" Type="http://schemas.openxmlformats.org/officeDocument/2006/relationships/hyperlink" Target="https://podminky.urs.cz/item/CS_URS_2022_02/012303000" TargetMode="External" /><Relationship Id="rId39" Type="http://schemas.openxmlformats.org/officeDocument/2006/relationships/hyperlink" Target="https://podminky.urs.cz/item/CS_URS_2022_02/012403000" TargetMode="External" /><Relationship Id="rId40" Type="http://schemas.openxmlformats.org/officeDocument/2006/relationships/hyperlink" Target="https://podminky.urs.cz/item/CS_URS_2022_02/030001000" TargetMode="External" /><Relationship Id="rId41" Type="http://schemas.openxmlformats.org/officeDocument/2006/relationships/hyperlink" Target="https://podminky.urs.cz/item/CS_URS_2022_02/034303000" TargetMode="External" /><Relationship Id="rId42" Type="http://schemas.openxmlformats.org/officeDocument/2006/relationships/hyperlink" Target="https://podminky.urs.cz/item/CS_URS_2022_02/049303000" TargetMode="External" /><Relationship Id="rId4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2021-11-10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Výstavba místní komunikace Vnorovice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29. 11. 2021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Obec Staré Hobzí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f-plan spol. s r.o., Ing.Jiří Kopr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Martin Lang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Komunikace'!J30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'01 - Komunikace'!P91</f>
        <v>0</v>
      </c>
      <c r="AV55" s="121">
        <f>'01 - Komunikace'!J33</f>
        <v>0</v>
      </c>
      <c r="AW55" s="121">
        <f>'01 - Komunikace'!J34</f>
        <v>0</v>
      </c>
      <c r="AX55" s="121">
        <f>'01 - Komunikace'!J35</f>
        <v>0</v>
      </c>
      <c r="AY55" s="121">
        <f>'01 - Komunikace'!J36</f>
        <v>0</v>
      </c>
      <c r="AZ55" s="121">
        <f>'01 - Komunikace'!F33</f>
        <v>0</v>
      </c>
      <c r="BA55" s="121">
        <f>'01 - Komunikace'!F34</f>
        <v>0</v>
      </c>
      <c r="BB55" s="121">
        <f>'01 - Komunikace'!F35</f>
        <v>0</v>
      </c>
      <c r="BC55" s="121">
        <f>'01 - Komunikace'!F36</f>
        <v>0</v>
      </c>
      <c r="BD55" s="123">
        <f>'01 - Komunikace'!F37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7B1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1 - Komunik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82</v>
      </c>
    </row>
    <row r="4" spans="2:46" s="1" customFormat="1" ht="24.95" customHeight="1">
      <c r="B4" s="21"/>
      <c r="D4" s="127" t="s">
        <v>83</v>
      </c>
      <c r="L4" s="21"/>
      <c r="M4" s="128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16</v>
      </c>
      <c r="L6" s="21"/>
    </row>
    <row r="7" spans="2:12" s="1" customFormat="1" ht="16.5" customHeight="1">
      <c r="B7" s="21"/>
      <c r="E7" s="130" t="str">
        <f>'Rekapitulace stavby'!K6</f>
        <v>Výstavba místní komunikace Vnorovice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84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2" t="s">
        <v>85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19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21</v>
      </c>
      <c r="E12" s="39"/>
      <c r="F12" s="133" t="s">
        <v>22</v>
      </c>
      <c r="G12" s="39"/>
      <c r="H12" s="39"/>
      <c r="I12" s="129" t="s">
        <v>23</v>
      </c>
      <c r="J12" s="134" t="str">
        <f>'Rekapitulace stavby'!AN8</f>
        <v>29. 11. 2021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25</v>
      </c>
      <c r="E14" s="39"/>
      <c r="F14" s="39"/>
      <c r="G14" s="39"/>
      <c r="H14" s="39"/>
      <c r="I14" s="129" t="s">
        <v>26</v>
      </c>
      <c r="J14" s="133" t="s">
        <v>19</v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">
        <v>27</v>
      </c>
      <c r="F15" s="39"/>
      <c r="G15" s="39"/>
      <c r="H15" s="39"/>
      <c r="I15" s="129" t="s">
        <v>28</v>
      </c>
      <c r="J15" s="133" t="s">
        <v>19</v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29</v>
      </c>
      <c r="E17" s="39"/>
      <c r="F17" s="39"/>
      <c r="G17" s="39"/>
      <c r="H17" s="39"/>
      <c r="I17" s="129" t="s">
        <v>26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28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31</v>
      </c>
      <c r="E20" s="39"/>
      <c r="F20" s="39"/>
      <c r="G20" s="39"/>
      <c r="H20" s="39"/>
      <c r="I20" s="129" t="s">
        <v>26</v>
      </c>
      <c r="J20" s="133" t="s">
        <v>19</v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">
        <v>32</v>
      </c>
      <c r="F21" s="39"/>
      <c r="G21" s="39"/>
      <c r="H21" s="39"/>
      <c r="I21" s="129" t="s">
        <v>28</v>
      </c>
      <c r="J21" s="133" t="s">
        <v>19</v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34</v>
      </c>
      <c r="E23" s="39"/>
      <c r="F23" s="39"/>
      <c r="G23" s="39"/>
      <c r="H23" s="39"/>
      <c r="I23" s="129" t="s">
        <v>26</v>
      </c>
      <c r="J23" s="133" t="s">
        <v>19</v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">
        <v>35</v>
      </c>
      <c r="F24" s="39"/>
      <c r="G24" s="39"/>
      <c r="H24" s="39"/>
      <c r="I24" s="129" t="s">
        <v>28</v>
      </c>
      <c r="J24" s="133" t="s">
        <v>19</v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36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5"/>
      <c r="B27" s="136"/>
      <c r="C27" s="135"/>
      <c r="D27" s="135"/>
      <c r="E27" s="137" t="s">
        <v>19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38</v>
      </c>
      <c r="E30" s="39"/>
      <c r="F30" s="39"/>
      <c r="G30" s="39"/>
      <c r="H30" s="39"/>
      <c r="I30" s="39"/>
      <c r="J30" s="141">
        <f>ROUND(J91,2)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40</v>
      </c>
      <c r="G32" s="39"/>
      <c r="H32" s="39"/>
      <c r="I32" s="142" t="s">
        <v>39</v>
      </c>
      <c r="J32" s="142" t="s">
        <v>41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42</v>
      </c>
      <c r="E33" s="129" t="s">
        <v>43</v>
      </c>
      <c r="F33" s="144">
        <f>ROUND((SUM(BE91:BE304)),2)</f>
        <v>0</v>
      </c>
      <c r="G33" s="39"/>
      <c r="H33" s="39"/>
      <c r="I33" s="145">
        <v>0.21</v>
      </c>
      <c r="J33" s="144">
        <f>ROUND(((SUM(BE91:BE304))*I33),2)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44</v>
      </c>
      <c r="F34" s="144">
        <f>ROUND((SUM(BF91:BF304)),2)</f>
        <v>0</v>
      </c>
      <c r="G34" s="39"/>
      <c r="H34" s="39"/>
      <c r="I34" s="145">
        <v>0.15</v>
      </c>
      <c r="J34" s="144">
        <f>ROUND(((SUM(BF91:BF304))*I34),2)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45</v>
      </c>
      <c r="F35" s="144">
        <f>ROUND((SUM(BG91:BG304)),2)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46</v>
      </c>
      <c r="F36" s="144">
        <f>ROUND((SUM(BH91:BH304)),2)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47</v>
      </c>
      <c r="F37" s="144">
        <f>ROUND((SUM(BI91:BI304)),2)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48</v>
      </c>
      <c r="E39" s="148"/>
      <c r="F39" s="148"/>
      <c r="G39" s="149" t="s">
        <v>49</v>
      </c>
      <c r="H39" s="150" t="s">
        <v>50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86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57" t="str">
        <f>E7</f>
        <v>Výstavba místní komunikace Vnorovice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84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Komunikace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29. 11. 2021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Obec Staré Hobzí</v>
      </c>
      <c r="G54" s="41"/>
      <c r="H54" s="41"/>
      <c r="I54" s="33" t="s">
        <v>31</v>
      </c>
      <c r="J54" s="37" t="str">
        <f>E21</f>
        <v>f-plan spol. s r.o., Ing.Jiří Kopr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Martin Lang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87</v>
      </c>
      <c r="D57" s="159"/>
      <c r="E57" s="159"/>
      <c r="F57" s="159"/>
      <c r="G57" s="159"/>
      <c r="H57" s="159"/>
      <c r="I57" s="159"/>
      <c r="J57" s="160" t="s">
        <v>88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70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89</v>
      </c>
    </row>
    <row r="60" spans="1:31" s="9" customFormat="1" ht="24.95" customHeight="1">
      <c r="A60" s="9"/>
      <c r="B60" s="162"/>
      <c r="C60" s="163"/>
      <c r="D60" s="164" t="s">
        <v>90</v>
      </c>
      <c r="E60" s="165"/>
      <c r="F60" s="165"/>
      <c r="G60" s="165"/>
      <c r="H60" s="165"/>
      <c r="I60" s="165"/>
      <c r="J60" s="166">
        <f>J92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91</v>
      </c>
      <c r="E61" s="171"/>
      <c r="F61" s="171"/>
      <c r="G61" s="171"/>
      <c r="H61" s="171"/>
      <c r="I61" s="171"/>
      <c r="J61" s="172">
        <f>J93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8"/>
      <c r="C62" s="169"/>
      <c r="D62" s="170" t="s">
        <v>92</v>
      </c>
      <c r="E62" s="171"/>
      <c r="F62" s="171"/>
      <c r="G62" s="171"/>
      <c r="H62" s="171"/>
      <c r="I62" s="171"/>
      <c r="J62" s="172">
        <f>J170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8"/>
      <c r="C63" s="169"/>
      <c r="D63" s="170" t="s">
        <v>93</v>
      </c>
      <c r="E63" s="171"/>
      <c r="F63" s="171"/>
      <c r="G63" s="171"/>
      <c r="H63" s="171"/>
      <c r="I63" s="171"/>
      <c r="J63" s="172">
        <f>J178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8"/>
      <c r="C64" s="169"/>
      <c r="D64" s="170" t="s">
        <v>94</v>
      </c>
      <c r="E64" s="171"/>
      <c r="F64" s="171"/>
      <c r="G64" s="171"/>
      <c r="H64" s="171"/>
      <c r="I64" s="171"/>
      <c r="J64" s="172">
        <f>J211</f>
        <v>0</v>
      </c>
      <c r="K64" s="169"/>
      <c r="L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8"/>
      <c r="C65" s="169"/>
      <c r="D65" s="170" t="s">
        <v>95</v>
      </c>
      <c r="E65" s="171"/>
      <c r="F65" s="171"/>
      <c r="G65" s="171"/>
      <c r="H65" s="171"/>
      <c r="I65" s="171"/>
      <c r="J65" s="172">
        <f>J223</f>
        <v>0</v>
      </c>
      <c r="K65" s="169"/>
      <c r="L65" s="17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8"/>
      <c r="C66" s="169"/>
      <c r="D66" s="170" t="s">
        <v>96</v>
      </c>
      <c r="E66" s="171"/>
      <c r="F66" s="171"/>
      <c r="G66" s="171"/>
      <c r="H66" s="171"/>
      <c r="I66" s="171"/>
      <c r="J66" s="172">
        <f>J257</f>
        <v>0</v>
      </c>
      <c r="K66" s="169"/>
      <c r="L66" s="17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8"/>
      <c r="C67" s="169"/>
      <c r="D67" s="170" t="s">
        <v>97</v>
      </c>
      <c r="E67" s="171"/>
      <c r="F67" s="171"/>
      <c r="G67" s="171"/>
      <c r="H67" s="171"/>
      <c r="I67" s="171"/>
      <c r="J67" s="172">
        <f>J263</f>
        <v>0</v>
      </c>
      <c r="K67" s="169"/>
      <c r="L67" s="17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2"/>
      <c r="C68" s="163"/>
      <c r="D68" s="164" t="s">
        <v>98</v>
      </c>
      <c r="E68" s="165"/>
      <c r="F68" s="165"/>
      <c r="G68" s="165"/>
      <c r="H68" s="165"/>
      <c r="I68" s="165"/>
      <c r="J68" s="166">
        <f>J266</f>
        <v>0</v>
      </c>
      <c r="K68" s="163"/>
      <c r="L68" s="167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68"/>
      <c r="C69" s="169"/>
      <c r="D69" s="170" t="s">
        <v>99</v>
      </c>
      <c r="E69" s="171"/>
      <c r="F69" s="171"/>
      <c r="G69" s="171"/>
      <c r="H69" s="171"/>
      <c r="I69" s="171"/>
      <c r="J69" s="172">
        <f>J267</f>
        <v>0</v>
      </c>
      <c r="K69" s="169"/>
      <c r="L69" s="17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8"/>
      <c r="C70" s="169"/>
      <c r="D70" s="170" t="s">
        <v>100</v>
      </c>
      <c r="E70" s="171"/>
      <c r="F70" s="171"/>
      <c r="G70" s="171"/>
      <c r="H70" s="171"/>
      <c r="I70" s="171"/>
      <c r="J70" s="172">
        <f>J289</f>
        <v>0</v>
      </c>
      <c r="K70" s="169"/>
      <c r="L70" s="17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8"/>
      <c r="C71" s="169"/>
      <c r="D71" s="170" t="s">
        <v>101</v>
      </c>
      <c r="E71" s="171"/>
      <c r="F71" s="171"/>
      <c r="G71" s="171"/>
      <c r="H71" s="171"/>
      <c r="I71" s="171"/>
      <c r="J71" s="172">
        <f>J302</f>
        <v>0</v>
      </c>
      <c r="K71" s="169"/>
      <c r="L71" s="17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102</v>
      </c>
      <c r="D78" s="41"/>
      <c r="E78" s="41"/>
      <c r="F78" s="41"/>
      <c r="G78" s="41"/>
      <c r="H78" s="41"/>
      <c r="I78" s="41"/>
      <c r="J78" s="41"/>
      <c r="K78" s="41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57" t="str">
        <f>E7</f>
        <v>Výstavba místní komunikace Vnorovice</v>
      </c>
      <c r="F81" s="33"/>
      <c r="G81" s="33"/>
      <c r="H81" s="33"/>
      <c r="I81" s="41"/>
      <c r="J81" s="41"/>
      <c r="K81" s="41"/>
      <c r="L81" s="13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84</v>
      </c>
      <c r="D82" s="41"/>
      <c r="E82" s="41"/>
      <c r="F82" s="41"/>
      <c r="G82" s="41"/>
      <c r="H82" s="41"/>
      <c r="I82" s="41"/>
      <c r="J82" s="41"/>
      <c r="K82" s="41"/>
      <c r="L82" s="13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E9</f>
        <v>01 - Komunikace</v>
      </c>
      <c r="F83" s="41"/>
      <c r="G83" s="41"/>
      <c r="H83" s="41"/>
      <c r="I83" s="41"/>
      <c r="J83" s="41"/>
      <c r="K83" s="41"/>
      <c r="L83" s="13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F12</f>
        <v xml:space="preserve"> </v>
      </c>
      <c r="G85" s="41"/>
      <c r="H85" s="41"/>
      <c r="I85" s="33" t="s">
        <v>23</v>
      </c>
      <c r="J85" s="73" t="str">
        <f>IF(J12="","",J12)</f>
        <v>29. 11. 2021</v>
      </c>
      <c r="K85" s="41"/>
      <c r="L85" s="13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5.65" customHeight="1">
      <c r="A87" s="39"/>
      <c r="B87" s="40"/>
      <c r="C87" s="33" t="s">
        <v>25</v>
      </c>
      <c r="D87" s="41"/>
      <c r="E87" s="41"/>
      <c r="F87" s="28" t="str">
        <f>E15</f>
        <v>Obec Staré Hobzí</v>
      </c>
      <c r="G87" s="41"/>
      <c r="H87" s="41"/>
      <c r="I87" s="33" t="s">
        <v>31</v>
      </c>
      <c r="J87" s="37" t="str">
        <f>E21</f>
        <v>f-plan spol. s r.o., Ing.Jiří Kopr</v>
      </c>
      <c r="K87" s="41"/>
      <c r="L87" s="13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29</v>
      </c>
      <c r="D88" s="41"/>
      <c r="E88" s="41"/>
      <c r="F88" s="28" t="str">
        <f>IF(E18="","",E18)</f>
        <v>Vyplň údaj</v>
      </c>
      <c r="G88" s="41"/>
      <c r="H88" s="41"/>
      <c r="I88" s="33" t="s">
        <v>34</v>
      </c>
      <c r="J88" s="37" t="str">
        <f>E24</f>
        <v>Martin Lang</v>
      </c>
      <c r="K88" s="41"/>
      <c r="L88" s="131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1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74"/>
      <c r="B90" s="175"/>
      <c r="C90" s="176" t="s">
        <v>103</v>
      </c>
      <c r="D90" s="177" t="s">
        <v>57</v>
      </c>
      <c r="E90" s="177" t="s">
        <v>53</v>
      </c>
      <c r="F90" s="177" t="s">
        <v>54</v>
      </c>
      <c r="G90" s="177" t="s">
        <v>104</v>
      </c>
      <c r="H90" s="177" t="s">
        <v>105</v>
      </c>
      <c r="I90" s="177" t="s">
        <v>106</v>
      </c>
      <c r="J90" s="177" t="s">
        <v>88</v>
      </c>
      <c r="K90" s="178" t="s">
        <v>107</v>
      </c>
      <c r="L90" s="179"/>
      <c r="M90" s="93" t="s">
        <v>19</v>
      </c>
      <c r="N90" s="94" t="s">
        <v>42</v>
      </c>
      <c r="O90" s="94" t="s">
        <v>108</v>
      </c>
      <c r="P90" s="94" t="s">
        <v>109</v>
      </c>
      <c r="Q90" s="94" t="s">
        <v>110</v>
      </c>
      <c r="R90" s="94" t="s">
        <v>111</v>
      </c>
      <c r="S90" s="94" t="s">
        <v>112</v>
      </c>
      <c r="T90" s="95" t="s">
        <v>113</v>
      </c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</row>
    <row r="91" spans="1:63" s="2" customFormat="1" ht="22.8" customHeight="1">
      <c r="A91" s="39"/>
      <c r="B91" s="40"/>
      <c r="C91" s="100" t="s">
        <v>114</v>
      </c>
      <c r="D91" s="41"/>
      <c r="E91" s="41"/>
      <c r="F91" s="41"/>
      <c r="G91" s="41"/>
      <c r="H91" s="41"/>
      <c r="I91" s="41"/>
      <c r="J91" s="180">
        <f>BK91</f>
        <v>0</v>
      </c>
      <c r="K91" s="41"/>
      <c r="L91" s="45"/>
      <c r="M91" s="96"/>
      <c r="N91" s="181"/>
      <c r="O91" s="97"/>
      <c r="P91" s="182">
        <f>P92+P266</f>
        <v>0</v>
      </c>
      <c r="Q91" s="97"/>
      <c r="R91" s="182">
        <f>R92+R266</f>
        <v>95.27979397000001</v>
      </c>
      <c r="S91" s="97"/>
      <c r="T91" s="183">
        <f>T92+T266</f>
        <v>117.74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71</v>
      </c>
      <c r="AU91" s="18" t="s">
        <v>89</v>
      </c>
      <c r="BK91" s="184">
        <f>BK92+BK266</f>
        <v>0</v>
      </c>
    </row>
    <row r="92" spans="1:63" s="12" customFormat="1" ht="25.9" customHeight="1">
      <c r="A92" s="12"/>
      <c r="B92" s="185"/>
      <c r="C92" s="186"/>
      <c r="D92" s="187" t="s">
        <v>71</v>
      </c>
      <c r="E92" s="188" t="s">
        <v>115</v>
      </c>
      <c r="F92" s="188" t="s">
        <v>116</v>
      </c>
      <c r="G92" s="186"/>
      <c r="H92" s="186"/>
      <c r="I92" s="189"/>
      <c r="J92" s="190">
        <f>BK92</f>
        <v>0</v>
      </c>
      <c r="K92" s="186"/>
      <c r="L92" s="191"/>
      <c r="M92" s="192"/>
      <c r="N92" s="193"/>
      <c r="O92" s="193"/>
      <c r="P92" s="194">
        <f>P93+P170+P178+P211+P223+P257+P263</f>
        <v>0</v>
      </c>
      <c r="Q92" s="193"/>
      <c r="R92" s="194">
        <f>R93+R170+R178+R211+R223+R257+R263</f>
        <v>95.27979397000001</v>
      </c>
      <c r="S92" s="193"/>
      <c r="T92" s="195">
        <f>T93+T170+T178+T211+T223+T257+T263</f>
        <v>117.74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6" t="s">
        <v>80</v>
      </c>
      <c r="AT92" s="197" t="s">
        <v>71</v>
      </c>
      <c r="AU92" s="197" t="s">
        <v>72</v>
      </c>
      <c r="AY92" s="196" t="s">
        <v>117</v>
      </c>
      <c r="BK92" s="198">
        <f>BK93+BK170+BK178+BK211+BK223+BK257+BK263</f>
        <v>0</v>
      </c>
    </row>
    <row r="93" spans="1:63" s="12" customFormat="1" ht="22.8" customHeight="1">
      <c r="A93" s="12"/>
      <c r="B93" s="185"/>
      <c r="C93" s="186"/>
      <c r="D93" s="187" t="s">
        <v>71</v>
      </c>
      <c r="E93" s="199" t="s">
        <v>80</v>
      </c>
      <c r="F93" s="199" t="s">
        <v>118</v>
      </c>
      <c r="G93" s="186"/>
      <c r="H93" s="186"/>
      <c r="I93" s="189"/>
      <c r="J93" s="200">
        <f>BK93</f>
        <v>0</v>
      </c>
      <c r="K93" s="186"/>
      <c r="L93" s="191"/>
      <c r="M93" s="192"/>
      <c r="N93" s="193"/>
      <c r="O93" s="193"/>
      <c r="P93" s="194">
        <f>SUM(P94:P169)</f>
        <v>0</v>
      </c>
      <c r="Q93" s="193"/>
      <c r="R93" s="194">
        <f>SUM(R94:R169)</f>
        <v>15.864528000000002</v>
      </c>
      <c r="S93" s="193"/>
      <c r="T93" s="195">
        <f>SUM(T94:T169)</f>
        <v>117.74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6" t="s">
        <v>80</v>
      </c>
      <c r="AT93" s="197" t="s">
        <v>71</v>
      </c>
      <c r="AU93" s="197" t="s">
        <v>80</v>
      </c>
      <c r="AY93" s="196" t="s">
        <v>117</v>
      </c>
      <c r="BK93" s="198">
        <f>SUM(BK94:BK169)</f>
        <v>0</v>
      </c>
    </row>
    <row r="94" spans="1:65" s="2" customFormat="1" ht="66.75" customHeight="1">
      <c r="A94" s="39"/>
      <c r="B94" s="40"/>
      <c r="C94" s="201" t="s">
        <v>80</v>
      </c>
      <c r="D94" s="201" t="s">
        <v>119</v>
      </c>
      <c r="E94" s="202" t="s">
        <v>120</v>
      </c>
      <c r="F94" s="203" t="s">
        <v>121</v>
      </c>
      <c r="G94" s="204" t="s">
        <v>122</v>
      </c>
      <c r="H94" s="205">
        <v>406</v>
      </c>
      <c r="I94" s="206"/>
      <c r="J94" s="207">
        <f>ROUND(I94*H94,2)</f>
        <v>0</v>
      </c>
      <c r="K94" s="203" t="s">
        <v>123</v>
      </c>
      <c r="L94" s="45"/>
      <c r="M94" s="208" t="s">
        <v>19</v>
      </c>
      <c r="N94" s="209" t="s">
        <v>43</v>
      </c>
      <c r="O94" s="85"/>
      <c r="P94" s="210">
        <f>O94*H94</f>
        <v>0</v>
      </c>
      <c r="Q94" s="210">
        <v>0</v>
      </c>
      <c r="R94" s="210">
        <f>Q94*H94</f>
        <v>0</v>
      </c>
      <c r="S94" s="210">
        <v>0.29</v>
      </c>
      <c r="T94" s="211">
        <f>S94*H94</f>
        <v>117.74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2" t="s">
        <v>124</v>
      </c>
      <c r="AT94" s="212" t="s">
        <v>119</v>
      </c>
      <c r="AU94" s="212" t="s">
        <v>82</v>
      </c>
      <c r="AY94" s="18" t="s">
        <v>117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18" t="s">
        <v>80</v>
      </c>
      <c r="BK94" s="213">
        <f>ROUND(I94*H94,2)</f>
        <v>0</v>
      </c>
      <c r="BL94" s="18" t="s">
        <v>124</v>
      </c>
      <c r="BM94" s="212" t="s">
        <v>125</v>
      </c>
    </row>
    <row r="95" spans="1:47" s="2" customFormat="1" ht="12">
      <c r="A95" s="39"/>
      <c r="B95" s="40"/>
      <c r="C95" s="41"/>
      <c r="D95" s="214" t="s">
        <v>126</v>
      </c>
      <c r="E95" s="41"/>
      <c r="F95" s="215" t="s">
        <v>127</v>
      </c>
      <c r="G95" s="41"/>
      <c r="H95" s="41"/>
      <c r="I95" s="216"/>
      <c r="J95" s="41"/>
      <c r="K95" s="41"/>
      <c r="L95" s="45"/>
      <c r="M95" s="217"/>
      <c r="N95" s="218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126</v>
      </c>
      <c r="AU95" s="18" t="s">
        <v>82</v>
      </c>
    </row>
    <row r="96" spans="1:51" s="13" customFormat="1" ht="12">
      <c r="A96" s="13"/>
      <c r="B96" s="219"/>
      <c r="C96" s="220"/>
      <c r="D96" s="221" t="s">
        <v>128</v>
      </c>
      <c r="E96" s="222" t="s">
        <v>19</v>
      </c>
      <c r="F96" s="223" t="s">
        <v>129</v>
      </c>
      <c r="G96" s="220"/>
      <c r="H96" s="224">
        <v>406</v>
      </c>
      <c r="I96" s="225"/>
      <c r="J96" s="220"/>
      <c r="K96" s="220"/>
      <c r="L96" s="226"/>
      <c r="M96" s="227"/>
      <c r="N96" s="228"/>
      <c r="O96" s="228"/>
      <c r="P96" s="228"/>
      <c r="Q96" s="228"/>
      <c r="R96" s="228"/>
      <c r="S96" s="228"/>
      <c r="T96" s="22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0" t="s">
        <v>128</v>
      </c>
      <c r="AU96" s="230" t="s">
        <v>82</v>
      </c>
      <c r="AV96" s="13" t="s">
        <v>82</v>
      </c>
      <c r="AW96" s="13" t="s">
        <v>33</v>
      </c>
      <c r="AX96" s="13" t="s">
        <v>72</v>
      </c>
      <c r="AY96" s="230" t="s">
        <v>117</v>
      </c>
    </row>
    <row r="97" spans="1:51" s="14" customFormat="1" ht="12">
      <c r="A97" s="14"/>
      <c r="B97" s="231"/>
      <c r="C97" s="232"/>
      <c r="D97" s="221" t="s">
        <v>128</v>
      </c>
      <c r="E97" s="233" t="s">
        <v>19</v>
      </c>
      <c r="F97" s="234" t="s">
        <v>130</v>
      </c>
      <c r="G97" s="232"/>
      <c r="H97" s="235">
        <v>406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1" t="s">
        <v>128</v>
      </c>
      <c r="AU97" s="241" t="s">
        <v>82</v>
      </c>
      <c r="AV97" s="14" t="s">
        <v>124</v>
      </c>
      <c r="AW97" s="14" t="s">
        <v>33</v>
      </c>
      <c r="AX97" s="14" t="s">
        <v>80</v>
      </c>
      <c r="AY97" s="241" t="s">
        <v>117</v>
      </c>
    </row>
    <row r="98" spans="1:65" s="2" customFormat="1" ht="37.8" customHeight="1">
      <c r="A98" s="39"/>
      <c r="B98" s="40"/>
      <c r="C98" s="201" t="s">
        <v>82</v>
      </c>
      <c r="D98" s="201" t="s">
        <v>119</v>
      </c>
      <c r="E98" s="202" t="s">
        <v>131</v>
      </c>
      <c r="F98" s="203" t="s">
        <v>132</v>
      </c>
      <c r="G98" s="204" t="s">
        <v>133</v>
      </c>
      <c r="H98" s="205">
        <v>172.986</v>
      </c>
      <c r="I98" s="206"/>
      <c r="J98" s="207">
        <f>ROUND(I98*H98,2)</f>
        <v>0</v>
      </c>
      <c r="K98" s="203" t="s">
        <v>123</v>
      </c>
      <c r="L98" s="45"/>
      <c r="M98" s="208" t="s">
        <v>19</v>
      </c>
      <c r="N98" s="209" t="s">
        <v>43</v>
      </c>
      <c r="O98" s="85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2" t="s">
        <v>124</v>
      </c>
      <c r="AT98" s="212" t="s">
        <v>119</v>
      </c>
      <c r="AU98" s="212" t="s">
        <v>82</v>
      </c>
      <c r="AY98" s="18" t="s">
        <v>117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18" t="s">
        <v>80</v>
      </c>
      <c r="BK98" s="213">
        <f>ROUND(I98*H98,2)</f>
        <v>0</v>
      </c>
      <c r="BL98" s="18" t="s">
        <v>124</v>
      </c>
      <c r="BM98" s="212" t="s">
        <v>134</v>
      </c>
    </row>
    <row r="99" spans="1:47" s="2" customFormat="1" ht="12">
      <c r="A99" s="39"/>
      <c r="B99" s="40"/>
      <c r="C99" s="41"/>
      <c r="D99" s="214" t="s">
        <v>126</v>
      </c>
      <c r="E99" s="41"/>
      <c r="F99" s="215" t="s">
        <v>135</v>
      </c>
      <c r="G99" s="41"/>
      <c r="H99" s="41"/>
      <c r="I99" s="216"/>
      <c r="J99" s="41"/>
      <c r="K99" s="41"/>
      <c r="L99" s="45"/>
      <c r="M99" s="217"/>
      <c r="N99" s="218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126</v>
      </c>
      <c r="AU99" s="18" t="s">
        <v>82</v>
      </c>
    </row>
    <row r="100" spans="1:51" s="13" customFormat="1" ht="12">
      <c r="A100" s="13"/>
      <c r="B100" s="219"/>
      <c r="C100" s="220"/>
      <c r="D100" s="221" t="s">
        <v>128</v>
      </c>
      <c r="E100" s="222" t="s">
        <v>19</v>
      </c>
      <c r="F100" s="223" t="s">
        <v>136</v>
      </c>
      <c r="G100" s="220"/>
      <c r="H100" s="224">
        <v>152.7</v>
      </c>
      <c r="I100" s="225"/>
      <c r="J100" s="220"/>
      <c r="K100" s="220"/>
      <c r="L100" s="226"/>
      <c r="M100" s="227"/>
      <c r="N100" s="228"/>
      <c r="O100" s="228"/>
      <c r="P100" s="228"/>
      <c r="Q100" s="228"/>
      <c r="R100" s="228"/>
      <c r="S100" s="228"/>
      <c r="T100" s="22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0" t="s">
        <v>128</v>
      </c>
      <c r="AU100" s="230" t="s">
        <v>82</v>
      </c>
      <c r="AV100" s="13" t="s">
        <v>82</v>
      </c>
      <c r="AW100" s="13" t="s">
        <v>33</v>
      </c>
      <c r="AX100" s="13" t="s">
        <v>72</v>
      </c>
      <c r="AY100" s="230" t="s">
        <v>117</v>
      </c>
    </row>
    <row r="101" spans="1:51" s="13" customFormat="1" ht="12">
      <c r="A101" s="13"/>
      <c r="B101" s="219"/>
      <c r="C101" s="220"/>
      <c r="D101" s="221" t="s">
        <v>128</v>
      </c>
      <c r="E101" s="222" t="s">
        <v>19</v>
      </c>
      <c r="F101" s="223" t="s">
        <v>137</v>
      </c>
      <c r="G101" s="220"/>
      <c r="H101" s="224">
        <v>20.286</v>
      </c>
      <c r="I101" s="225"/>
      <c r="J101" s="220"/>
      <c r="K101" s="220"/>
      <c r="L101" s="226"/>
      <c r="M101" s="227"/>
      <c r="N101" s="228"/>
      <c r="O101" s="228"/>
      <c r="P101" s="228"/>
      <c r="Q101" s="228"/>
      <c r="R101" s="228"/>
      <c r="S101" s="228"/>
      <c r="T101" s="22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0" t="s">
        <v>128</v>
      </c>
      <c r="AU101" s="230" t="s">
        <v>82</v>
      </c>
      <c r="AV101" s="13" t="s">
        <v>82</v>
      </c>
      <c r="AW101" s="13" t="s">
        <v>33</v>
      </c>
      <c r="AX101" s="13" t="s">
        <v>72</v>
      </c>
      <c r="AY101" s="230" t="s">
        <v>117</v>
      </c>
    </row>
    <row r="102" spans="1:51" s="14" customFormat="1" ht="12">
      <c r="A102" s="14"/>
      <c r="B102" s="231"/>
      <c r="C102" s="232"/>
      <c r="D102" s="221" t="s">
        <v>128</v>
      </c>
      <c r="E102" s="233" t="s">
        <v>19</v>
      </c>
      <c r="F102" s="234" t="s">
        <v>130</v>
      </c>
      <c r="G102" s="232"/>
      <c r="H102" s="235">
        <v>172.986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1" t="s">
        <v>128</v>
      </c>
      <c r="AU102" s="241" t="s">
        <v>82</v>
      </c>
      <c r="AV102" s="14" t="s">
        <v>124</v>
      </c>
      <c r="AW102" s="14" t="s">
        <v>33</v>
      </c>
      <c r="AX102" s="14" t="s">
        <v>80</v>
      </c>
      <c r="AY102" s="241" t="s">
        <v>117</v>
      </c>
    </row>
    <row r="103" spans="1:65" s="2" customFormat="1" ht="44.25" customHeight="1">
      <c r="A103" s="39"/>
      <c r="B103" s="40"/>
      <c r="C103" s="201" t="s">
        <v>138</v>
      </c>
      <c r="D103" s="201" t="s">
        <v>119</v>
      </c>
      <c r="E103" s="202" t="s">
        <v>139</v>
      </c>
      <c r="F103" s="203" t="s">
        <v>140</v>
      </c>
      <c r="G103" s="204" t="s">
        <v>133</v>
      </c>
      <c r="H103" s="205">
        <v>1.2</v>
      </c>
      <c r="I103" s="206"/>
      <c r="J103" s="207">
        <f>ROUND(I103*H103,2)</f>
        <v>0</v>
      </c>
      <c r="K103" s="203" t="s">
        <v>123</v>
      </c>
      <c r="L103" s="45"/>
      <c r="M103" s="208" t="s">
        <v>19</v>
      </c>
      <c r="N103" s="209" t="s">
        <v>43</v>
      </c>
      <c r="O103" s="85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2" t="s">
        <v>124</v>
      </c>
      <c r="AT103" s="212" t="s">
        <v>119</v>
      </c>
      <c r="AU103" s="212" t="s">
        <v>82</v>
      </c>
      <c r="AY103" s="18" t="s">
        <v>117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18" t="s">
        <v>80</v>
      </c>
      <c r="BK103" s="213">
        <f>ROUND(I103*H103,2)</f>
        <v>0</v>
      </c>
      <c r="BL103" s="18" t="s">
        <v>124</v>
      </c>
      <c r="BM103" s="212" t="s">
        <v>141</v>
      </c>
    </row>
    <row r="104" spans="1:47" s="2" customFormat="1" ht="12">
      <c r="A104" s="39"/>
      <c r="B104" s="40"/>
      <c r="C104" s="41"/>
      <c r="D104" s="214" t="s">
        <v>126</v>
      </c>
      <c r="E104" s="41"/>
      <c r="F104" s="215" t="s">
        <v>142</v>
      </c>
      <c r="G104" s="41"/>
      <c r="H104" s="41"/>
      <c r="I104" s="216"/>
      <c r="J104" s="41"/>
      <c r="K104" s="41"/>
      <c r="L104" s="45"/>
      <c r="M104" s="217"/>
      <c r="N104" s="218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126</v>
      </c>
      <c r="AU104" s="18" t="s">
        <v>82</v>
      </c>
    </row>
    <row r="105" spans="1:51" s="15" customFormat="1" ht="12">
      <c r="A105" s="15"/>
      <c r="B105" s="242"/>
      <c r="C105" s="243"/>
      <c r="D105" s="221" t="s">
        <v>128</v>
      </c>
      <c r="E105" s="244" t="s">
        <v>19</v>
      </c>
      <c r="F105" s="245" t="s">
        <v>143</v>
      </c>
      <c r="G105" s="243"/>
      <c r="H105" s="244" t="s">
        <v>19</v>
      </c>
      <c r="I105" s="246"/>
      <c r="J105" s="243"/>
      <c r="K105" s="243"/>
      <c r="L105" s="247"/>
      <c r="M105" s="248"/>
      <c r="N105" s="249"/>
      <c r="O105" s="249"/>
      <c r="P105" s="249"/>
      <c r="Q105" s="249"/>
      <c r="R105" s="249"/>
      <c r="S105" s="249"/>
      <c r="T105" s="250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1" t="s">
        <v>128</v>
      </c>
      <c r="AU105" s="251" t="s">
        <v>82</v>
      </c>
      <c r="AV105" s="15" t="s">
        <v>80</v>
      </c>
      <c r="AW105" s="15" t="s">
        <v>33</v>
      </c>
      <c r="AX105" s="15" t="s">
        <v>72</v>
      </c>
      <c r="AY105" s="251" t="s">
        <v>117</v>
      </c>
    </row>
    <row r="106" spans="1:51" s="13" customFormat="1" ht="12">
      <c r="A106" s="13"/>
      <c r="B106" s="219"/>
      <c r="C106" s="220"/>
      <c r="D106" s="221" t="s">
        <v>128</v>
      </c>
      <c r="E106" s="222" t="s">
        <v>19</v>
      </c>
      <c r="F106" s="223" t="s">
        <v>144</v>
      </c>
      <c r="G106" s="220"/>
      <c r="H106" s="224">
        <v>1.2</v>
      </c>
      <c r="I106" s="225"/>
      <c r="J106" s="220"/>
      <c r="K106" s="220"/>
      <c r="L106" s="226"/>
      <c r="M106" s="227"/>
      <c r="N106" s="228"/>
      <c r="O106" s="228"/>
      <c r="P106" s="228"/>
      <c r="Q106" s="228"/>
      <c r="R106" s="228"/>
      <c r="S106" s="228"/>
      <c r="T106" s="22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0" t="s">
        <v>128</v>
      </c>
      <c r="AU106" s="230" t="s">
        <v>82</v>
      </c>
      <c r="AV106" s="13" t="s">
        <v>82</v>
      </c>
      <c r="AW106" s="13" t="s">
        <v>33</v>
      </c>
      <c r="AX106" s="13" t="s">
        <v>72</v>
      </c>
      <c r="AY106" s="230" t="s">
        <v>117</v>
      </c>
    </row>
    <row r="107" spans="1:51" s="14" customFormat="1" ht="12">
      <c r="A107" s="14"/>
      <c r="B107" s="231"/>
      <c r="C107" s="232"/>
      <c r="D107" s="221" t="s">
        <v>128</v>
      </c>
      <c r="E107" s="233" t="s">
        <v>19</v>
      </c>
      <c r="F107" s="234" t="s">
        <v>130</v>
      </c>
      <c r="G107" s="232"/>
      <c r="H107" s="235">
        <v>1.2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1" t="s">
        <v>128</v>
      </c>
      <c r="AU107" s="241" t="s">
        <v>82</v>
      </c>
      <c r="AV107" s="14" t="s">
        <v>124</v>
      </c>
      <c r="AW107" s="14" t="s">
        <v>33</v>
      </c>
      <c r="AX107" s="14" t="s">
        <v>80</v>
      </c>
      <c r="AY107" s="241" t="s">
        <v>117</v>
      </c>
    </row>
    <row r="108" spans="1:65" s="2" customFormat="1" ht="44.25" customHeight="1">
      <c r="A108" s="39"/>
      <c r="B108" s="40"/>
      <c r="C108" s="201" t="s">
        <v>124</v>
      </c>
      <c r="D108" s="201" t="s">
        <v>119</v>
      </c>
      <c r="E108" s="202" t="s">
        <v>145</v>
      </c>
      <c r="F108" s="203" t="s">
        <v>146</v>
      </c>
      <c r="G108" s="204" t="s">
        <v>133</v>
      </c>
      <c r="H108" s="205">
        <v>9.248</v>
      </c>
      <c r="I108" s="206"/>
      <c r="J108" s="207">
        <f>ROUND(I108*H108,2)</f>
        <v>0</v>
      </c>
      <c r="K108" s="203" t="s">
        <v>123</v>
      </c>
      <c r="L108" s="45"/>
      <c r="M108" s="208" t="s">
        <v>19</v>
      </c>
      <c r="N108" s="209" t="s">
        <v>43</v>
      </c>
      <c r="O108" s="85"/>
      <c r="P108" s="210">
        <f>O108*H108</f>
        <v>0</v>
      </c>
      <c r="Q108" s="210">
        <v>0</v>
      </c>
      <c r="R108" s="210">
        <f>Q108*H108</f>
        <v>0</v>
      </c>
      <c r="S108" s="210">
        <v>0</v>
      </c>
      <c r="T108" s="211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2" t="s">
        <v>124</v>
      </c>
      <c r="AT108" s="212" t="s">
        <v>119</v>
      </c>
      <c r="AU108" s="212" t="s">
        <v>82</v>
      </c>
      <c r="AY108" s="18" t="s">
        <v>117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18" t="s">
        <v>80</v>
      </c>
      <c r="BK108" s="213">
        <f>ROUND(I108*H108,2)</f>
        <v>0</v>
      </c>
      <c r="BL108" s="18" t="s">
        <v>124</v>
      </c>
      <c r="BM108" s="212" t="s">
        <v>147</v>
      </c>
    </row>
    <row r="109" spans="1:47" s="2" customFormat="1" ht="12">
      <c r="A109" s="39"/>
      <c r="B109" s="40"/>
      <c r="C109" s="41"/>
      <c r="D109" s="214" t="s">
        <v>126</v>
      </c>
      <c r="E109" s="41"/>
      <c r="F109" s="215" t="s">
        <v>148</v>
      </c>
      <c r="G109" s="41"/>
      <c r="H109" s="41"/>
      <c r="I109" s="216"/>
      <c r="J109" s="41"/>
      <c r="K109" s="41"/>
      <c r="L109" s="45"/>
      <c r="M109" s="217"/>
      <c r="N109" s="218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126</v>
      </c>
      <c r="AU109" s="18" t="s">
        <v>82</v>
      </c>
    </row>
    <row r="110" spans="1:51" s="15" customFormat="1" ht="12">
      <c r="A110" s="15"/>
      <c r="B110" s="242"/>
      <c r="C110" s="243"/>
      <c r="D110" s="221" t="s">
        <v>128</v>
      </c>
      <c r="E110" s="244" t="s">
        <v>19</v>
      </c>
      <c r="F110" s="245" t="s">
        <v>149</v>
      </c>
      <c r="G110" s="243"/>
      <c r="H110" s="244" t="s">
        <v>19</v>
      </c>
      <c r="I110" s="246"/>
      <c r="J110" s="243"/>
      <c r="K110" s="243"/>
      <c r="L110" s="247"/>
      <c r="M110" s="248"/>
      <c r="N110" s="249"/>
      <c r="O110" s="249"/>
      <c r="P110" s="249"/>
      <c r="Q110" s="249"/>
      <c r="R110" s="249"/>
      <c r="S110" s="249"/>
      <c r="T110" s="250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1" t="s">
        <v>128</v>
      </c>
      <c r="AU110" s="251" t="s">
        <v>82</v>
      </c>
      <c r="AV110" s="15" t="s">
        <v>80</v>
      </c>
      <c r="AW110" s="15" t="s">
        <v>33</v>
      </c>
      <c r="AX110" s="15" t="s">
        <v>72</v>
      </c>
      <c r="AY110" s="251" t="s">
        <v>117</v>
      </c>
    </row>
    <row r="111" spans="1:51" s="13" customFormat="1" ht="12">
      <c r="A111" s="13"/>
      <c r="B111" s="219"/>
      <c r="C111" s="220"/>
      <c r="D111" s="221" t="s">
        <v>128</v>
      </c>
      <c r="E111" s="222" t="s">
        <v>19</v>
      </c>
      <c r="F111" s="223" t="s">
        <v>150</v>
      </c>
      <c r="G111" s="220"/>
      <c r="H111" s="224">
        <v>9.248</v>
      </c>
      <c r="I111" s="225"/>
      <c r="J111" s="220"/>
      <c r="K111" s="220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128</v>
      </c>
      <c r="AU111" s="230" t="s">
        <v>82</v>
      </c>
      <c r="AV111" s="13" t="s">
        <v>82</v>
      </c>
      <c r="AW111" s="13" t="s">
        <v>33</v>
      </c>
      <c r="AX111" s="13" t="s">
        <v>72</v>
      </c>
      <c r="AY111" s="230" t="s">
        <v>117</v>
      </c>
    </row>
    <row r="112" spans="1:51" s="14" customFormat="1" ht="12">
      <c r="A112" s="14"/>
      <c r="B112" s="231"/>
      <c r="C112" s="232"/>
      <c r="D112" s="221" t="s">
        <v>128</v>
      </c>
      <c r="E112" s="233" t="s">
        <v>19</v>
      </c>
      <c r="F112" s="234" t="s">
        <v>130</v>
      </c>
      <c r="G112" s="232"/>
      <c r="H112" s="235">
        <v>9.248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1" t="s">
        <v>128</v>
      </c>
      <c r="AU112" s="241" t="s">
        <v>82</v>
      </c>
      <c r="AV112" s="14" t="s">
        <v>124</v>
      </c>
      <c r="AW112" s="14" t="s">
        <v>33</v>
      </c>
      <c r="AX112" s="14" t="s">
        <v>80</v>
      </c>
      <c r="AY112" s="241" t="s">
        <v>117</v>
      </c>
    </row>
    <row r="113" spans="1:65" s="2" customFormat="1" ht="62.7" customHeight="1">
      <c r="A113" s="39"/>
      <c r="B113" s="40"/>
      <c r="C113" s="201" t="s">
        <v>151</v>
      </c>
      <c r="D113" s="201" t="s">
        <v>119</v>
      </c>
      <c r="E113" s="202" t="s">
        <v>152</v>
      </c>
      <c r="F113" s="203" t="s">
        <v>153</v>
      </c>
      <c r="G113" s="204" t="s">
        <v>133</v>
      </c>
      <c r="H113" s="205">
        <v>183.434</v>
      </c>
      <c r="I113" s="206"/>
      <c r="J113" s="207">
        <f>ROUND(I113*H113,2)</f>
        <v>0</v>
      </c>
      <c r="K113" s="203" t="s">
        <v>123</v>
      </c>
      <c r="L113" s="45"/>
      <c r="M113" s="208" t="s">
        <v>19</v>
      </c>
      <c r="N113" s="209" t="s">
        <v>43</v>
      </c>
      <c r="O113" s="85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2" t="s">
        <v>124</v>
      </c>
      <c r="AT113" s="212" t="s">
        <v>119</v>
      </c>
      <c r="AU113" s="212" t="s">
        <v>82</v>
      </c>
      <c r="AY113" s="18" t="s">
        <v>117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18" t="s">
        <v>80</v>
      </c>
      <c r="BK113" s="213">
        <f>ROUND(I113*H113,2)</f>
        <v>0</v>
      </c>
      <c r="BL113" s="18" t="s">
        <v>124</v>
      </c>
      <c r="BM113" s="212" t="s">
        <v>154</v>
      </c>
    </row>
    <row r="114" spans="1:47" s="2" customFormat="1" ht="12">
      <c r="A114" s="39"/>
      <c r="B114" s="40"/>
      <c r="C114" s="41"/>
      <c r="D114" s="214" t="s">
        <v>126</v>
      </c>
      <c r="E114" s="41"/>
      <c r="F114" s="215" t="s">
        <v>155</v>
      </c>
      <c r="G114" s="41"/>
      <c r="H114" s="41"/>
      <c r="I114" s="216"/>
      <c r="J114" s="41"/>
      <c r="K114" s="41"/>
      <c r="L114" s="45"/>
      <c r="M114" s="217"/>
      <c r="N114" s="218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126</v>
      </c>
      <c r="AU114" s="18" t="s">
        <v>82</v>
      </c>
    </row>
    <row r="115" spans="1:65" s="2" customFormat="1" ht="44.25" customHeight="1">
      <c r="A115" s="39"/>
      <c r="B115" s="40"/>
      <c r="C115" s="201" t="s">
        <v>156</v>
      </c>
      <c r="D115" s="201" t="s">
        <v>119</v>
      </c>
      <c r="E115" s="202" t="s">
        <v>157</v>
      </c>
      <c r="F115" s="203" t="s">
        <v>158</v>
      </c>
      <c r="G115" s="204" t="s">
        <v>133</v>
      </c>
      <c r="H115" s="205">
        <v>244.334</v>
      </c>
      <c r="I115" s="206"/>
      <c r="J115" s="207">
        <f>ROUND(I115*H115,2)</f>
        <v>0</v>
      </c>
      <c r="K115" s="203" t="s">
        <v>123</v>
      </c>
      <c r="L115" s="45"/>
      <c r="M115" s="208" t="s">
        <v>19</v>
      </c>
      <c r="N115" s="209" t="s">
        <v>43</v>
      </c>
      <c r="O115" s="85"/>
      <c r="P115" s="210">
        <f>O115*H115</f>
        <v>0</v>
      </c>
      <c r="Q115" s="210">
        <v>0</v>
      </c>
      <c r="R115" s="210">
        <f>Q115*H115</f>
        <v>0</v>
      </c>
      <c r="S115" s="210">
        <v>0</v>
      </c>
      <c r="T115" s="211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2" t="s">
        <v>124</v>
      </c>
      <c r="AT115" s="212" t="s">
        <v>119</v>
      </c>
      <c r="AU115" s="212" t="s">
        <v>82</v>
      </c>
      <c r="AY115" s="18" t="s">
        <v>117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18" t="s">
        <v>80</v>
      </c>
      <c r="BK115" s="213">
        <f>ROUND(I115*H115,2)</f>
        <v>0</v>
      </c>
      <c r="BL115" s="18" t="s">
        <v>124</v>
      </c>
      <c r="BM115" s="212" t="s">
        <v>159</v>
      </c>
    </row>
    <row r="116" spans="1:47" s="2" customFormat="1" ht="12">
      <c r="A116" s="39"/>
      <c r="B116" s="40"/>
      <c r="C116" s="41"/>
      <c r="D116" s="214" t="s">
        <v>126</v>
      </c>
      <c r="E116" s="41"/>
      <c r="F116" s="215" t="s">
        <v>160</v>
      </c>
      <c r="G116" s="41"/>
      <c r="H116" s="41"/>
      <c r="I116" s="216"/>
      <c r="J116" s="41"/>
      <c r="K116" s="41"/>
      <c r="L116" s="45"/>
      <c r="M116" s="217"/>
      <c r="N116" s="218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126</v>
      </c>
      <c r="AU116" s="18" t="s">
        <v>82</v>
      </c>
    </row>
    <row r="117" spans="1:51" s="15" customFormat="1" ht="12">
      <c r="A117" s="15"/>
      <c r="B117" s="242"/>
      <c r="C117" s="243"/>
      <c r="D117" s="221" t="s">
        <v>128</v>
      </c>
      <c r="E117" s="244" t="s">
        <v>19</v>
      </c>
      <c r="F117" s="245" t="s">
        <v>161</v>
      </c>
      <c r="G117" s="243"/>
      <c r="H117" s="244" t="s">
        <v>19</v>
      </c>
      <c r="I117" s="246"/>
      <c r="J117" s="243"/>
      <c r="K117" s="243"/>
      <c r="L117" s="247"/>
      <c r="M117" s="248"/>
      <c r="N117" s="249"/>
      <c r="O117" s="249"/>
      <c r="P117" s="249"/>
      <c r="Q117" s="249"/>
      <c r="R117" s="249"/>
      <c r="S117" s="249"/>
      <c r="T117" s="250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1" t="s">
        <v>128</v>
      </c>
      <c r="AU117" s="251" t="s">
        <v>82</v>
      </c>
      <c r="AV117" s="15" t="s">
        <v>80</v>
      </c>
      <c r="AW117" s="15" t="s">
        <v>33</v>
      </c>
      <c r="AX117" s="15" t="s">
        <v>72</v>
      </c>
      <c r="AY117" s="251" t="s">
        <v>117</v>
      </c>
    </row>
    <row r="118" spans="1:51" s="13" customFormat="1" ht="12">
      <c r="A118" s="13"/>
      <c r="B118" s="219"/>
      <c r="C118" s="220"/>
      <c r="D118" s="221" t="s">
        <v>128</v>
      </c>
      <c r="E118" s="222" t="s">
        <v>19</v>
      </c>
      <c r="F118" s="223" t="s">
        <v>162</v>
      </c>
      <c r="G118" s="220"/>
      <c r="H118" s="224">
        <v>244.334</v>
      </c>
      <c r="I118" s="225"/>
      <c r="J118" s="220"/>
      <c r="K118" s="220"/>
      <c r="L118" s="226"/>
      <c r="M118" s="227"/>
      <c r="N118" s="228"/>
      <c r="O118" s="228"/>
      <c r="P118" s="228"/>
      <c r="Q118" s="228"/>
      <c r="R118" s="228"/>
      <c r="S118" s="228"/>
      <c r="T118" s="22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0" t="s">
        <v>128</v>
      </c>
      <c r="AU118" s="230" t="s">
        <v>82</v>
      </c>
      <c r="AV118" s="13" t="s">
        <v>82</v>
      </c>
      <c r="AW118" s="13" t="s">
        <v>33</v>
      </c>
      <c r="AX118" s="13" t="s">
        <v>72</v>
      </c>
      <c r="AY118" s="230" t="s">
        <v>117</v>
      </c>
    </row>
    <row r="119" spans="1:51" s="14" customFormat="1" ht="12">
      <c r="A119" s="14"/>
      <c r="B119" s="231"/>
      <c r="C119" s="232"/>
      <c r="D119" s="221" t="s">
        <v>128</v>
      </c>
      <c r="E119" s="233" t="s">
        <v>19</v>
      </c>
      <c r="F119" s="234" t="s">
        <v>130</v>
      </c>
      <c r="G119" s="232"/>
      <c r="H119" s="235">
        <v>244.334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1" t="s">
        <v>128</v>
      </c>
      <c r="AU119" s="241" t="s">
        <v>82</v>
      </c>
      <c r="AV119" s="14" t="s">
        <v>124</v>
      </c>
      <c r="AW119" s="14" t="s">
        <v>33</v>
      </c>
      <c r="AX119" s="14" t="s">
        <v>80</v>
      </c>
      <c r="AY119" s="241" t="s">
        <v>117</v>
      </c>
    </row>
    <row r="120" spans="1:65" s="2" customFormat="1" ht="44.25" customHeight="1">
      <c r="A120" s="39"/>
      <c r="B120" s="40"/>
      <c r="C120" s="201" t="s">
        <v>163</v>
      </c>
      <c r="D120" s="201" t="s">
        <v>119</v>
      </c>
      <c r="E120" s="202" t="s">
        <v>164</v>
      </c>
      <c r="F120" s="203" t="s">
        <v>165</v>
      </c>
      <c r="G120" s="204" t="s">
        <v>133</v>
      </c>
      <c r="H120" s="205">
        <v>0.32</v>
      </c>
      <c r="I120" s="206"/>
      <c r="J120" s="207">
        <f>ROUND(I120*H120,2)</f>
        <v>0</v>
      </c>
      <c r="K120" s="203" t="s">
        <v>123</v>
      </c>
      <c r="L120" s="45"/>
      <c r="M120" s="208" t="s">
        <v>19</v>
      </c>
      <c r="N120" s="209" t="s">
        <v>43</v>
      </c>
      <c r="O120" s="85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2" t="s">
        <v>124</v>
      </c>
      <c r="AT120" s="212" t="s">
        <v>119</v>
      </c>
      <c r="AU120" s="212" t="s">
        <v>82</v>
      </c>
      <c r="AY120" s="18" t="s">
        <v>117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8" t="s">
        <v>80</v>
      </c>
      <c r="BK120" s="213">
        <f>ROUND(I120*H120,2)</f>
        <v>0</v>
      </c>
      <c r="BL120" s="18" t="s">
        <v>124</v>
      </c>
      <c r="BM120" s="212" t="s">
        <v>166</v>
      </c>
    </row>
    <row r="121" spans="1:47" s="2" customFormat="1" ht="12">
      <c r="A121" s="39"/>
      <c r="B121" s="40"/>
      <c r="C121" s="41"/>
      <c r="D121" s="214" t="s">
        <v>126</v>
      </c>
      <c r="E121" s="41"/>
      <c r="F121" s="215" t="s">
        <v>167</v>
      </c>
      <c r="G121" s="41"/>
      <c r="H121" s="41"/>
      <c r="I121" s="216"/>
      <c r="J121" s="41"/>
      <c r="K121" s="41"/>
      <c r="L121" s="45"/>
      <c r="M121" s="217"/>
      <c r="N121" s="218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126</v>
      </c>
      <c r="AU121" s="18" t="s">
        <v>82</v>
      </c>
    </row>
    <row r="122" spans="1:51" s="15" customFormat="1" ht="12">
      <c r="A122" s="15"/>
      <c r="B122" s="242"/>
      <c r="C122" s="243"/>
      <c r="D122" s="221" t="s">
        <v>128</v>
      </c>
      <c r="E122" s="244" t="s">
        <v>19</v>
      </c>
      <c r="F122" s="245" t="s">
        <v>168</v>
      </c>
      <c r="G122" s="243"/>
      <c r="H122" s="244" t="s">
        <v>19</v>
      </c>
      <c r="I122" s="246"/>
      <c r="J122" s="243"/>
      <c r="K122" s="243"/>
      <c r="L122" s="247"/>
      <c r="M122" s="248"/>
      <c r="N122" s="249"/>
      <c r="O122" s="249"/>
      <c r="P122" s="249"/>
      <c r="Q122" s="249"/>
      <c r="R122" s="249"/>
      <c r="S122" s="249"/>
      <c r="T122" s="250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1" t="s">
        <v>128</v>
      </c>
      <c r="AU122" s="251" t="s">
        <v>82</v>
      </c>
      <c r="AV122" s="15" t="s">
        <v>80</v>
      </c>
      <c r="AW122" s="15" t="s">
        <v>33</v>
      </c>
      <c r="AX122" s="15" t="s">
        <v>72</v>
      </c>
      <c r="AY122" s="251" t="s">
        <v>117</v>
      </c>
    </row>
    <row r="123" spans="1:51" s="13" customFormat="1" ht="12">
      <c r="A123" s="13"/>
      <c r="B123" s="219"/>
      <c r="C123" s="220"/>
      <c r="D123" s="221" t="s">
        <v>128</v>
      </c>
      <c r="E123" s="222" t="s">
        <v>19</v>
      </c>
      <c r="F123" s="223" t="s">
        <v>169</v>
      </c>
      <c r="G123" s="220"/>
      <c r="H123" s="224">
        <v>0.32</v>
      </c>
      <c r="I123" s="225"/>
      <c r="J123" s="220"/>
      <c r="K123" s="220"/>
      <c r="L123" s="226"/>
      <c r="M123" s="227"/>
      <c r="N123" s="228"/>
      <c r="O123" s="228"/>
      <c r="P123" s="228"/>
      <c r="Q123" s="228"/>
      <c r="R123" s="228"/>
      <c r="S123" s="228"/>
      <c r="T123" s="22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0" t="s">
        <v>128</v>
      </c>
      <c r="AU123" s="230" t="s">
        <v>82</v>
      </c>
      <c r="AV123" s="13" t="s">
        <v>82</v>
      </c>
      <c r="AW123" s="13" t="s">
        <v>33</v>
      </c>
      <c r="AX123" s="13" t="s">
        <v>72</v>
      </c>
      <c r="AY123" s="230" t="s">
        <v>117</v>
      </c>
    </row>
    <row r="124" spans="1:51" s="14" customFormat="1" ht="12">
      <c r="A124" s="14"/>
      <c r="B124" s="231"/>
      <c r="C124" s="232"/>
      <c r="D124" s="221" t="s">
        <v>128</v>
      </c>
      <c r="E124" s="233" t="s">
        <v>19</v>
      </c>
      <c r="F124" s="234" t="s">
        <v>130</v>
      </c>
      <c r="G124" s="232"/>
      <c r="H124" s="235">
        <v>0.32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1" t="s">
        <v>128</v>
      </c>
      <c r="AU124" s="241" t="s">
        <v>82</v>
      </c>
      <c r="AV124" s="14" t="s">
        <v>124</v>
      </c>
      <c r="AW124" s="14" t="s">
        <v>33</v>
      </c>
      <c r="AX124" s="14" t="s">
        <v>80</v>
      </c>
      <c r="AY124" s="241" t="s">
        <v>117</v>
      </c>
    </row>
    <row r="125" spans="1:65" s="2" customFormat="1" ht="16.5" customHeight="1">
      <c r="A125" s="39"/>
      <c r="B125" s="40"/>
      <c r="C125" s="252" t="s">
        <v>170</v>
      </c>
      <c r="D125" s="252" t="s">
        <v>171</v>
      </c>
      <c r="E125" s="253" t="s">
        <v>172</v>
      </c>
      <c r="F125" s="254" t="s">
        <v>173</v>
      </c>
      <c r="G125" s="255" t="s">
        <v>174</v>
      </c>
      <c r="H125" s="256">
        <v>0.64</v>
      </c>
      <c r="I125" s="257"/>
      <c r="J125" s="258">
        <f>ROUND(I125*H125,2)</f>
        <v>0</v>
      </c>
      <c r="K125" s="254" t="s">
        <v>123</v>
      </c>
      <c r="L125" s="259"/>
      <c r="M125" s="260" t="s">
        <v>19</v>
      </c>
      <c r="N125" s="261" t="s">
        <v>43</v>
      </c>
      <c r="O125" s="85"/>
      <c r="P125" s="210">
        <f>O125*H125</f>
        <v>0</v>
      </c>
      <c r="Q125" s="210">
        <v>1</v>
      </c>
      <c r="R125" s="210">
        <f>Q125*H125</f>
        <v>0.64</v>
      </c>
      <c r="S125" s="210">
        <v>0</v>
      </c>
      <c r="T125" s="21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2" t="s">
        <v>170</v>
      </c>
      <c r="AT125" s="212" t="s">
        <v>171</v>
      </c>
      <c r="AU125" s="212" t="s">
        <v>82</v>
      </c>
      <c r="AY125" s="18" t="s">
        <v>117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8" t="s">
        <v>80</v>
      </c>
      <c r="BK125" s="213">
        <f>ROUND(I125*H125,2)</f>
        <v>0</v>
      </c>
      <c r="BL125" s="18" t="s">
        <v>124</v>
      </c>
      <c r="BM125" s="212" t="s">
        <v>175</v>
      </c>
    </row>
    <row r="126" spans="1:51" s="13" customFormat="1" ht="12">
      <c r="A126" s="13"/>
      <c r="B126" s="219"/>
      <c r="C126" s="220"/>
      <c r="D126" s="221" t="s">
        <v>128</v>
      </c>
      <c r="E126" s="220"/>
      <c r="F126" s="223" t="s">
        <v>176</v>
      </c>
      <c r="G126" s="220"/>
      <c r="H126" s="224">
        <v>0.64</v>
      </c>
      <c r="I126" s="225"/>
      <c r="J126" s="220"/>
      <c r="K126" s="220"/>
      <c r="L126" s="226"/>
      <c r="M126" s="227"/>
      <c r="N126" s="228"/>
      <c r="O126" s="228"/>
      <c r="P126" s="228"/>
      <c r="Q126" s="228"/>
      <c r="R126" s="228"/>
      <c r="S126" s="228"/>
      <c r="T126" s="22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0" t="s">
        <v>128</v>
      </c>
      <c r="AU126" s="230" t="s">
        <v>82</v>
      </c>
      <c r="AV126" s="13" t="s">
        <v>82</v>
      </c>
      <c r="AW126" s="13" t="s">
        <v>4</v>
      </c>
      <c r="AX126" s="13" t="s">
        <v>80</v>
      </c>
      <c r="AY126" s="230" t="s">
        <v>117</v>
      </c>
    </row>
    <row r="127" spans="1:65" s="2" customFormat="1" ht="66.75" customHeight="1">
      <c r="A127" s="39"/>
      <c r="B127" s="40"/>
      <c r="C127" s="201" t="s">
        <v>177</v>
      </c>
      <c r="D127" s="201" t="s">
        <v>119</v>
      </c>
      <c r="E127" s="202" t="s">
        <v>178</v>
      </c>
      <c r="F127" s="203" t="s">
        <v>179</v>
      </c>
      <c r="G127" s="204" t="s">
        <v>133</v>
      </c>
      <c r="H127" s="205">
        <v>7.61</v>
      </c>
      <c r="I127" s="206"/>
      <c r="J127" s="207">
        <f>ROUND(I127*H127,2)</f>
        <v>0</v>
      </c>
      <c r="K127" s="203" t="s">
        <v>123</v>
      </c>
      <c r="L127" s="45"/>
      <c r="M127" s="208" t="s">
        <v>19</v>
      </c>
      <c r="N127" s="209" t="s">
        <v>43</v>
      </c>
      <c r="O127" s="8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2" t="s">
        <v>124</v>
      </c>
      <c r="AT127" s="212" t="s">
        <v>119</v>
      </c>
      <c r="AU127" s="212" t="s">
        <v>82</v>
      </c>
      <c r="AY127" s="18" t="s">
        <v>117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8" t="s">
        <v>80</v>
      </c>
      <c r="BK127" s="213">
        <f>ROUND(I127*H127,2)</f>
        <v>0</v>
      </c>
      <c r="BL127" s="18" t="s">
        <v>124</v>
      </c>
      <c r="BM127" s="212" t="s">
        <v>180</v>
      </c>
    </row>
    <row r="128" spans="1:47" s="2" customFormat="1" ht="12">
      <c r="A128" s="39"/>
      <c r="B128" s="40"/>
      <c r="C128" s="41"/>
      <c r="D128" s="214" t="s">
        <v>126</v>
      </c>
      <c r="E128" s="41"/>
      <c r="F128" s="215" t="s">
        <v>181</v>
      </c>
      <c r="G128" s="41"/>
      <c r="H128" s="41"/>
      <c r="I128" s="216"/>
      <c r="J128" s="41"/>
      <c r="K128" s="41"/>
      <c r="L128" s="45"/>
      <c r="M128" s="217"/>
      <c r="N128" s="218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126</v>
      </c>
      <c r="AU128" s="18" t="s">
        <v>82</v>
      </c>
    </row>
    <row r="129" spans="1:51" s="15" customFormat="1" ht="12">
      <c r="A129" s="15"/>
      <c r="B129" s="242"/>
      <c r="C129" s="243"/>
      <c r="D129" s="221" t="s">
        <v>128</v>
      </c>
      <c r="E129" s="244" t="s">
        <v>19</v>
      </c>
      <c r="F129" s="245" t="s">
        <v>182</v>
      </c>
      <c r="G129" s="243"/>
      <c r="H129" s="244" t="s">
        <v>19</v>
      </c>
      <c r="I129" s="246"/>
      <c r="J129" s="243"/>
      <c r="K129" s="243"/>
      <c r="L129" s="247"/>
      <c r="M129" s="248"/>
      <c r="N129" s="249"/>
      <c r="O129" s="249"/>
      <c r="P129" s="249"/>
      <c r="Q129" s="249"/>
      <c r="R129" s="249"/>
      <c r="S129" s="249"/>
      <c r="T129" s="250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1" t="s">
        <v>128</v>
      </c>
      <c r="AU129" s="251" t="s">
        <v>82</v>
      </c>
      <c r="AV129" s="15" t="s">
        <v>80</v>
      </c>
      <c r="AW129" s="15" t="s">
        <v>33</v>
      </c>
      <c r="AX129" s="15" t="s">
        <v>72</v>
      </c>
      <c r="AY129" s="251" t="s">
        <v>117</v>
      </c>
    </row>
    <row r="130" spans="1:51" s="13" customFormat="1" ht="12">
      <c r="A130" s="13"/>
      <c r="B130" s="219"/>
      <c r="C130" s="220"/>
      <c r="D130" s="221" t="s">
        <v>128</v>
      </c>
      <c r="E130" s="222" t="s">
        <v>19</v>
      </c>
      <c r="F130" s="223" t="s">
        <v>183</v>
      </c>
      <c r="G130" s="220"/>
      <c r="H130" s="224">
        <v>6.65</v>
      </c>
      <c r="I130" s="225"/>
      <c r="J130" s="220"/>
      <c r="K130" s="220"/>
      <c r="L130" s="226"/>
      <c r="M130" s="227"/>
      <c r="N130" s="228"/>
      <c r="O130" s="228"/>
      <c r="P130" s="228"/>
      <c r="Q130" s="228"/>
      <c r="R130" s="228"/>
      <c r="S130" s="228"/>
      <c r="T130" s="22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0" t="s">
        <v>128</v>
      </c>
      <c r="AU130" s="230" t="s">
        <v>82</v>
      </c>
      <c r="AV130" s="13" t="s">
        <v>82</v>
      </c>
      <c r="AW130" s="13" t="s">
        <v>33</v>
      </c>
      <c r="AX130" s="13" t="s">
        <v>72</v>
      </c>
      <c r="AY130" s="230" t="s">
        <v>117</v>
      </c>
    </row>
    <row r="131" spans="1:51" s="15" customFormat="1" ht="12">
      <c r="A131" s="15"/>
      <c r="B131" s="242"/>
      <c r="C131" s="243"/>
      <c r="D131" s="221" t="s">
        <v>128</v>
      </c>
      <c r="E131" s="244" t="s">
        <v>19</v>
      </c>
      <c r="F131" s="245" t="s">
        <v>184</v>
      </c>
      <c r="G131" s="243"/>
      <c r="H131" s="244" t="s">
        <v>19</v>
      </c>
      <c r="I131" s="246"/>
      <c r="J131" s="243"/>
      <c r="K131" s="243"/>
      <c r="L131" s="247"/>
      <c r="M131" s="248"/>
      <c r="N131" s="249"/>
      <c r="O131" s="249"/>
      <c r="P131" s="249"/>
      <c r="Q131" s="249"/>
      <c r="R131" s="249"/>
      <c r="S131" s="249"/>
      <c r="T131" s="250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1" t="s">
        <v>128</v>
      </c>
      <c r="AU131" s="251" t="s">
        <v>82</v>
      </c>
      <c r="AV131" s="15" t="s">
        <v>80</v>
      </c>
      <c r="AW131" s="15" t="s">
        <v>33</v>
      </c>
      <c r="AX131" s="15" t="s">
        <v>72</v>
      </c>
      <c r="AY131" s="251" t="s">
        <v>117</v>
      </c>
    </row>
    <row r="132" spans="1:51" s="13" customFormat="1" ht="12">
      <c r="A132" s="13"/>
      <c r="B132" s="219"/>
      <c r="C132" s="220"/>
      <c r="D132" s="221" t="s">
        <v>128</v>
      </c>
      <c r="E132" s="222" t="s">
        <v>19</v>
      </c>
      <c r="F132" s="223" t="s">
        <v>185</v>
      </c>
      <c r="G132" s="220"/>
      <c r="H132" s="224">
        <v>0.96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0" t="s">
        <v>128</v>
      </c>
      <c r="AU132" s="230" t="s">
        <v>82</v>
      </c>
      <c r="AV132" s="13" t="s">
        <v>82</v>
      </c>
      <c r="AW132" s="13" t="s">
        <v>33</v>
      </c>
      <c r="AX132" s="13" t="s">
        <v>72</v>
      </c>
      <c r="AY132" s="230" t="s">
        <v>117</v>
      </c>
    </row>
    <row r="133" spans="1:51" s="14" customFormat="1" ht="12">
      <c r="A133" s="14"/>
      <c r="B133" s="231"/>
      <c r="C133" s="232"/>
      <c r="D133" s="221" t="s">
        <v>128</v>
      </c>
      <c r="E133" s="233" t="s">
        <v>19</v>
      </c>
      <c r="F133" s="234" t="s">
        <v>130</v>
      </c>
      <c r="G133" s="232"/>
      <c r="H133" s="235">
        <v>7.61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1" t="s">
        <v>128</v>
      </c>
      <c r="AU133" s="241" t="s">
        <v>82</v>
      </c>
      <c r="AV133" s="14" t="s">
        <v>124</v>
      </c>
      <c r="AW133" s="14" t="s">
        <v>33</v>
      </c>
      <c r="AX133" s="14" t="s">
        <v>80</v>
      </c>
      <c r="AY133" s="241" t="s">
        <v>117</v>
      </c>
    </row>
    <row r="134" spans="1:65" s="2" customFormat="1" ht="16.5" customHeight="1">
      <c r="A134" s="39"/>
      <c r="B134" s="40"/>
      <c r="C134" s="252" t="s">
        <v>186</v>
      </c>
      <c r="D134" s="252" t="s">
        <v>171</v>
      </c>
      <c r="E134" s="253" t="s">
        <v>172</v>
      </c>
      <c r="F134" s="254" t="s">
        <v>173</v>
      </c>
      <c r="G134" s="255" t="s">
        <v>174</v>
      </c>
      <c r="H134" s="256">
        <v>15.22</v>
      </c>
      <c r="I134" s="257"/>
      <c r="J134" s="258">
        <f>ROUND(I134*H134,2)</f>
        <v>0</v>
      </c>
      <c r="K134" s="254" t="s">
        <v>123</v>
      </c>
      <c r="L134" s="259"/>
      <c r="M134" s="260" t="s">
        <v>19</v>
      </c>
      <c r="N134" s="261" t="s">
        <v>43</v>
      </c>
      <c r="O134" s="85"/>
      <c r="P134" s="210">
        <f>O134*H134</f>
        <v>0</v>
      </c>
      <c r="Q134" s="210">
        <v>1</v>
      </c>
      <c r="R134" s="210">
        <f>Q134*H134</f>
        <v>15.22</v>
      </c>
      <c r="S134" s="210">
        <v>0</v>
      </c>
      <c r="T134" s="21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2" t="s">
        <v>170</v>
      </c>
      <c r="AT134" s="212" t="s">
        <v>171</v>
      </c>
      <c r="AU134" s="212" t="s">
        <v>82</v>
      </c>
      <c r="AY134" s="18" t="s">
        <v>117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8" t="s">
        <v>80</v>
      </c>
      <c r="BK134" s="213">
        <f>ROUND(I134*H134,2)</f>
        <v>0</v>
      </c>
      <c r="BL134" s="18" t="s">
        <v>124</v>
      </c>
      <c r="BM134" s="212" t="s">
        <v>187</v>
      </c>
    </row>
    <row r="135" spans="1:51" s="13" customFormat="1" ht="12">
      <c r="A135" s="13"/>
      <c r="B135" s="219"/>
      <c r="C135" s="220"/>
      <c r="D135" s="221" t="s">
        <v>128</v>
      </c>
      <c r="E135" s="220"/>
      <c r="F135" s="223" t="s">
        <v>188</v>
      </c>
      <c r="G135" s="220"/>
      <c r="H135" s="224">
        <v>15.22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0" t="s">
        <v>128</v>
      </c>
      <c r="AU135" s="230" t="s">
        <v>82</v>
      </c>
      <c r="AV135" s="13" t="s">
        <v>82</v>
      </c>
      <c r="AW135" s="13" t="s">
        <v>4</v>
      </c>
      <c r="AX135" s="13" t="s">
        <v>80</v>
      </c>
      <c r="AY135" s="230" t="s">
        <v>117</v>
      </c>
    </row>
    <row r="136" spans="1:65" s="2" customFormat="1" ht="55.5" customHeight="1">
      <c r="A136" s="39"/>
      <c r="B136" s="40"/>
      <c r="C136" s="201" t="s">
        <v>189</v>
      </c>
      <c r="D136" s="201" t="s">
        <v>119</v>
      </c>
      <c r="E136" s="202" t="s">
        <v>190</v>
      </c>
      <c r="F136" s="203" t="s">
        <v>191</v>
      </c>
      <c r="G136" s="204" t="s">
        <v>122</v>
      </c>
      <c r="H136" s="205">
        <v>226.4</v>
      </c>
      <c r="I136" s="206"/>
      <c r="J136" s="207">
        <f>ROUND(I136*H136,2)</f>
        <v>0</v>
      </c>
      <c r="K136" s="203" t="s">
        <v>123</v>
      </c>
      <c r="L136" s="45"/>
      <c r="M136" s="208" t="s">
        <v>19</v>
      </c>
      <c r="N136" s="209" t="s">
        <v>43</v>
      </c>
      <c r="O136" s="85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2" t="s">
        <v>124</v>
      </c>
      <c r="AT136" s="212" t="s">
        <v>119</v>
      </c>
      <c r="AU136" s="212" t="s">
        <v>82</v>
      </c>
      <c r="AY136" s="18" t="s">
        <v>117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8" t="s">
        <v>80</v>
      </c>
      <c r="BK136" s="213">
        <f>ROUND(I136*H136,2)</f>
        <v>0</v>
      </c>
      <c r="BL136" s="18" t="s">
        <v>124</v>
      </c>
      <c r="BM136" s="212" t="s">
        <v>192</v>
      </c>
    </row>
    <row r="137" spans="1:47" s="2" customFormat="1" ht="12">
      <c r="A137" s="39"/>
      <c r="B137" s="40"/>
      <c r="C137" s="41"/>
      <c r="D137" s="214" t="s">
        <v>126</v>
      </c>
      <c r="E137" s="41"/>
      <c r="F137" s="215" t="s">
        <v>193</v>
      </c>
      <c r="G137" s="41"/>
      <c r="H137" s="41"/>
      <c r="I137" s="216"/>
      <c r="J137" s="41"/>
      <c r="K137" s="41"/>
      <c r="L137" s="45"/>
      <c r="M137" s="217"/>
      <c r="N137" s="218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126</v>
      </c>
      <c r="AU137" s="18" t="s">
        <v>82</v>
      </c>
    </row>
    <row r="138" spans="1:51" s="15" customFormat="1" ht="12">
      <c r="A138" s="15"/>
      <c r="B138" s="242"/>
      <c r="C138" s="243"/>
      <c r="D138" s="221" t="s">
        <v>128</v>
      </c>
      <c r="E138" s="244" t="s">
        <v>19</v>
      </c>
      <c r="F138" s="245" t="s">
        <v>194</v>
      </c>
      <c r="G138" s="243"/>
      <c r="H138" s="244" t="s">
        <v>19</v>
      </c>
      <c r="I138" s="246"/>
      <c r="J138" s="243"/>
      <c r="K138" s="243"/>
      <c r="L138" s="247"/>
      <c r="M138" s="248"/>
      <c r="N138" s="249"/>
      <c r="O138" s="249"/>
      <c r="P138" s="249"/>
      <c r="Q138" s="249"/>
      <c r="R138" s="249"/>
      <c r="S138" s="249"/>
      <c r="T138" s="250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1" t="s">
        <v>128</v>
      </c>
      <c r="AU138" s="251" t="s">
        <v>82</v>
      </c>
      <c r="AV138" s="15" t="s">
        <v>80</v>
      </c>
      <c r="AW138" s="15" t="s">
        <v>33</v>
      </c>
      <c r="AX138" s="15" t="s">
        <v>72</v>
      </c>
      <c r="AY138" s="251" t="s">
        <v>117</v>
      </c>
    </row>
    <row r="139" spans="1:51" s="13" customFormat="1" ht="12">
      <c r="A139" s="13"/>
      <c r="B139" s="219"/>
      <c r="C139" s="220"/>
      <c r="D139" s="221" t="s">
        <v>128</v>
      </c>
      <c r="E139" s="222" t="s">
        <v>19</v>
      </c>
      <c r="F139" s="223" t="s">
        <v>195</v>
      </c>
      <c r="G139" s="220"/>
      <c r="H139" s="224">
        <v>226.4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0" t="s">
        <v>128</v>
      </c>
      <c r="AU139" s="230" t="s">
        <v>82</v>
      </c>
      <c r="AV139" s="13" t="s">
        <v>82</v>
      </c>
      <c r="AW139" s="13" t="s">
        <v>33</v>
      </c>
      <c r="AX139" s="13" t="s">
        <v>72</v>
      </c>
      <c r="AY139" s="230" t="s">
        <v>117</v>
      </c>
    </row>
    <row r="140" spans="1:51" s="14" customFormat="1" ht="12">
      <c r="A140" s="14"/>
      <c r="B140" s="231"/>
      <c r="C140" s="232"/>
      <c r="D140" s="221" t="s">
        <v>128</v>
      </c>
      <c r="E140" s="233" t="s">
        <v>19</v>
      </c>
      <c r="F140" s="234" t="s">
        <v>130</v>
      </c>
      <c r="G140" s="232"/>
      <c r="H140" s="235">
        <v>226.4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1" t="s">
        <v>128</v>
      </c>
      <c r="AU140" s="241" t="s">
        <v>82</v>
      </c>
      <c r="AV140" s="14" t="s">
        <v>124</v>
      </c>
      <c r="AW140" s="14" t="s">
        <v>33</v>
      </c>
      <c r="AX140" s="14" t="s">
        <v>80</v>
      </c>
      <c r="AY140" s="241" t="s">
        <v>117</v>
      </c>
    </row>
    <row r="141" spans="1:65" s="2" customFormat="1" ht="55.5" customHeight="1">
      <c r="A141" s="39"/>
      <c r="B141" s="40"/>
      <c r="C141" s="201" t="s">
        <v>196</v>
      </c>
      <c r="D141" s="201" t="s">
        <v>119</v>
      </c>
      <c r="E141" s="202" t="s">
        <v>197</v>
      </c>
      <c r="F141" s="203" t="s">
        <v>198</v>
      </c>
      <c r="G141" s="204" t="s">
        <v>122</v>
      </c>
      <c r="H141" s="205">
        <v>4850</v>
      </c>
      <c r="I141" s="206"/>
      <c r="J141" s="207">
        <f>ROUND(I141*H141,2)</f>
        <v>0</v>
      </c>
      <c r="K141" s="203" t="s">
        <v>123</v>
      </c>
      <c r="L141" s="45"/>
      <c r="M141" s="208" t="s">
        <v>19</v>
      </c>
      <c r="N141" s="209" t="s">
        <v>43</v>
      </c>
      <c r="O141" s="85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2" t="s">
        <v>124</v>
      </c>
      <c r="AT141" s="212" t="s">
        <v>119</v>
      </c>
      <c r="AU141" s="212" t="s">
        <v>82</v>
      </c>
      <c r="AY141" s="18" t="s">
        <v>117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8" t="s">
        <v>80</v>
      </c>
      <c r="BK141" s="213">
        <f>ROUND(I141*H141,2)</f>
        <v>0</v>
      </c>
      <c r="BL141" s="18" t="s">
        <v>124</v>
      </c>
      <c r="BM141" s="212" t="s">
        <v>199</v>
      </c>
    </row>
    <row r="142" spans="1:47" s="2" customFormat="1" ht="12">
      <c r="A142" s="39"/>
      <c r="B142" s="40"/>
      <c r="C142" s="41"/>
      <c r="D142" s="214" t="s">
        <v>126</v>
      </c>
      <c r="E142" s="41"/>
      <c r="F142" s="215" t="s">
        <v>200</v>
      </c>
      <c r="G142" s="41"/>
      <c r="H142" s="41"/>
      <c r="I142" s="216"/>
      <c r="J142" s="41"/>
      <c r="K142" s="41"/>
      <c r="L142" s="45"/>
      <c r="M142" s="217"/>
      <c r="N142" s="218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126</v>
      </c>
      <c r="AU142" s="18" t="s">
        <v>82</v>
      </c>
    </row>
    <row r="143" spans="1:51" s="15" customFormat="1" ht="12">
      <c r="A143" s="15"/>
      <c r="B143" s="242"/>
      <c r="C143" s="243"/>
      <c r="D143" s="221" t="s">
        <v>128</v>
      </c>
      <c r="E143" s="244" t="s">
        <v>19</v>
      </c>
      <c r="F143" s="245" t="s">
        <v>201</v>
      </c>
      <c r="G143" s="243"/>
      <c r="H143" s="244" t="s">
        <v>19</v>
      </c>
      <c r="I143" s="246"/>
      <c r="J143" s="243"/>
      <c r="K143" s="243"/>
      <c r="L143" s="247"/>
      <c r="M143" s="248"/>
      <c r="N143" s="249"/>
      <c r="O143" s="249"/>
      <c r="P143" s="249"/>
      <c r="Q143" s="249"/>
      <c r="R143" s="249"/>
      <c r="S143" s="249"/>
      <c r="T143" s="250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1" t="s">
        <v>128</v>
      </c>
      <c r="AU143" s="251" t="s">
        <v>82</v>
      </c>
      <c r="AV143" s="15" t="s">
        <v>80</v>
      </c>
      <c r="AW143" s="15" t="s">
        <v>33</v>
      </c>
      <c r="AX143" s="15" t="s">
        <v>72</v>
      </c>
      <c r="AY143" s="251" t="s">
        <v>117</v>
      </c>
    </row>
    <row r="144" spans="1:51" s="13" customFormat="1" ht="12">
      <c r="A144" s="13"/>
      <c r="B144" s="219"/>
      <c r="C144" s="220"/>
      <c r="D144" s="221" t="s">
        <v>128</v>
      </c>
      <c r="E144" s="222" t="s">
        <v>19</v>
      </c>
      <c r="F144" s="223" t="s">
        <v>202</v>
      </c>
      <c r="G144" s="220"/>
      <c r="H144" s="224">
        <v>4850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0" t="s">
        <v>128</v>
      </c>
      <c r="AU144" s="230" t="s">
        <v>82</v>
      </c>
      <c r="AV144" s="13" t="s">
        <v>82</v>
      </c>
      <c r="AW144" s="13" t="s">
        <v>33</v>
      </c>
      <c r="AX144" s="13" t="s">
        <v>72</v>
      </c>
      <c r="AY144" s="230" t="s">
        <v>117</v>
      </c>
    </row>
    <row r="145" spans="1:51" s="14" customFormat="1" ht="12">
      <c r="A145" s="14"/>
      <c r="B145" s="231"/>
      <c r="C145" s="232"/>
      <c r="D145" s="221" t="s">
        <v>128</v>
      </c>
      <c r="E145" s="233" t="s">
        <v>19</v>
      </c>
      <c r="F145" s="234" t="s">
        <v>130</v>
      </c>
      <c r="G145" s="232"/>
      <c r="H145" s="235">
        <v>4850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1" t="s">
        <v>128</v>
      </c>
      <c r="AU145" s="241" t="s">
        <v>82</v>
      </c>
      <c r="AV145" s="14" t="s">
        <v>124</v>
      </c>
      <c r="AW145" s="14" t="s">
        <v>33</v>
      </c>
      <c r="AX145" s="14" t="s">
        <v>80</v>
      </c>
      <c r="AY145" s="241" t="s">
        <v>117</v>
      </c>
    </row>
    <row r="146" spans="1:65" s="2" customFormat="1" ht="24.15" customHeight="1">
      <c r="A146" s="39"/>
      <c r="B146" s="40"/>
      <c r="C146" s="201" t="s">
        <v>203</v>
      </c>
      <c r="D146" s="201" t="s">
        <v>119</v>
      </c>
      <c r="E146" s="202" t="s">
        <v>204</v>
      </c>
      <c r="F146" s="203" t="s">
        <v>205</v>
      </c>
      <c r="G146" s="204" t="s">
        <v>122</v>
      </c>
      <c r="H146" s="205">
        <v>406</v>
      </c>
      <c r="I146" s="206"/>
      <c r="J146" s="207">
        <f>ROUND(I146*H146,2)</f>
        <v>0</v>
      </c>
      <c r="K146" s="203" t="s">
        <v>123</v>
      </c>
      <c r="L146" s="45"/>
      <c r="M146" s="208" t="s">
        <v>19</v>
      </c>
      <c r="N146" s="209" t="s">
        <v>43</v>
      </c>
      <c r="O146" s="85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2" t="s">
        <v>124</v>
      </c>
      <c r="AT146" s="212" t="s">
        <v>119</v>
      </c>
      <c r="AU146" s="212" t="s">
        <v>82</v>
      </c>
      <c r="AY146" s="18" t="s">
        <v>117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8" t="s">
        <v>80</v>
      </c>
      <c r="BK146" s="213">
        <f>ROUND(I146*H146,2)</f>
        <v>0</v>
      </c>
      <c r="BL146" s="18" t="s">
        <v>124</v>
      </c>
      <c r="BM146" s="212" t="s">
        <v>206</v>
      </c>
    </row>
    <row r="147" spans="1:47" s="2" customFormat="1" ht="12">
      <c r="A147" s="39"/>
      <c r="B147" s="40"/>
      <c r="C147" s="41"/>
      <c r="D147" s="214" t="s">
        <v>126</v>
      </c>
      <c r="E147" s="41"/>
      <c r="F147" s="215" t="s">
        <v>207</v>
      </c>
      <c r="G147" s="41"/>
      <c r="H147" s="41"/>
      <c r="I147" s="216"/>
      <c r="J147" s="41"/>
      <c r="K147" s="41"/>
      <c r="L147" s="45"/>
      <c r="M147" s="217"/>
      <c r="N147" s="218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126</v>
      </c>
      <c r="AU147" s="18" t="s">
        <v>82</v>
      </c>
    </row>
    <row r="148" spans="1:51" s="15" customFormat="1" ht="12">
      <c r="A148" s="15"/>
      <c r="B148" s="242"/>
      <c r="C148" s="243"/>
      <c r="D148" s="221" t="s">
        <v>128</v>
      </c>
      <c r="E148" s="244" t="s">
        <v>19</v>
      </c>
      <c r="F148" s="245" t="s">
        <v>208</v>
      </c>
      <c r="G148" s="243"/>
      <c r="H148" s="244" t="s">
        <v>19</v>
      </c>
      <c r="I148" s="246"/>
      <c r="J148" s="243"/>
      <c r="K148" s="243"/>
      <c r="L148" s="247"/>
      <c r="M148" s="248"/>
      <c r="N148" s="249"/>
      <c r="O148" s="249"/>
      <c r="P148" s="249"/>
      <c r="Q148" s="249"/>
      <c r="R148" s="249"/>
      <c r="S148" s="249"/>
      <c r="T148" s="25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1" t="s">
        <v>128</v>
      </c>
      <c r="AU148" s="251" t="s">
        <v>82</v>
      </c>
      <c r="AV148" s="15" t="s">
        <v>80</v>
      </c>
      <c r="AW148" s="15" t="s">
        <v>33</v>
      </c>
      <c r="AX148" s="15" t="s">
        <v>72</v>
      </c>
      <c r="AY148" s="251" t="s">
        <v>117</v>
      </c>
    </row>
    <row r="149" spans="1:51" s="13" customFormat="1" ht="12">
      <c r="A149" s="13"/>
      <c r="B149" s="219"/>
      <c r="C149" s="220"/>
      <c r="D149" s="221" t="s">
        <v>128</v>
      </c>
      <c r="E149" s="222" t="s">
        <v>19</v>
      </c>
      <c r="F149" s="223" t="s">
        <v>209</v>
      </c>
      <c r="G149" s="220"/>
      <c r="H149" s="224">
        <v>406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0" t="s">
        <v>128</v>
      </c>
      <c r="AU149" s="230" t="s">
        <v>82</v>
      </c>
      <c r="AV149" s="13" t="s">
        <v>82</v>
      </c>
      <c r="AW149" s="13" t="s">
        <v>33</v>
      </c>
      <c r="AX149" s="13" t="s">
        <v>72</v>
      </c>
      <c r="AY149" s="230" t="s">
        <v>117</v>
      </c>
    </row>
    <row r="150" spans="1:51" s="14" customFormat="1" ht="12">
      <c r="A150" s="14"/>
      <c r="B150" s="231"/>
      <c r="C150" s="232"/>
      <c r="D150" s="221" t="s">
        <v>128</v>
      </c>
      <c r="E150" s="233" t="s">
        <v>19</v>
      </c>
      <c r="F150" s="234" t="s">
        <v>130</v>
      </c>
      <c r="G150" s="232"/>
      <c r="H150" s="235">
        <v>406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1" t="s">
        <v>128</v>
      </c>
      <c r="AU150" s="241" t="s">
        <v>82</v>
      </c>
      <c r="AV150" s="14" t="s">
        <v>124</v>
      </c>
      <c r="AW150" s="14" t="s">
        <v>33</v>
      </c>
      <c r="AX150" s="14" t="s">
        <v>80</v>
      </c>
      <c r="AY150" s="241" t="s">
        <v>117</v>
      </c>
    </row>
    <row r="151" spans="1:65" s="2" customFormat="1" ht="37.8" customHeight="1">
      <c r="A151" s="39"/>
      <c r="B151" s="40"/>
      <c r="C151" s="201" t="s">
        <v>210</v>
      </c>
      <c r="D151" s="201" t="s">
        <v>119</v>
      </c>
      <c r="E151" s="202" t="s">
        <v>211</v>
      </c>
      <c r="F151" s="203" t="s">
        <v>212</v>
      </c>
      <c r="G151" s="204" t="s">
        <v>122</v>
      </c>
      <c r="H151" s="205">
        <v>226.4</v>
      </c>
      <c r="I151" s="206"/>
      <c r="J151" s="207">
        <f>ROUND(I151*H151,2)</f>
        <v>0</v>
      </c>
      <c r="K151" s="203" t="s">
        <v>123</v>
      </c>
      <c r="L151" s="45"/>
      <c r="M151" s="208" t="s">
        <v>19</v>
      </c>
      <c r="N151" s="209" t="s">
        <v>43</v>
      </c>
      <c r="O151" s="85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2" t="s">
        <v>124</v>
      </c>
      <c r="AT151" s="212" t="s">
        <v>119</v>
      </c>
      <c r="AU151" s="212" t="s">
        <v>82</v>
      </c>
      <c r="AY151" s="18" t="s">
        <v>117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8" t="s">
        <v>80</v>
      </c>
      <c r="BK151" s="213">
        <f>ROUND(I151*H151,2)</f>
        <v>0</v>
      </c>
      <c r="BL151" s="18" t="s">
        <v>124</v>
      </c>
      <c r="BM151" s="212" t="s">
        <v>213</v>
      </c>
    </row>
    <row r="152" spans="1:47" s="2" customFormat="1" ht="12">
      <c r="A152" s="39"/>
      <c r="B152" s="40"/>
      <c r="C152" s="41"/>
      <c r="D152" s="214" t="s">
        <v>126</v>
      </c>
      <c r="E152" s="41"/>
      <c r="F152" s="215" t="s">
        <v>214</v>
      </c>
      <c r="G152" s="41"/>
      <c r="H152" s="41"/>
      <c r="I152" s="216"/>
      <c r="J152" s="41"/>
      <c r="K152" s="41"/>
      <c r="L152" s="45"/>
      <c r="M152" s="217"/>
      <c r="N152" s="218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126</v>
      </c>
      <c r="AU152" s="18" t="s">
        <v>82</v>
      </c>
    </row>
    <row r="153" spans="1:51" s="15" customFormat="1" ht="12">
      <c r="A153" s="15"/>
      <c r="B153" s="242"/>
      <c r="C153" s="243"/>
      <c r="D153" s="221" t="s">
        <v>128</v>
      </c>
      <c r="E153" s="244" t="s">
        <v>19</v>
      </c>
      <c r="F153" s="245" t="s">
        <v>194</v>
      </c>
      <c r="G153" s="243"/>
      <c r="H153" s="244" t="s">
        <v>19</v>
      </c>
      <c r="I153" s="246"/>
      <c r="J153" s="243"/>
      <c r="K153" s="243"/>
      <c r="L153" s="247"/>
      <c r="M153" s="248"/>
      <c r="N153" s="249"/>
      <c r="O153" s="249"/>
      <c r="P153" s="249"/>
      <c r="Q153" s="249"/>
      <c r="R153" s="249"/>
      <c r="S153" s="249"/>
      <c r="T153" s="250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1" t="s">
        <v>128</v>
      </c>
      <c r="AU153" s="251" t="s">
        <v>82</v>
      </c>
      <c r="AV153" s="15" t="s">
        <v>80</v>
      </c>
      <c r="AW153" s="15" t="s">
        <v>33</v>
      </c>
      <c r="AX153" s="15" t="s">
        <v>72</v>
      </c>
      <c r="AY153" s="251" t="s">
        <v>117</v>
      </c>
    </row>
    <row r="154" spans="1:51" s="13" customFormat="1" ht="12">
      <c r="A154" s="13"/>
      <c r="B154" s="219"/>
      <c r="C154" s="220"/>
      <c r="D154" s="221" t="s">
        <v>128</v>
      </c>
      <c r="E154" s="222" t="s">
        <v>19</v>
      </c>
      <c r="F154" s="223" t="s">
        <v>215</v>
      </c>
      <c r="G154" s="220"/>
      <c r="H154" s="224">
        <v>226.4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0" t="s">
        <v>128</v>
      </c>
      <c r="AU154" s="230" t="s">
        <v>82</v>
      </c>
      <c r="AV154" s="13" t="s">
        <v>82</v>
      </c>
      <c r="AW154" s="13" t="s">
        <v>33</v>
      </c>
      <c r="AX154" s="13" t="s">
        <v>72</v>
      </c>
      <c r="AY154" s="230" t="s">
        <v>117</v>
      </c>
    </row>
    <row r="155" spans="1:51" s="14" customFormat="1" ht="12">
      <c r="A155" s="14"/>
      <c r="B155" s="231"/>
      <c r="C155" s="232"/>
      <c r="D155" s="221" t="s">
        <v>128</v>
      </c>
      <c r="E155" s="233" t="s">
        <v>19</v>
      </c>
      <c r="F155" s="234" t="s">
        <v>130</v>
      </c>
      <c r="G155" s="232"/>
      <c r="H155" s="235">
        <v>226.4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1" t="s">
        <v>128</v>
      </c>
      <c r="AU155" s="241" t="s">
        <v>82</v>
      </c>
      <c r="AV155" s="14" t="s">
        <v>124</v>
      </c>
      <c r="AW155" s="14" t="s">
        <v>33</v>
      </c>
      <c r="AX155" s="14" t="s">
        <v>80</v>
      </c>
      <c r="AY155" s="241" t="s">
        <v>117</v>
      </c>
    </row>
    <row r="156" spans="1:65" s="2" customFormat="1" ht="37.8" customHeight="1">
      <c r="A156" s="39"/>
      <c r="B156" s="40"/>
      <c r="C156" s="201" t="s">
        <v>8</v>
      </c>
      <c r="D156" s="201" t="s">
        <v>119</v>
      </c>
      <c r="E156" s="202" t="s">
        <v>216</v>
      </c>
      <c r="F156" s="203" t="s">
        <v>217</v>
      </c>
      <c r="G156" s="204" t="s">
        <v>122</v>
      </c>
      <c r="H156" s="205">
        <v>226.4</v>
      </c>
      <c r="I156" s="206"/>
      <c r="J156" s="207">
        <f>ROUND(I156*H156,2)</f>
        <v>0</v>
      </c>
      <c r="K156" s="203" t="s">
        <v>123</v>
      </c>
      <c r="L156" s="45"/>
      <c r="M156" s="208" t="s">
        <v>19</v>
      </c>
      <c r="N156" s="209" t="s">
        <v>43</v>
      </c>
      <c r="O156" s="85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2" t="s">
        <v>124</v>
      </c>
      <c r="AT156" s="212" t="s">
        <v>119</v>
      </c>
      <c r="AU156" s="212" t="s">
        <v>82</v>
      </c>
      <c r="AY156" s="18" t="s">
        <v>117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8" t="s">
        <v>80</v>
      </c>
      <c r="BK156" s="213">
        <f>ROUND(I156*H156,2)</f>
        <v>0</v>
      </c>
      <c r="BL156" s="18" t="s">
        <v>124</v>
      </c>
      <c r="BM156" s="212" t="s">
        <v>218</v>
      </c>
    </row>
    <row r="157" spans="1:47" s="2" customFormat="1" ht="12">
      <c r="A157" s="39"/>
      <c r="B157" s="40"/>
      <c r="C157" s="41"/>
      <c r="D157" s="214" t="s">
        <v>126</v>
      </c>
      <c r="E157" s="41"/>
      <c r="F157" s="215" t="s">
        <v>219</v>
      </c>
      <c r="G157" s="41"/>
      <c r="H157" s="41"/>
      <c r="I157" s="216"/>
      <c r="J157" s="41"/>
      <c r="K157" s="41"/>
      <c r="L157" s="45"/>
      <c r="M157" s="217"/>
      <c r="N157" s="218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126</v>
      </c>
      <c r="AU157" s="18" t="s">
        <v>82</v>
      </c>
    </row>
    <row r="158" spans="1:51" s="15" customFormat="1" ht="12">
      <c r="A158" s="15"/>
      <c r="B158" s="242"/>
      <c r="C158" s="243"/>
      <c r="D158" s="221" t="s">
        <v>128</v>
      </c>
      <c r="E158" s="244" t="s">
        <v>19</v>
      </c>
      <c r="F158" s="245" t="s">
        <v>194</v>
      </c>
      <c r="G158" s="243"/>
      <c r="H158" s="244" t="s">
        <v>19</v>
      </c>
      <c r="I158" s="246"/>
      <c r="J158" s="243"/>
      <c r="K158" s="243"/>
      <c r="L158" s="247"/>
      <c r="M158" s="248"/>
      <c r="N158" s="249"/>
      <c r="O158" s="249"/>
      <c r="P158" s="249"/>
      <c r="Q158" s="249"/>
      <c r="R158" s="249"/>
      <c r="S158" s="249"/>
      <c r="T158" s="250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1" t="s">
        <v>128</v>
      </c>
      <c r="AU158" s="251" t="s">
        <v>82</v>
      </c>
      <c r="AV158" s="15" t="s">
        <v>80</v>
      </c>
      <c r="AW158" s="15" t="s">
        <v>33</v>
      </c>
      <c r="AX158" s="15" t="s">
        <v>72</v>
      </c>
      <c r="AY158" s="251" t="s">
        <v>117</v>
      </c>
    </row>
    <row r="159" spans="1:51" s="13" customFormat="1" ht="12">
      <c r="A159" s="13"/>
      <c r="B159" s="219"/>
      <c r="C159" s="220"/>
      <c r="D159" s="221" t="s">
        <v>128</v>
      </c>
      <c r="E159" s="222" t="s">
        <v>19</v>
      </c>
      <c r="F159" s="223" t="s">
        <v>215</v>
      </c>
      <c r="G159" s="220"/>
      <c r="H159" s="224">
        <v>226.4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0" t="s">
        <v>128</v>
      </c>
      <c r="AU159" s="230" t="s">
        <v>82</v>
      </c>
      <c r="AV159" s="13" t="s">
        <v>82</v>
      </c>
      <c r="AW159" s="13" t="s">
        <v>33</v>
      </c>
      <c r="AX159" s="13" t="s">
        <v>72</v>
      </c>
      <c r="AY159" s="230" t="s">
        <v>117</v>
      </c>
    </row>
    <row r="160" spans="1:51" s="14" customFormat="1" ht="12">
      <c r="A160" s="14"/>
      <c r="B160" s="231"/>
      <c r="C160" s="232"/>
      <c r="D160" s="221" t="s">
        <v>128</v>
      </c>
      <c r="E160" s="233" t="s">
        <v>19</v>
      </c>
      <c r="F160" s="234" t="s">
        <v>130</v>
      </c>
      <c r="G160" s="232"/>
      <c r="H160" s="235">
        <v>226.4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1" t="s">
        <v>128</v>
      </c>
      <c r="AU160" s="241" t="s">
        <v>82</v>
      </c>
      <c r="AV160" s="14" t="s">
        <v>124</v>
      </c>
      <c r="AW160" s="14" t="s">
        <v>33</v>
      </c>
      <c r="AX160" s="14" t="s">
        <v>80</v>
      </c>
      <c r="AY160" s="241" t="s">
        <v>117</v>
      </c>
    </row>
    <row r="161" spans="1:65" s="2" customFormat="1" ht="16.5" customHeight="1">
      <c r="A161" s="39"/>
      <c r="B161" s="40"/>
      <c r="C161" s="252" t="s">
        <v>220</v>
      </c>
      <c r="D161" s="252" t="s">
        <v>171</v>
      </c>
      <c r="E161" s="253" t="s">
        <v>221</v>
      </c>
      <c r="F161" s="254" t="s">
        <v>222</v>
      </c>
      <c r="G161" s="255" t="s">
        <v>223</v>
      </c>
      <c r="H161" s="256">
        <v>4.528</v>
      </c>
      <c r="I161" s="257"/>
      <c r="J161" s="258">
        <f>ROUND(I161*H161,2)</f>
        <v>0</v>
      </c>
      <c r="K161" s="254" t="s">
        <v>123</v>
      </c>
      <c r="L161" s="259"/>
      <c r="M161" s="260" t="s">
        <v>19</v>
      </c>
      <c r="N161" s="261" t="s">
        <v>43</v>
      </c>
      <c r="O161" s="85"/>
      <c r="P161" s="210">
        <f>O161*H161</f>
        <v>0</v>
      </c>
      <c r="Q161" s="210">
        <v>0.001</v>
      </c>
      <c r="R161" s="210">
        <f>Q161*H161</f>
        <v>0.004528</v>
      </c>
      <c r="S161" s="210">
        <v>0</v>
      </c>
      <c r="T161" s="21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2" t="s">
        <v>170</v>
      </c>
      <c r="AT161" s="212" t="s">
        <v>171</v>
      </c>
      <c r="AU161" s="212" t="s">
        <v>82</v>
      </c>
      <c r="AY161" s="18" t="s">
        <v>117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8" t="s">
        <v>80</v>
      </c>
      <c r="BK161" s="213">
        <f>ROUND(I161*H161,2)</f>
        <v>0</v>
      </c>
      <c r="BL161" s="18" t="s">
        <v>124</v>
      </c>
      <c r="BM161" s="212" t="s">
        <v>224</v>
      </c>
    </row>
    <row r="162" spans="1:51" s="13" customFormat="1" ht="12">
      <c r="A162" s="13"/>
      <c r="B162" s="219"/>
      <c r="C162" s="220"/>
      <c r="D162" s="221" t="s">
        <v>128</v>
      </c>
      <c r="E162" s="220"/>
      <c r="F162" s="223" t="s">
        <v>225</v>
      </c>
      <c r="G162" s="220"/>
      <c r="H162" s="224">
        <v>4.528</v>
      </c>
      <c r="I162" s="225"/>
      <c r="J162" s="220"/>
      <c r="K162" s="220"/>
      <c r="L162" s="226"/>
      <c r="M162" s="227"/>
      <c r="N162" s="228"/>
      <c r="O162" s="228"/>
      <c r="P162" s="228"/>
      <c r="Q162" s="228"/>
      <c r="R162" s="228"/>
      <c r="S162" s="228"/>
      <c r="T162" s="22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0" t="s">
        <v>128</v>
      </c>
      <c r="AU162" s="230" t="s">
        <v>82</v>
      </c>
      <c r="AV162" s="13" t="s">
        <v>82</v>
      </c>
      <c r="AW162" s="13" t="s">
        <v>4</v>
      </c>
      <c r="AX162" s="13" t="s">
        <v>80</v>
      </c>
      <c r="AY162" s="230" t="s">
        <v>117</v>
      </c>
    </row>
    <row r="163" spans="1:65" s="2" customFormat="1" ht="33" customHeight="1">
      <c r="A163" s="39"/>
      <c r="B163" s="40"/>
      <c r="C163" s="201" t="s">
        <v>226</v>
      </c>
      <c r="D163" s="201" t="s">
        <v>119</v>
      </c>
      <c r="E163" s="202" t="s">
        <v>227</v>
      </c>
      <c r="F163" s="203" t="s">
        <v>228</v>
      </c>
      <c r="G163" s="204" t="s">
        <v>122</v>
      </c>
      <c r="H163" s="205">
        <v>5076.4</v>
      </c>
      <c r="I163" s="206"/>
      <c r="J163" s="207">
        <f>ROUND(I163*H163,2)</f>
        <v>0</v>
      </c>
      <c r="K163" s="203" t="s">
        <v>123</v>
      </c>
      <c r="L163" s="45"/>
      <c r="M163" s="208" t="s">
        <v>19</v>
      </c>
      <c r="N163" s="209" t="s">
        <v>43</v>
      </c>
      <c r="O163" s="85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2" t="s">
        <v>124</v>
      </c>
      <c r="AT163" s="212" t="s">
        <v>119</v>
      </c>
      <c r="AU163" s="212" t="s">
        <v>82</v>
      </c>
      <c r="AY163" s="18" t="s">
        <v>117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8" t="s">
        <v>80</v>
      </c>
      <c r="BK163" s="213">
        <f>ROUND(I163*H163,2)</f>
        <v>0</v>
      </c>
      <c r="BL163" s="18" t="s">
        <v>124</v>
      </c>
      <c r="BM163" s="212" t="s">
        <v>229</v>
      </c>
    </row>
    <row r="164" spans="1:47" s="2" customFormat="1" ht="12">
      <c r="A164" s="39"/>
      <c r="B164" s="40"/>
      <c r="C164" s="41"/>
      <c r="D164" s="214" t="s">
        <v>126</v>
      </c>
      <c r="E164" s="41"/>
      <c r="F164" s="215" t="s">
        <v>230</v>
      </c>
      <c r="G164" s="41"/>
      <c r="H164" s="41"/>
      <c r="I164" s="216"/>
      <c r="J164" s="41"/>
      <c r="K164" s="41"/>
      <c r="L164" s="45"/>
      <c r="M164" s="217"/>
      <c r="N164" s="218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126</v>
      </c>
      <c r="AU164" s="18" t="s">
        <v>82</v>
      </c>
    </row>
    <row r="165" spans="1:51" s="15" customFormat="1" ht="12">
      <c r="A165" s="15"/>
      <c r="B165" s="242"/>
      <c r="C165" s="243"/>
      <c r="D165" s="221" t="s">
        <v>128</v>
      </c>
      <c r="E165" s="244" t="s">
        <v>19</v>
      </c>
      <c r="F165" s="245" t="s">
        <v>194</v>
      </c>
      <c r="G165" s="243"/>
      <c r="H165" s="244" t="s">
        <v>19</v>
      </c>
      <c r="I165" s="246"/>
      <c r="J165" s="243"/>
      <c r="K165" s="243"/>
      <c r="L165" s="247"/>
      <c r="M165" s="248"/>
      <c r="N165" s="249"/>
      <c r="O165" s="249"/>
      <c r="P165" s="249"/>
      <c r="Q165" s="249"/>
      <c r="R165" s="249"/>
      <c r="S165" s="249"/>
      <c r="T165" s="250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1" t="s">
        <v>128</v>
      </c>
      <c r="AU165" s="251" t="s">
        <v>82</v>
      </c>
      <c r="AV165" s="15" t="s">
        <v>80</v>
      </c>
      <c r="AW165" s="15" t="s">
        <v>33</v>
      </c>
      <c r="AX165" s="15" t="s">
        <v>72</v>
      </c>
      <c r="AY165" s="251" t="s">
        <v>117</v>
      </c>
    </row>
    <row r="166" spans="1:51" s="13" customFormat="1" ht="12">
      <c r="A166" s="13"/>
      <c r="B166" s="219"/>
      <c r="C166" s="220"/>
      <c r="D166" s="221" t="s">
        <v>128</v>
      </c>
      <c r="E166" s="222" t="s">
        <v>19</v>
      </c>
      <c r="F166" s="223" t="s">
        <v>215</v>
      </c>
      <c r="G166" s="220"/>
      <c r="H166" s="224">
        <v>226.4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0" t="s">
        <v>128</v>
      </c>
      <c r="AU166" s="230" t="s">
        <v>82</v>
      </c>
      <c r="AV166" s="13" t="s">
        <v>82</v>
      </c>
      <c r="AW166" s="13" t="s">
        <v>33</v>
      </c>
      <c r="AX166" s="13" t="s">
        <v>72</v>
      </c>
      <c r="AY166" s="230" t="s">
        <v>117</v>
      </c>
    </row>
    <row r="167" spans="1:51" s="15" customFormat="1" ht="12">
      <c r="A167" s="15"/>
      <c r="B167" s="242"/>
      <c r="C167" s="243"/>
      <c r="D167" s="221" t="s">
        <v>128</v>
      </c>
      <c r="E167" s="244" t="s">
        <v>19</v>
      </c>
      <c r="F167" s="245" t="s">
        <v>231</v>
      </c>
      <c r="G167" s="243"/>
      <c r="H167" s="244" t="s">
        <v>19</v>
      </c>
      <c r="I167" s="246"/>
      <c r="J167" s="243"/>
      <c r="K167" s="243"/>
      <c r="L167" s="247"/>
      <c r="M167" s="248"/>
      <c r="N167" s="249"/>
      <c r="O167" s="249"/>
      <c r="P167" s="249"/>
      <c r="Q167" s="249"/>
      <c r="R167" s="249"/>
      <c r="S167" s="249"/>
      <c r="T167" s="250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1" t="s">
        <v>128</v>
      </c>
      <c r="AU167" s="251" t="s">
        <v>82</v>
      </c>
      <c r="AV167" s="15" t="s">
        <v>80</v>
      </c>
      <c r="AW167" s="15" t="s">
        <v>33</v>
      </c>
      <c r="AX167" s="15" t="s">
        <v>72</v>
      </c>
      <c r="AY167" s="251" t="s">
        <v>117</v>
      </c>
    </row>
    <row r="168" spans="1:51" s="13" customFormat="1" ht="12">
      <c r="A168" s="13"/>
      <c r="B168" s="219"/>
      <c r="C168" s="220"/>
      <c r="D168" s="221" t="s">
        <v>128</v>
      </c>
      <c r="E168" s="222" t="s">
        <v>19</v>
      </c>
      <c r="F168" s="223" t="s">
        <v>202</v>
      </c>
      <c r="G168" s="220"/>
      <c r="H168" s="224">
        <v>4850</v>
      </c>
      <c r="I168" s="225"/>
      <c r="J168" s="220"/>
      <c r="K168" s="220"/>
      <c r="L168" s="226"/>
      <c r="M168" s="227"/>
      <c r="N168" s="228"/>
      <c r="O168" s="228"/>
      <c r="P168" s="228"/>
      <c r="Q168" s="228"/>
      <c r="R168" s="228"/>
      <c r="S168" s="228"/>
      <c r="T168" s="22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0" t="s">
        <v>128</v>
      </c>
      <c r="AU168" s="230" t="s">
        <v>82</v>
      </c>
      <c r="AV168" s="13" t="s">
        <v>82</v>
      </c>
      <c r="AW168" s="13" t="s">
        <v>33</v>
      </c>
      <c r="AX168" s="13" t="s">
        <v>72</v>
      </c>
      <c r="AY168" s="230" t="s">
        <v>117</v>
      </c>
    </row>
    <row r="169" spans="1:51" s="14" customFormat="1" ht="12">
      <c r="A169" s="14"/>
      <c r="B169" s="231"/>
      <c r="C169" s="232"/>
      <c r="D169" s="221" t="s">
        <v>128</v>
      </c>
      <c r="E169" s="233" t="s">
        <v>19</v>
      </c>
      <c r="F169" s="234" t="s">
        <v>130</v>
      </c>
      <c r="G169" s="232"/>
      <c r="H169" s="235">
        <v>5076.4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1" t="s">
        <v>128</v>
      </c>
      <c r="AU169" s="241" t="s">
        <v>82</v>
      </c>
      <c r="AV169" s="14" t="s">
        <v>124</v>
      </c>
      <c r="AW169" s="14" t="s">
        <v>33</v>
      </c>
      <c r="AX169" s="14" t="s">
        <v>80</v>
      </c>
      <c r="AY169" s="241" t="s">
        <v>117</v>
      </c>
    </row>
    <row r="170" spans="1:63" s="12" customFormat="1" ht="22.8" customHeight="1">
      <c r="A170" s="12"/>
      <c r="B170" s="185"/>
      <c r="C170" s="186"/>
      <c r="D170" s="187" t="s">
        <v>71</v>
      </c>
      <c r="E170" s="199" t="s">
        <v>124</v>
      </c>
      <c r="F170" s="199" t="s">
        <v>232</v>
      </c>
      <c r="G170" s="186"/>
      <c r="H170" s="186"/>
      <c r="I170" s="189"/>
      <c r="J170" s="200">
        <f>BK170</f>
        <v>0</v>
      </c>
      <c r="K170" s="186"/>
      <c r="L170" s="191"/>
      <c r="M170" s="192"/>
      <c r="N170" s="193"/>
      <c r="O170" s="193"/>
      <c r="P170" s="194">
        <f>SUM(P171:P177)</f>
        <v>0</v>
      </c>
      <c r="Q170" s="193"/>
      <c r="R170" s="194">
        <f>SUM(R171:R177)</f>
        <v>0</v>
      </c>
      <c r="S170" s="193"/>
      <c r="T170" s="195">
        <f>SUM(T171:T177)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96" t="s">
        <v>80</v>
      </c>
      <c r="AT170" s="197" t="s">
        <v>71</v>
      </c>
      <c r="AU170" s="197" t="s">
        <v>80</v>
      </c>
      <c r="AY170" s="196" t="s">
        <v>117</v>
      </c>
      <c r="BK170" s="198">
        <f>SUM(BK171:BK177)</f>
        <v>0</v>
      </c>
    </row>
    <row r="171" spans="1:65" s="2" customFormat="1" ht="33" customHeight="1">
      <c r="A171" s="39"/>
      <c r="B171" s="40"/>
      <c r="C171" s="201" t="s">
        <v>233</v>
      </c>
      <c r="D171" s="201" t="s">
        <v>119</v>
      </c>
      <c r="E171" s="202" t="s">
        <v>234</v>
      </c>
      <c r="F171" s="203" t="s">
        <v>235</v>
      </c>
      <c r="G171" s="204" t="s">
        <v>133</v>
      </c>
      <c r="H171" s="205">
        <v>0.857</v>
      </c>
      <c r="I171" s="206"/>
      <c r="J171" s="207">
        <f>ROUND(I171*H171,2)</f>
        <v>0</v>
      </c>
      <c r="K171" s="203" t="s">
        <v>123</v>
      </c>
      <c r="L171" s="45"/>
      <c r="M171" s="208" t="s">
        <v>19</v>
      </c>
      <c r="N171" s="209" t="s">
        <v>43</v>
      </c>
      <c r="O171" s="8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2" t="s">
        <v>124</v>
      </c>
      <c r="AT171" s="212" t="s">
        <v>119</v>
      </c>
      <c r="AU171" s="212" t="s">
        <v>82</v>
      </c>
      <c r="AY171" s="18" t="s">
        <v>117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8" t="s">
        <v>80</v>
      </c>
      <c r="BK171" s="213">
        <f>ROUND(I171*H171,2)</f>
        <v>0</v>
      </c>
      <c r="BL171" s="18" t="s">
        <v>124</v>
      </c>
      <c r="BM171" s="212" t="s">
        <v>236</v>
      </c>
    </row>
    <row r="172" spans="1:47" s="2" customFormat="1" ht="12">
      <c r="A172" s="39"/>
      <c r="B172" s="40"/>
      <c r="C172" s="41"/>
      <c r="D172" s="214" t="s">
        <v>126</v>
      </c>
      <c r="E172" s="41"/>
      <c r="F172" s="215" t="s">
        <v>237</v>
      </c>
      <c r="G172" s="41"/>
      <c r="H172" s="41"/>
      <c r="I172" s="216"/>
      <c r="J172" s="41"/>
      <c r="K172" s="41"/>
      <c r="L172" s="45"/>
      <c r="M172" s="217"/>
      <c r="N172" s="218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126</v>
      </c>
      <c r="AU172" s="18" t="s">
        <v>82</v>
      </c>
    </row>
    <row r="173" spans="1:51" s="15" customFormat="1" ht="12">
      <c r="A173" s="15"/>
      <c r="B173" s="242"/>
      <c r="C173" s="243"/>
      <c r="D173" s="221" t="s">
        <v>128</v>
      </c>
      <c r="E173" s="244" t="s">
        <v>19</v>
      </c>
      <c r="F173" s="245" t="s">
        <v>238</v>
      </c>
      <c r="G173" s="243"/>
      <c r="H173" s="244" t="s">
        <v>19</v>
      </c>
      <c r="I173" s="246"/>
      <c r="J173" s="243"/>
      <c r="K173" s="243"/>
      <c r="L173" s="247"/>
      <c r="M173" s="248"/>
      <c r="N173" s="249"/>
      <c r="O173" s="249"/>
      <c r="P173" s="249"/>
      <c r="Q173" s="249"/>
      <c r="R173" s="249"/>
      <c r="S173" s="249"/>
      <c r="T173" s="250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1" t="s">
        <v>128</v>
      </c>
      <c r="AU173" s="251" t="s">
        <v>82</v>
      </c>
      <c r="AV173" s="15" t="s">
        <v>80</v>
      </c>
      <c r="AW173" s="15" t="s">
        <v>33</v>
      </c>
      <c r="AX173" s="15" t="s">
        <v>72</v>
      </c>
      <c r="AY173" s="251" t="s">
        <v>117</v>
      </c>
    </row>
    <row r="174" spans="1:51" s="13" customFormat="1" ht="12">
      <c r="A174" s="13"/>
      <c r="B174" s="219"/>
      <c r="C174" s="220"/>
      <c r="D174" s="221" t="s">
        <v>128</v>
      </c>
      <c r="E174" s="222" t="s">
        <v>19</v>
      </c>
      <c r="F174" s="223" t="s">
        <v>239</v>
      </c>
      <c r="G174" s="220"/>
      <c r="H174" s="224">
        <v>0.617</v>
      </c>
      <c r="I174" s="225"/>
      <c r="J174" s="220"/>
      <c r="K174" s="220"/>
      <c r="L174" s="226"/>
      <c r="M174" s="227"/>
      <c r="N174" s="228"/>
      <c r="O174" s="228"/>
      <c r="P174" s="228"/>
      <c r="Q174" s="228"/>
      <c r="R174" s="228"/>
      <c r="S174" s="228"/>
      <c r="T174" s="22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0" t="s">
        <v>128</v>
      </c>
      <c r="AU174" s="230" t="s">
        <v>82</v>
      </c>
      <c r="AV174" s="13" t="s">
        <v>82</v>
      </c>
      <c r="AW174" s="13" t="s">
        <v>33</v>
      </c>
      <c r="AX174" s="13" t="s">
        <v>72</v>
      </c>
      <c r="AY174" s="230" t="s">
        <v>117</v>
      </c>
    </row>
    <row r="175" spans="1:51" s="15" customFormat="1" ht="12">
      <c r="A175" s="15"/>
      <c r="B175" s="242"/>
      <c r="C175" s="243"/>
      <c r="D175" s="221" t="s">
        <v>128</v>
      </c>
      <c r="E175" s="244" t="s">
        <v>19</v>
      </c>
      <c r="F175" s="245" t="s">
        <v>240</v>
      </c>
      <c r="G175" s="243"/>
      <c r="H175" s="244" t="s">
        <v>19</v>
      </c>
      <c r="I175" s="246"/>
      <c r="J175" s="243"/>
      <c r="K175" s="243"/>
      <c r="L175" s="247"/>
      <c r="M175" s="248"/>
      <c r="N175" s="249"/>
      <c r="O175" s="249"/>
      <c r="P175" s="249"/>
      <c r="Q175" s="249"/>
      <c r="R175" s="249"/>
      <c r="S175" s="249"/>
      <c r="T175" s="250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1" t="s">
        <v>128</v>
      </c>
      <c r="AU175" s="251" t="s">
        <v>82</v>
      </c>
      <c r="AV175" s="15" t="s">
        <v>80</v>
      </c>
      <c r="AW175" s="15" t="s">
        <v>33</v>
      </c>
      <c r="AX175" s="15" t="s">
        <v>72</v>
      </c>
      <c r="AY175" s="251" t="s">
        <v>117</v>
      </c>
    </row>
    <row r="176" spans="1:51" s="13" customFormat="1" ht="12">
      <c r="A176" s="13"/>
      <c r="B176" s="219"/>
      <c r="C176" s="220"/>
      <c r="D176" s="221" t="s">
        <v>128</v>
      </c>
      <c r="E176" s="222" t="s">
        <v>19</v>
      </c>
      <c r="F176" s="223" t="s">
        <v>241</v>
      </c>
      <c r="G176" s="220"/>
      <c r="H176" s="224">
        <v>0.24</v>
      </c>
      <c r="I176" s="225"/>
      <c r="J176" s="220"/>
      <c r="K176" s="220"/>
      <c r="L176" s="226"/>
      <c r="M176" s="227"/>
      <c r="N176" s="228"/>
      <c r="O176" s="228"/>
      <c r="P176" s="228"/>
      <c r="Q176" s="228"/>
      <c r="R176" s="228"/>
      <c r="S176" s="228"/>
      <c r="T176" s="22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0" t="s">
        <v>128</v>
      </c>
      <c r="AU176" s="230" t="s">
        <v>82</v>
      </c>
      <c r="AV176" s="13" t="s">
        <v>82</v>
      </c>
      <c r="AW176" s="13" t="s">
        <v>33</v>
      </c>
      <c r="AX176" s="13" t="s">
        <v>72</v>
      </c>
      <c r="AY176" s="230" t="s">
        <v>117</v>
      </c>
    </row>
    <row r="177" spans="1:51" s="14" customFormat="1" ht="12">
      <c r="A177" s="14"/>
      <c r="B177" s="231"/>
      <c r="C177" s="232"/>
      <c r="D177" s="221" t="s">
        <v>128</v>
      </c>
      <c r="E177" s="233" t="s">
        <v>19</v>
      </c>
      <c r="F177" s="234" t="s">
        <v>130</v>
      </c>
      <c r="G177" s="232"/>
      <c r="H177" s="235">
        <v>0.857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1" t="s">
        <v>128</v>
      </c>
      <c r="AU177" s="241" t="s">
        <v>82</v>
      </c>
      <c r="AV177" s="14" t="s">
        <v>124</v>
      </c>
      <c r="AW177" s="14" t="s">
        <v>33</v>
      </c>
      <c r="AX177" s="14" t="s">
        <v>80</v>
      </c>
      <c r="AY177" s="241" t="s">
        <v>117</v>
      </c>
    </row>
    <row r="178" spans="1:63" s="12" customFormat="1" ht="22.8" customHeight="1">
      <c r="A178" s="12"/>
      <c r="B178" s="185"/>
      <c r="C178" s="186"/>
      <c r="D178" s="187" t="s">
        <v>71</v>
      </c>
      <c r="E178" s="199" t="s">
        <v>151</v>
      </c>
      <c r="F178" s="199" t="s">
        <v>242</v>
      </c>
      <c r="G178" s="186"/>
      <c r="H178" s="186"/>
      <c r="I178" s="189"/>
      <c r="J178" s="200">
        <f>BK178</f>
        <v>0</v>
      </c>
      <c r="K178" s="186"/>
      <c r="L178" s="191"/>
      <c r="M178" s="192"/>
      <c r="N178" s="193"/>
      <c r="O178" s="193"/>
      <c r="P178" s="194">
        <f>SUM(P179:P210)</f>
        <v>0</v>
      </c>
      <c r="Q178" s="193"/>
      <c r="R178" s="194">
        <f>SUM(R179:R210)</f>
        <v>16.686</v>
      </c>
      <c r="S178" s="193"/>
      <c r="T178" s="195">
        <f>SUM(T179:T210)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96" t="s">
        <v>80</v>
      </c>
      <c r="AT178" s="197" t="s">
        <v>71</v>
      </c>
      <c r="AU178" s="197" t="s">
        <v>80</v>
      </c>
      <c r="AY178" s="196" t="s">
        <v>117</v>
      </c>
      <c r="BK178" s="198">
        <f>SUM(BK179:BK210)</f>
        <v>0</v>
      </c>
    </row>
    <row r="179" spans="1:65" s="2" customFormat="1" ht="44.25" customHeight="1">
      <c r="A179" s="39"/>
      <c r="B179" s="40"/>
      <c r="C179" s="201" t="s">
        <v>243</v>
      </c>
      <c r="D179" s="201" t="s">
        <v>119</v>
      </c>
      <c r="E179" s="202" t="s">
        <v>244</v>
      </c>
      <c r="F179" s="203" t="s">
        <v>245</v>
      </c>
      <c r="G179" s="204" t="s">
        <v>122</v>
      </c>
      <c r="H179" s="205">
        <v>9</v>
      </c>
      <c r="I179" s="206"/>
      <c r="J179" s="207">
        <f>ROUND(I179*H179,2)</f>
        <v>0</v>
      </c>
      <c r="K179" s="203" t="s">
        <v>123</v>
      </c>
      <c r="L179" s="45"/>
      <c r="M179" s="208" t="s">
        <v>19</v>
      </c>
      <c r="N179" s="209" t="s">
        <v>43</v>
      </c>
      <c r="O179" s="85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2" t="s">
        <v>124</v>
      </c>
      <c r="AT179" s="212" t="s">
        <v>119</v>
      </c>
      <c r="AU179" s="212" t="s">
        <v>82</v>
      </c>
      <c r="AY179" s="18" t="s">
        <v>117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8" t="s">
        <v>80</v>
      </c>
      <c r="BK179" s="213">
        <f>ROUND(I179*H179,2)</f>
        <v>0</v>
      </c>
      <c r="BL179" s="18" t="s">
        <v>124</v>
      </c>
      <c r="BM179" s="212" t="s">
        <v>246</v>
      </c>
    </row>
    <row r="180" spans="1:47" s="2" customFormat="1" ht="12">
      <c r="A180" s="39"/>
      <c r="B180" s="40"/>
      <c r="C180" s="41"/>
      <c r="D180" s="214" t="s">
        <v>126</v>
      </c>
      <c r="E180" s="41"/>
      <c r="F180" s="215" t="s">
        <v>247</v>
      </c>
      <c r="G180" s="41"/>
      <c r="H180" s="41"/>
      <c r="I180" s="216"/>
      <c r="J180" s="41"/>
      <c r="K180" s="41"/>
      <c r="L180" s="45"/>
      <c r="M180" s="217"/>
      <c r="N180" s="218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126</v>
      </c>
      <c r="AU180" s="18" t="s">
        <v>82</v>
      </c>
    </row>
    <row r="181" spans="1:65" s="2" customFormat="1" ht="33" customHeight="1">
      <c r="A181" s="39"/>
      <c r="B181" s="40"/>
      <c r="C181" s="201" t="s">
        <v>248</v>
      </c>
      <c r="D181" s="201" t="s">
        <v>119</v>
      </c>
      <c r="E181" s="202" t="s">
        <v>249</v>
      </c>
      <c r="F181" s="203" t="s">
        <v>250</v>
      </c>
      <c r="G181" s="204" t="s">
        <v>122</v>
      </c>
      <c r="H181" s="205">
        <v>424.5</v>
      </c>
      <c r="I181" s="206"/>
      <c r="J181" s="207">
        <f>ROUND(I181*H181,2)</f>
        <v>0</v>
      </c>
      <c r="K181" s="203" t="s">
        <v>123</v>
      </c>
      <c r="L181" s="45"/>
      <c r="M181" s="208" t="s">
        <v>19</v>
      </c>
      <c r="N181" s="209" t="s">
        <v>43</v>
      </c>
      <c r="O181" s="85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2" t="s">
        <v>124</v>
      </c>
      <c r="AT181" s="212" t="s">
        <v>119</v>
      </c>
      <c r="AU181" s="212" t="s">
        <v>82</v>
      </c>
      <c r="AY181" s="18" t="s">
        <v>117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8" t="s">
        <v>80</v>
      </c>
      <c r="BK181" s="213">
        <f>ROUND(I181*H181,2)</f>
        <v>0</v>
      </c>
      <c r="BL181" s="18" t="s">
        <v>124</v>
      </c>
      <c r="BM181" s="212" t="s">
        <v>251</v>
      </c>
    </row>
    <row r="182" spans="1:47" s="2" customFormat="1" ht="12">
      <c r="A182" s="39"/>
      <c r="B182" s="40"/>
      <c r="C182" s="41"/>
      <c r="D182" s="214" t="s">
        <v>126</v>
      </c>
      <c r="E182" s="41"/>
      <c r="F182" s="215" t="s">
        <v>252</v>
      </c>
      <c r="G182" s="41"/>
      <c r="H182" s="41"/>
      <c r="I182" s="216"/>
      <c r="J182" s="41"/>
      <c r="K182" s="41"/>
      <c r="L182" s="45"/>
      <c r="M182" s="217"/>
      <c r="N182" s="218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126</v>
      </c>
      <c r="AU182" s="18" t="s">
        <v>82</v>
      </c>
    </row>
    <row r="183" spans="1:51" s="15" customFormat="1" ht="12">
      <c r="A183" s="15"/>
      <c r="B183" s="242"/>
      <c r="C183" s="243"/>
      <c r="D183" s="221" t="s">
        <v>128</v>
      </c>
      <c r="E183" s="244" t="s">
        <v>19</v>
      </c>
      <c r="F183" s="245" t="s">
        <v>253</v>
      </c>
      <c r="G183" s="243"/>
      <c r="H183" s="244" t="s">
        <v>19</v>
      </c>
      <c r="I183" s="246"/>
      <c r="J183" s="243"/>
      <c r="K183" s="243"/>
      <c r="L183" s="247"/>
      <c r="M183" s="248"/>
      <c r="N183" s="249"/>
      <c r="O183" s="249"/>
      <c r="P183" s="249"/>
      <c r="Q183" s="249"/>
      <c r="R183" s="249"/>
      <c r="S183" s="249"/>
      <c r="T183" s="250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1" t="s">
        <v>128</v>
      </c>
      <c r="AU183" s="251" t="s">
        <v>82</v>
      </c>
      <c r="AV183" s="15" t="s">
        <v>80</v>
      </c>
      <c r="AW183" s="15" t="s">
        <v>33</v>
      </c>
      <c r="AX183" s="15" t="s">
        <v>72</v>
      </c>
      <c r="AY183" s="251" t="s">
        <v>117</v>
      </c>
    </row>
    <row r="184" spans="1:51" s="13" customFormat="1" ht="12">
      <c r="A184" s="13"/>
      <c r="B184" s="219"/>
      <c r="C184" s="220"/>
      <c r="D184" s="221" t="s">
        <v>128</v>
      </c>
      <c r="E184" s="222" t="s">
        <v>19</v>
      </c>
      <c r="F184" s="223" t="s">
        <v>254</v>
      </c>
      <c r="G184" s="220"/>
      <c r="H184" s="224">
        <v>424.5</v>
      </c>
      <c r="I184" s="225"/>
      <c r="J184" s="220"/>
      <c r="K184" s="220"/>
      <c r="L184" s="226"/>
      <c r="M184" s="227"/>
      <c r="N184" s="228"/>
      <c r="O184" s="228"/>
      <c r="P184" s="228"/>
      <c r="Q184" s="228"/>
      <c r="R184" s="228"/>
      <c r="S184" s="228"/>
      <c r="T184" s="22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0" t="s">
        <v>128</v>
      </c>
      <c r="AU184" s="230" t="s">
        <v>82</v>
      </c>
      <c r="AV184" s="13" t="s">
        <v>82</v>
      </c>
      <c r="AW184" s="13" t="s">
        <v>33</v>
      </c>
      <c r="AX184" s="13" t="s">
        <v>72</v>
      </c>
      <c r="AY184" s="230" t="s">
        <v>117</v>
      </c>
    </row>
    <row r="185" spans="1:51" s="14" customFormat="1" ht="12">
      <c r="A185" s="14"/>
      <c r="B185" s="231"/>
      <c r="C185" s="232"/>
      <c r="D185" s="221" t="s">
        <v>128</v>
      </c>
      <c r="E185" s="233" t="s">
        <v>19</v>
      </c>
      <c r="F185" s="234" t="s">
        <v>130</v>
      </c>
      <c r="G185" s="232"/>
      <c r="H185" s="235">
        <v>424.5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1" t="s">
        <v>128</v>
      </c>
      <c r="AU185" s="241" t="s">
        <v>82</v>
      </c>
      <c r="AV185" s="14" t="s">
        <v>124</v>
      </c>
      <c r="AW185" s="14" t="s">
        <v>33</v>
      </c>
      <c r="AX185" s="14" t="s">
        <v>80</v>
      </c>
      <c r="AY185" s="241" t="s">
        <v>117</v>
      </c>
    </row>
    <row r="186" spans="1:65" s="2" customFormat="1" ht="33" customHeight="1">
      <c r="A186" s="39"/>
      <c r="B186" s="40"/>
      <c r="C186" s="201" t="s">
        <v>7</v>
      </c>
      <c r="D186" s="201" t="s">
        <v>119</v>
      </c>
      <c r="E186" s="202" t="s">
        <v>255</v>
      </c>
      <c r="F186" s="203" t="s">
        <v>256</v>
      </c>
      <c r="G186" s="204" t="s">
        <v>122</v>
      </c>
      <c r="H186" s="205">
        <v>452.8</v>
      </c>
      <c r="I186" s="206"/>
      <c r="J186" s="207">
        <f>ROUND(I186*H186,2)</f>
        <v>0</v>
      </c>
      <c r="K186" s="203" t="s">
        <v>123</v>
      </c>
      <c r="L186" s="45"/>
      <c r="M186" s="208" t="s">
        <v>19</v>
      </c>
      <c r="N186" s="209" t="s">
        <v>43</v>
      </c>
      <c r="O186" s="85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2" t="s">
        <v>124</v>
      </c>
      <c r="AT186" s="212" t="s">
        <v>119</v>
      </c>
      <c r="AU186" s="212" t="s">
        <v>82</v>
      </c>
      <c r="AY186" s="18" t="s">
        <v>117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8" t="s">
        <v>80</v>
      </c>
      <c r="BK186" s="213">
        <f>ROUND(I186*H186,2)</f>
        <v>0</v>
      </c>
      <c r="BL186" s="18" t="s">
        <v>124</v>
      </c>
      <c r="BM186" s="212" t="s">
        <v>257</v>
      </c>
    </row>
    <row r="187" spans="1:47" s="2" customFormat="1" ht="12">
      <c r="A187" s="39"/>
      <c r="B187" s="40"/>
      <c r="C187" s="41"/>
      <c r="D187" s="214" t="s">
        <v>126</v>
      </c>
      <c r="E187" s="41"/>
      <c r="F187" s="215" t="s">
        <v>258</v>
      </c>
      <c r="G187" s="41"/>
      <c r="H187" s="41"/>
      <c r="I187" s="216"/>
      <c r="J187" s="41"/>
      <c r="K187" s="41"/>
      <c r="L187" s="45"/>
      <c r="M187" s="217"/>
      <c r="N187" s="218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126</v>
      </c>
      <c r="AU187" s="18" t="s">
        <v>82</v>
      </c>
    </row>
    <row r="188" spans="1:51" s="15" customFormat="1" ht="12">
      <c r="A188" s="15"/>
      <c r="B188" s="242"/>
      <c r="C188" s="243"/>
      <c r="D188" s="221" t="s">
        <v>128</v>
      </c>
      <c r="E188" s="244" t="s">
        <v>19</v>
      </c>
      <c r="F188" s="245" t="s">
        <v>259</v>
      </c>
      <c r="G188" s="243"/>
      <c r="H188" s="244" t="s">
        <v>19</v>
      </c>
      <c r="I188" s="246"/>
      <c r="J188" s="243"/>
      <c r="K188" s="243"/>
      <c r="L188" s="247"/>
      <c r="M188" s="248"/>
      <c r="N188" s="249"/>
      <c r="O188" s="249"/>
      <c r="P188" s="249"/>
      <c r="Q188" s="249"/>
      <c r="R188" s="249"/>
      <c r="S188" s="249"/>
      <c r="T188" s="25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1" t="s">
        <v>128</v>
      </c>
      <c r="AU188" s="251" t="s">
        <v>82</v>
      </c>
      <c r="AV188" s="15" t="s">
        <v>80</v>
      </c>
      <c r="AW188" s="15" t="s">
        <v>33</v>
      </c>
      <c r="AX188" s="15" t="s">
        <v>72</v>
      </c>
      <c r="AY188" s="251" t="s">
        <v>117</v>
      </c>
    </row>
    <row r="189" spans="1:51" s="13" customFormat="1" ht="12">
      <c r="A189" s="13"/>
      <c r="B189" s="219"/>
      <c r="C189" s="220"/>
      <c r="D189" s="221" t="s">
        <v>128</v>
      </c>
      <c r="E189" s="222" t="s">
        <v>19</v>
      </c>
      <c r="F189" s="223" t="s">
        <v>260</v>
      </c>
      <c r="G189" s="220"/>
      <c r="H189" s="224">
        <v>452.8</v>
      </c>
      <c r="I189" s="225"/>
      <c r="J189" s="220"/>
      <c r="K189" s="220"/>
      <c r="L189" s="226"/>
      <c r="M189" s="227"/>
      <c r="N189" s="228"/>
      <c r="O189" s="228"/>
      <c r="P189" s="228"/>
      <c r="Q189" s="228"/>
      <c r="R189" s="228"/>
      <c r="S189" s="228"/>
      <c r="T189" s="22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0" t="s">
        <v>128</v>
      </c>
      <c r="AU189" s="230" t="s">
        <v>82</v>
      </c>
      <c r="AV189" s="13" t="s">
        <v>82</v>
      </c>
      <c r="AW189" s="13" t="s">
        <v>33</v>
      </c>
      <c r="AX189" s="13" t="s">
        <v>72</v>
      </c>
      <c r="AY189" s="230" t="s">
        <v>117</v>
      </c>
    </row>
    <row r="190" spans="1:51" s="14" customFormat="1" ht="12">
      <c r="A190" s="14"/>
      <c r="B190" s="231"/>
      <c r="C190" s="232"/>
      <c r="D190" s="221" t="s">
        <v>128</v>
      </c>
      <c r="E190" s="233" t="s">
        <v>19</v>
      </c>
      <c r="F190" s="234" t="s">
        <v>130</v>
      </c>
      <c r="G190" s="232"/>
      <c r="H190" s="235">
        <v>452.8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1" t="s">
        <v>128</v>
      </c>
      <c r="AU190" s="241" t="s">
        <v>82</v>
      </c>
      <c r="AV190" s="14" t="s">
        <v>124</v>
      </c>
      <c r="AW190" s="14" t="s">
        <v>33</v>
      </c>
      <c r="AX190" s="14" t="s">
        <v>80</v>
      </c>
      <c r="AY190" s="241" t="s">
        <v>117</v>
      </c>
    </row>
    <row r="191" spans="1:65" s="2" customFormat="1" ht="49.05" customHeight="1">
      <c r="A191" s="39"/>
      <c r="B191" s="40"/>
      <c r="C191" s="201" t="s">
        <v>261</v>
      </c>
      <c r="D191" s="201" t="s">
        <v>119</v>
      </c>
      <c r="E191" s="202" t="s">
        <v>262</v>
      </c>
      <c r="F191" s="203" t="s">
        <v>263</v>
      </c>
      <c r="G191" s="204" t="s">
        <v>122</v>
      </c>
      <c r="H191" s="205">
        <v>397</v>
      </c>
      <c r="I191" s="206"/>
      <c r="J191" s="207">
        <f>ROUND(I191*H191,2)</f>
        <v>0</v>
      </c>
      <c r="K191" s="203" t="s">
        <v>123</v>
      </c>
      <c r="L191" s="45"/>
      <c r="M191" s="208" t="s">
        <v>19</v>
      </c>
      <c r="N191" s="209" t="s">
        <v>43</v>
      </c>
      <c r="O191" s="85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2" t="s">
        <v>124</v>
      </c>
      <c r="AT191" s="212" t="s">
        <v>119</v>
      </c>
      <c r="AU191" s="212" t="s">
        <v>82</v>
      </c>
      <c r="AY191" s="18" t="s">
        <v>117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8" t="s">
        <v>80</v>
      </c>
      <c r="BK191" s="213">
        <f>ROUND(I191*H191,2)</f>
        <v>0</v>
      </c>
      <c r="BL191" s="18" t="s">
        <v>124</v>
      </c>
      <c r="BM191" s="212" t="s">
        <v>264</v>
      </c>
    </row>
    <row r="192" spans="1:47" s="2" customFormat="1" ht="12">
      <c r="A192" s="39"/>
      <c r="B192" s="40"/>
      <c r="C192" s="41"/>
      <c r="D192" s="214" t="s">
        <v>126</v>
      </c>
      <c r="E192" s="41"/>
      <c r="F192" s="215" t="s">
        <v>265</v>
      </c>
      <c r="G192" s="41"/>
      <c r="H192" s="41"/>
      <c r="I192" s="216"/>
      <c r="J192" s="41"/>
      <c r="K192" s="41"/>
      <c r="L192" s="45"/>
      <c r="M192" s="217"/>
      <c r="N192" s="218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126</v>
      </c>
      <c r="AU192" s="18" t="s">
        <v>82</v>
      </c>
    </row>
    <row r="193" spans="1:51" s="13" customFormat="1" ht="12">
      <c r="A193" s="13"/>
      <c r="B193" s="219"/>
      <c r="C193" s="220"/>
      <c r="D193" s="221" t="s">
        <v>128</v>
      </c>
      <c r="E193" s="222" t="s">
        <v>19</v>
      </c>
      <c r="F193" s="223" t="s">
        <v>266</v>
      </c>
      <c r="G193" s="220"/>
      <c r="H193" s="224">
        <v>397</v>
      </c>
      <c r="I193" s="225"/>
      <c r="J193" s="220"/>
      <c r="K193" s="220"/>
      <c r="L193" s="226"/>
      <c r="M193" s="227"/>
      <c r="N193" s="228"/>
      <c r="O193" s="228"/>
      <c r="P193" s="228"/>
      <c r="Q193" s="228"/>
      <c r="R193" s="228"/>
      <c r="S193" s="228"/>
      <c r="T193" s="22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0" t="s">
        <v>128</v>
      </c>
      <c r="AU193" s="230" t="s">
        <v>82</v>
      </c>
      <c r="AV193" s="13" t="s">
        <v>82</v>
      </c>
      <c r="AW193" s="13" t="s">
        <v>33</v>
      </c>
      <c r="AX193" s="13" t="s">
        <v>72</v>
      </c>
      <c r="AY193" s="230" t="s">
        <v>117</v>
      </c>
    </row>
    <row r="194" spans="1:51" s="14" customFormat="1" ht="12">
      <c r="A194" s="14"/>
      <c r="B194" s="231"/>
      <c r="C194" s="232"/>
      <c r="D194" s="221" t="s">
        <v>128</v>
      </c>
      <c r="E194" s="233" t="s">
        <v>19</v>
      </c>
      <c r="F194" s="234" t="s">
        <v>130</v>
      </c>
      <c r="G194" s="232"/>
      <c r="H194" s="235">
        <v>397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1" t="s">
        <v>128</v>
      </c>
      <c r="AU194" s="241" t="s">
        <v>82</v>
      </c>
      <c r="AV194" s="14" t="s">
        <v>124</v>
      </c>
      <c r="AW194" s="14" t="s">
        <v>33</v>
      </c>
      <c r="AX194" s="14" t="s">
        <v>80</v>
      </c>
      <c r="AY194" s="241" t="s">
        <v>117</v>
      </c>
    </row>
    <row r="195" spans="1:65" s="2" customFormat="1" ht="37.8" customHeight="1">
      <c r="A195" s="39"/>
      <c r="B195" s="40"/>
      <c r="C195" s="201" t="s">
        <v>267</v>
      </c>
      <c r="D195" s="201" t="s">
        <v>119</v>
      </c>
      <c r="E195" s="202" t="s">
        <v>268</v>
      </c>
      <c r="F195" s="203" t="s">
        <v>269</v>
      </c>
      <c r="G195" s="204" t="s">
        <v>122</v>
      </c>
      <c r="H195" s="205">
        <v>51.5</v>
      </c>
      <c r="I195" s="206"/>
      <c r="J195" s="207">
        <f>ROUND(I195*H195,2)</f>
        <v>0</v>
      </c>
      <c r="K195" s="203" t="s">
        <v>123</v>
      </c>
      <c r="L195" s="45"/>
      <c r="M195" s="208" t="s">
        <v>19</v>
      </c>
      <c r="N195" s="209" t="s">
        <v>43</v>
      </c>
      <c r="O195" s="85"/>
      <c r="P195" s="210">
        <f>O195*H195</f>
        <v>0</v>
      </c>
      <c r="Q195" s="210">
        <v>0.324</v>
      </c>
      <c r="R195" s="210">
        <f>Q195*H195</f>
        <v>16.686</v>
      </c>
      <c r="S195" s="210">
        <v>0</v>
      </c>
      <c r="T195" s="21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2" t="s">
        <v>124</v>
      </c>
      <c r="AT195" s="212" t="s">
        <v>119</v>
      </c>
      <c r="AU195" s="212" t="s">
        <v>82</v>
      </c>
      <c r="AY195" s="18" t="s">
        <v>117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8" t="s">
        <v>80</v>
      </c>
      <c r="BK195" s="213">
        <f>ROUND(I195*H195,2)</f>
        <v>0</v>
      </c>
      <c r="BL195" s="18" t="s">
        <v>124</v>
      </c>
      <c r="BM195" s="212" t="s">
        <v>270</v>
      </c>
    </row>
    <row r="196" spans="1:47" s="2" customFormat="1" ht="12">
      <c r="A196" s="39"/>
      <c r="B196" s="40"/>
      <c r="C196" s="41"/>
      <c r="D196" s="214" t="s">
        <v>126</v>
      </c>
      <c r="E196" s="41"/>
      <c r="F196" s="215" t="s">
        <v>271</v>
      </c>
      <c r="G196" s="41"/>
      <c r="H196" s="41"/>
      <c r="I196" s="216"/>
      <c r="J196" s="41"/>
      <c r="K196" s="41"/>
      <c r="L196" s="45"/>
      <c r="M196" s="217"/>
      <c r="N196" s="218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126</v>
      </c>
      <c r="AU196" s="18" t="s">
        <v>82</v>
      </c>
    </row>
    <row r="197" spans="1:51" s="13" customFormat="1" ht="12">
      <c r="A197" s="13"/>
      <c r="B197" s="219"/>
      <c r="C197" s="220"/>
      <c r="D197" s="221" t="s">
        <v>128</v>
      </c>
      <c r="E197" s="222" t="s">
        <v>19</v>
      </c>
      <c r="F197" s="223" t="s">
        <v>272</v>
      </c>
      <c r="G197" s="220"/>
      <c r="H197" s="224">
        <v>51.5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0" t="s">
        <v>128</v>
      </c>
      <c r="AU197" s="230" t="s">
        <v>82</v>
      </c>
      <c r="AV197" s="13" t="s">
        <v>82</v>
      </c>
      <c r="AW197" s="13" t="s">
        <v>33</v>
      </c>
      <c r="AX197" s="13" t="s">
        <v>72</v>
      </c>
      <c r="AY197" s="230" t="s">
        <v>117</v>
      </c>
    </row>
    <row r="198" spans="1:51" s="14" customFormat="1" ht="12">
      <c r="A198" s="14"/>
      <c r="B198" s="231"/>
      <c r="C198" s="232"/>
      <c r="D198" s="221" t="s">
        <v>128</v>
      </c>
      <c r="E198" s="233" t="s">
        <v>19</v>
      </c>
      <c r="F198" s="234" t="s">
        <v>130</v>
      </c>
      <c r="G198" s="232"/>
      <c r="H198" s="235">
        <v>51.5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1" t="s">
        <v>128</v>
      </c>
      <c r="AU198" s="241" t="s">
        <v>82</v>
      </c>
      <c r="AV198" s="14" t="s">
        <v>124</v>
      </c>
      <c r="AW198" s="14" t="s">
        <v>33</v>
      </c>
      <c r="AX198" s="14" t="s">
        <v>80</v>
      </c>
      <c r="AY198" s="241" t="s">
        <v>117</v>
      </c>
    </row>
    <row r="199" spans="1:65" s="2" customFormat="1" ht="24.15" customHeight="1">
      <c r="A199" s="39"/>
      <c r="B199" s="40"/>
      <c r="C199" s="201" t="s">
        <v>273</v>
      </c>
      <c r="D199" s="201" t="s">
        <v>119</v>
      </c>
      <c r="E199" s="202" t="s">
        <v>274</v>
      </c>
      <c r="F199" s="203" t="s">
        <v>275</v>
      </c>
      <c r="G199" s="204" t="s">
        <v>122</v>
      </c>
      <c r="H199" s="205">
        <v>397</v>
      </c>
      <c r="I199" s="206"/>
      <c r="J199" s="207">
        <f>ROUND(I199*H199,2)</f>
        <v>0</v>
      </c>
      <c r="K199" s="203" t="s">
        <v>123</v>
      </c>
      <c r="L199" s="45"/>
      <c r="M199" s="208" t="s">
        <v>19</v>
      </c>
      <c r="N199" s="209" t="s">
        <v>43</v>
      </c>
      <c r="O199" s="8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2" t="s">
        <v>124</v>
      </c>
      <c r="AT199" s="212" t="s">
        <v>119</v>
      </c>
      <c r="AU199" s="212" t="s">
        <v>82</v>
      </c>
      <c r="AY199" s="18" t="s">
        <v>117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8" t="s">
        <v>80</v>
      </c>
      <c r="BK199" s="213">
        <f>ROUND(I199*H199,2)</f>
        <v>0</v>
      </c>
      <c r="BL199" s="18" t="s">
        <v>124</v>
      </c>
      <c r="BM199" s="212" t="s">
        <v>276</v>
      </c>
    </row>
    <row r="200" spans="1:47" s="2" customFormat="1" ht="12">
      <c r="A200" s="39"/>
      <c r="B200" s="40"/>
      <c r="C200" s="41"/>
      <c r="D200" s="214" t="s">
        <v>126</v>
      </c>
      <c r="E200" s="41"/>
      <c r="F200" s="215" t="s">
        <v>277</v>
      </c>
      <c r="G200" s="41"/>
      <c r="H200" s="41"/>
      <c r="I200" s="216"/>
      <c r="J200" s="41"/>
      <c r="K200" s="41"/>
      <c r="L200" s="45"/>
      <c r="M200" s="217"/>
      <c r="N200" s="218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126</v>
      </c>
      <c r="AU200" s="18" t="s">
        <v>82</v>
      </c>
    </row>
    <row r="201" spans="1:51" s="13" customFormat="1" ht="12">
      <c r="A201" s="13"/>
      <c r="B201" s="219"/>
      <c r="C201" s="220"/>
      <c r="D201" s="221" t="s">
        <v>128</v>
      </c>
      <c r="E201" s="222" t="s">
        <v>19</v>
      </c>
      <c r="F201" s="223" t="s">
        <v>266</v>
      </c>
      <c r="G201" s="220"/>
      <c r="H201" s="224">
        <v>397</v>
      </c>
      <c r="I201" s="225"/>
      <c r="J201" s="220"/>
      <c r="K201" s="220"/>
      <c r="L201" s="226"/>
      <c r="M201" s="227"/>
      <c r="N201" s="228"/>
      <c r="O201" s="228"/>
      <c r="P201" s="228"/>
      <c r="Q201" s="228"/>
      <c r="R201" s="228"/>
      <c r="S201" s="228"/>
      <c r="T201" s="22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0" t="s">
        <v>128</v>
      </c>
      <c r="AU201" s="230" t="s">
        <v>82</v>
      </c>
      <c r="AV201" s="13" t="s">
        <v>82</v>
      </c>
      <c r="AW201" s="13" t="s">
        <v>33</v>
      </c>
      <c r="AX201" s="13" t="s">
        <v>72</v>
      </c>
      <c r="AY201" s="230" t="s">
        <v>117</v>
      </c>
    </row>
    <row r="202" spans="1:51" s="14" customFormat="1" ht="12">
      <c r="A202" s="14"/>
      <c r="B202" s="231"/>
      <c r="C202" s="232"/>
      <c r="D202" s="221" t="s">
        <v>128</v>
      </c>
      <c r="E202" s="233" t="s">
        <v>19</v>
      </c>
      <c r="F202" s="234" t="s">
        <v>130</v>
      </c>
      <c r="G202" s="232"/>
      <c r="H202" s="235">
        <v>397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1" t="s">
        <v>128</v>
      </c>
      <c r="AU202" s="241" t="s">
        <v>82</v>
      </c>
      <c r="AV202" s="14" t="s">
        <v>124</v>
      </c>
      <c r="AW202" s="14" t="s">
        <v>33</v>
      </c>
      <c r="AX202" s="14" t="s">
        <v>80</v>
      </c>
      <c r="AY202" s="241" t="s">
        <v>117</v>
      </c>
    </row>
    <row r="203" spans="1:65" s="2" customFormat="1" ht="24.15" customHeight="1">
      <c r="A203" s="39"/>
      <c r="B203" s="40"/>
      <c r="C203" s="201" t="s">
        <v>278</v>
      </c>
      <c r="D203" s="201" t="s">
        <v>119</v>
      </c>
      <c r="E203" s="202" t="s">
        <v>279</v>
      </c>
      <c r="F203" s="203" t="s">
        <v>280</v>
      </c>
      <c r="G203" s="204" t="s">
        <v>122</v>
      </c>
      <c r="H203" s="205">
        <v>397</v>
      </c>
      <c r="I203" s="206"/>
      <c r="J203" s="207">
        <f>ROUND(I203*H203,2)</f>
        <v>0</v>
      </c>
      <c r="K203" s="203" t="s">
        <v>123</v>
      </c>
      <c r="L203" s="45"/>
      <c r="M203" s="208" t="s">
        <v>19</v>
      </c>
      <c r="N203" s="209" t="s">
        <v>43</v>
      </c>
      <c r="O203" s="8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2" t="s">
        <v>124</v>
      </c>
      <c r="AT203" s="212" t="s">
        <v>119</v>
      </c>
      <c r="AU203" s="212" t="s">
        <v>82</v>
      </c>
      <c r="AY203" s="18" t="s">
        <v>117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8" t="s">
        <v>80</v>
      </c>
      <c r="BK203" s="213">
        <f>ROUND(I203*H203,2)</f>
        <v>0</v>
      </c>
      <c r="BL203" s="18" t="s">
        <v>124</v>
      </c>
      <c r="BM203" s="212" t="s">
        <v>281</v>
      </c>
    </row>
    <row r="204" spans="1:47" s="2" customFormat="1" ht="12">
      <c r="A204" s="39"/>
      <c r="B204" s="40"/>
      <c r="C204" s="41"/>
      <c r="D204" s="214" t="s">
        <v>126</v>
      </c>
      <c r="E204" s="41"/>
      <c r="F204" s="215" t="s">
        <v>282</v>
      </c>
      <c r="G204" s="41"/>
      <c r="H204" s="41"/>
      <c r="I204" s="216"/>
      <c r="J204" s="41"/>
      <c r="K204" s="41"/>
      <c r="L204" s="45"/>
      <c r="M204" s="217"/>
      <c r="N204" s="218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126</v>
      </c>
      <c r="AU204" s="18" t="s">
        <v>82</v>
      </c>
    </row>
    <row r="205" spans="1:51" s="13" customFormat="1" ht="12">
      <c r="A205" s="13"/>
      <c r="B205" s="219"/>
      <c r="C205" s="220"/>
      <c r="D205" s="221" t="s">
        <v>128</v>
      </c>
      <c r="E205" s="222" t="s">
        <v>19</v>
      </c>
      <c r="F205" s="223" t="s">
        <v>266</v>
      </c>
      <c r="G205" s="220"/>
      <c r="H205" s="224">
        <v>397</v>
      </c>
      <c r="I205" s="225"/>
      <c r="J205" s="220"/>
      <c r="K205" s="220"/>
      <c r="L205" s="226"/>
      <c r="M205" s="227"/>
      <c r="N205" s="228"/>
      <c r="O205" s="228"/>
      <c r="P205" s="228"/>
      <c r="Q205" s="228"/>
      <c r="R205" s="228"/>
      <c r="S205" s="228"/>
      <c r="T205" s="22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0" t="s">
        <v>128</v>
      </c>
      <c r="AU205" s="230" t="s">
        <v>82</v>
      </c>
      <c r="AV205" s="13" t="s">
        <v>82</v>
      </c>
      <c r="AW205" s="13" t="s">
        <v>33</v>
      </c>
      <c r="AX205" s="13" t="s">
        <v>72</v>
      </c>
      <c r="AY205" s="230" t="s">
        <v>117</v>
      </c>
    </row>
    <row r="206" spans="1:51" s="14" customFormat="1" ht="12">
      <c r="A206" s="14"/>
      <c r="B206" s="231"/>
      <c r="C206" s="232"/>
      <c r="D206" s="221" t="s">
        <v>128</v>
      </c>
      <c r="E206" s="233" t="s">
        <v>19</v>
      </c>
      <c r="F206" s="234" t="s">
        <v>130</v>
      </c>
      <c r="G206" s="232"/>
      <c r="H206" s="235">
        <v>397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1" t="s">
        <v>128</v>
      </c>
      <c r="AU206" s="241" t="s">
        <v>82</v>
      </c>
      <c r="AV206" s="14" t="s">
        <v>124</v>
      </c>
      <c r="AW206" s="14" t="s">
        <v>33</v>
      </c>
      <c r="AX206" s="14" t="s">
        <v>80</v>
      </c>
      <c r="AY206" s="241" t="s">
        <v>117</v>
      </c>
    </row>
    <row r="207" spans="1:65" s="2" customFormat="1" ht="44.25" customHeight="1">
      <c r="A207" s="39"/>
      <c r="B207" s="40"/>
      <c r="C207" s="201" t="s">
        <v>283</v>
      </c>
      <c r="D207" s="201" t="s">
        <v>119</v>
      </c>
      <c r="E207" s="202" t="s">
        <v>284</v>
      </c>
      <c r="F207" s="203" t="s">
        <v>285</v>
      </c>
      <c r="G207" s="204" t="s">
        <v>122</v>
      </c>
      <c r="H207" s="205">
        <v>397</v>
      </c>
      <c r="I207" s="206"/>
      <c r="J207" s="207">
        <f>ROUND(I207*H207,2)</f>
        <v>0</v>
      </c>
      <c r="K207" s="203" t="s">
        <v>123</v>
      </c>
      <c r="L207" s="45"/>
      <c r="M207" s="208" t="s">
        <v>19</v>
      </c>
      <c r="N207" s="209" t="s">
        <v>43</v>
      </c>
      <c r="O207" s="85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2" t="s">
        <v>124</v>
      </c>
      <c r="AT207" s="212" t="s">
        <v>119</v>
      </c>
      <c r="AU207" s="212" t="s">
        <v>82</v>
      </c>
      <c r="AY207" s="18" t="s">
        <v>117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8" t="s">
        <v>80</v>
      </c>
      <c r="BK207" s="213">
        <f>ROUND(I207*H207,2)</f>
        <v>0</v>
      </c>
      <c r="BL207" s="18" t="s">
        <v>124</v>
      </c>
      <c r="BM207" s="212" t="s">
        <v>286</v>
      </c>
    </row>
    <row r="208" spans="1:47" s="2" customFormat="1" ht="12">
      <c r="A208" s="39"/>
      <c r="B208" s="40"/>
      <c r="C208" s="41"/>
      <c r="D208" s="214" t="s">
        <v>126</v>
      </c>
      <c r="E208" s="41"/>
      <c r="F208" s="215" t="s">
        <v>287</v>
      </c>
      <c r="G208" s="41"/>
      <c r="H208" s="41"/>
      <c r="I208" s="216"/>
      <c r="J208" s="41"/>
      <c r="K208" s="41"/>
      <c r="L208" s="45"/>
      <c r="M208" s="217"/>
      <c r="N208" s="218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126</v>
      </c>
      <c r="AU208" s="18" t="s">
        <v>82</v>
      </c>
    </row>
    <row r="209" spans="1:51" s="13" customFormat="1" ht="12">
      <c r="A209" s="13"/>
      <c r="B209" s="219"/>
      <c r="C209" s="220"/>
      <c r="D209" s="221" t="s">
        <v>128</v>
      </c>
      <c r="E209" s="222" t="s">
        <v>19</v>
      </c>
      <c r="F209" s="223" t="s">
        <v>266</v>
      </c>
      <c r="G209" s="220"/>
      <c r="H209" s="224">
        <v>397</v>
      </c>
      <c r="I209" s="225"/>
      <c r="J209" s="220"/>
      <c r="K209" s="220"/>
      <c r="L209" s="226"/>
      <c r="M209" s="227"/>
      <c r="N209" s="228"/>
      <c r="O209" s="228"/>
      <c r="P209" s="228"/>
      <c r="Q209" s="228"/>
      <c r="R209" s="228"/>
      <c r="S209" s="228"/>
      <c r="T209" s="22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0" t="s">
        <v>128</v>
      </c>
      <c r="AU209" s="230" t="s">
        <v>82</v>
      </c>
      <c r="AV209" s="13" t="s">
        <v>82</v>
      </c>
      <c r="AW209" s="13" t="s">
        <v>33</v>
      </c>
      <c r="AX209" s="13" t="s">
        <v>72</v>
      </c>
      <c r="AY209" s="230" t="s">
        <v>117</v>
      </c>
    </row>
    <row r="210" spans="1:51" s="14" customFormat="1" ht="12">
      <c r="A210" s="14"/>
      <c r="B210" s="231"/>
      <c r="C210" s="232"/>
      <c r="D210" s="221" t="s">
        <v>128</v>
      </c>
      <c r="E210" s="233" t="s">
        <v>19</v>
      </c>
      <c r="F210" s="234" t="s">
        <v>130</v>
      </c>
      <c r="G210" s="232"/>
      <c r="H210" s="235">
        <v>397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1" t="s">
        <v>128</v>
      </c>
      <c r="AU210" s="241" t="s">
        <v>82</v>
      </c>
      <c r="AV210" s="14" t="s">
        <v>124</v>
      </c>
      <c r="AW210" s="14" t="s">
        <v>33</v>
      </c>
      <c r="AX210" s="14" t="s">
        <v>80</v>
      </c>
      <c r="AY210" s="241" t="s">
        <v>117</v>
      </c>
    </row>
    <row r="211" spans="1:63" s="12" customFormat="1" ht="22.8" customHeight="1">
      <c r="A211" s="12"/>
      <c r="B211" s="185"/>
      <c r="C211" s="186"/>
      <c r="D211" s="187" t="s">
        <v>71</v>
      </c>
      <c r="E211" s="199" t="s">
        <v>170</v>
      </c>
      <c r="F211" s="199" t="s">
        <v>288</v>
      </c>
      <c r="G211" s="186"/>
      <c r="H211" s="186"/>
      <c r="I211" s="189"/>
      <c r="J211" s="200">
        <f>BK211</f>
        <v>0</v>
      </c>
      <c r="K211" s="186"/>
      <c r="L211" s="191"/>
      <c r="M211" s="192"/>
      <c r="N211" s="193"/>
      <c r="O211" s="193"/>
      <c r="P211" s="194">
        <f>SUM(P212:P222)</f>
        <v>0</v>
      </c>
      <c r="Q211" s="193"/>
      <c r="R211" s="194">
        <f>SUM(R212:R222)</f>
        <v>0.36258</v>
      </c>
      <c r="S211" s="193"/>
      <c r="T211" s="195">
        <f>SUM(T212:T222)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96" t="s">
        <v>80</v>
      </c>
      <c r="AT211" s="197" t="s">
        <v>71</v>
      </c>
      <c r="AU211" s="197" t="s">
        <v>80</v>
      </c>
      <c r="AY211" s="196" t="s">
        <v>117</v>
      </c>
      <c r="BK211" s="198">
        <f>SUM(BK212:BK222)</f>
        <v>0</v>
      </c>
    </row>
    <row r="212" spans="1:65" s="2" customFormat="1" ht="24.15" customHeight="1">
      <c r="A212" s="39"/>
      <c r="B212" s="40"/>
      <c r="C212" s="201" t="s">
        <v>289</v>
      </c>
      <c r="D212" s="201" t="s">
        <v>119</v>
      </c>
      <c r="E212" s="202" t="s">
        <v>290</v>
      </c>
      <c r="F212" s="203" t="s">
        <v>291</v>
      </c>
      <c r="G212" s="204" t="s">
        <v>292</v>
      </c>
      <c r="H212" s="205">
        <v>1</v>
      </c>
      <c r="I212" s="206"/>
      <c r="J212" s="207">
        <f>ROUND(I212*H212,2)</f>
        <v>0</v>
      </c>
      <c r="K212" s="203" t="s">
        <v>19</v>
      </c>
      <c r="L212" s="45"/>
      <c r="M212" s="208" t="s">
        <v>19</v>
      </c>
      <c r="N212" s="209" t="s">
        <v>43</v>
      </c>
      <c r="O212" s="85"/>
      <c r="P212" s="210">
        <f>O212*H212</f>
        <v>0</v>
      </c>
      <c r="Q212" s="210">
        <v>0.35492</v>
      </c>
      <c r="R212" s="210">
        <f>Q212*H212</f>
        <v>0.35492</v>
      </c>
      <c r="S212" s="210">
        <v>0</v>
      </c>
      <c r="T212" s="21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2" t="s">
        <v>124</v>
      </c>
      <c r="AT212" s="212" t="s">
        <v>119</v>
      </c>
      <c r="AU212" s="212" t="s">
        <v>82</v>
      </c>
      <c r="AY212" s="18" t="s">
        <v>117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18" t="s">
        <v>80</v>
      </c>
      <c r="BK212" s="213">
        <f>ROUND(I212*H212,2)</f>
        <v>0</v>
      </c>
      <c r="BL212" s="18" t="s">
        <v>124</v>
      </c>
      <c r="BM212" s="212" t="s">
        <v>293</v>
      </c>
    </row>
    <row r="213" spans="1:51" s="15" customFormat="1" ht="12">
      <c r="A213" s="15"/>
      <c r="B213" s="242"/>
      <c r="C213" s="243"/>
      <c r="D213" s="221" t="s">
        <v>128</v>
      </c>
      <c r="E213" s="244" t="s">
        <v>19</v>
      </c>
      <c r="F213" s="245" t="s">
        <v>294</v>
      </c>
      <c r="G213" s="243"/>
      <c r="H213" s="244" t="s">
        <v>19</v>
      </c>
      <c r="I213" s="246"/>
      <c r="J213" s="243"/>
      <c r="K213" s="243"/>
      <c r="L213" s="247"/>
      <c r="M213" s="248"/>
      <c r="N213" s="249"/>
      <c r="O213" s="249"/>
      <c r="P213" s="249"/>
      <c r="Q213" s="249"/>
      <c r="R213" s="249"/>
      <c r="S213" s="249"/>
      <c r="T213" s="250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1" t="s">
        <v>128</v>
      </c>
      <c r="AU213" s="251" t="s">
        <v>82</v>
      </c>
      <c r="AV213" s="15" t="s">
        <v>80</v>
      </c>
      <c r="AW213" s="15" t="s">
        <v>33</v>
      </c>
      <c r="AX213" s="15" t="s">
        <v>72</v>
      </c>
      <c r="AY213" s="251" t="s">
        <v>117</v>
      </c>
    </row>
    <row r="214" spans="1:51" s="13" customFormat="1" ht="12">
      <c r="A214" s="13"/>
      <c r="B214" s="219"/>
      <c r="C214" s="220"/>
      <c r="D214" s="221" t="s">
        <v>128</v>
      </c>
      <c r="E214" s="222" t="s">
        <v>19</v>
      </c>
      <c r="F214" s="223" t="s">
        <v>80</v>
      </c>
      <c r="G214" s="220"/>
      <c r="H214" s="224">
        <v>1</v>
      </c>
      <c r="I214" s="225"/>
      <c r="J214" s="220"/>
      <c r="K214" s="220"/>
      <c r="L214" s="226"/>
      <c r="M214" s="227"/>
      <c r="N214" s="228"/>
      <c r="O214" s="228"/>
      <c r="P214" s="228"/>
      <c r="Q214" s="228"/>
      <c r="R214" s="228"/>
      <c r="S214" s="228"/>
      <c r="T214" s="22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0" t="s">
        <v>128</v>
      </c>
      <c r="AU214" s="230" t="s">
        <v>82</v>
      </c>
      <c r="AV214" s="13" t="s">
        <v>82</v>
      </c>
      <c r="AW214" s="13" t="s">
        <v>33</v>
      </c>
      <c r="AX214" s="13" t="s">
        <v>72</v>
      </c>
      <c r="AY214" s="230" t="s">
        <v>117</v>
      </c>
    </row>
    <row r="215" spans="1:51" s="14" customFormat="1" ht="12">
      <c r="A215" s="14"/>
      <c r="B215" s="231"/>
      <c r="C215" s="232"/>
      <c r="D215" s="221" t="s">
        <v>128</v>
      </c>
      <c r="E215" s="233" t="s">
        <v>19</v>
      </c>
      <c r="F215" s="234" t="s">
        <v>130</v>
      </c>
      <c r="G215" s="232"/>
      <c r="H215" s="235">
        <v>1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4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1" t="s">
        <v>128</v>
      </c>
      <c r="AU215" s="241" t="s">
        <v>82</v>
      </c>
      <c r="AV215" s="14" t="s">
        <v>124</v>
      </c>
      <c r="AW215" s="14" t="s">
        <v>33</v>
      </c>
      <c r="AX215" s="14" t="s">
        <v>80</v>
      </c>
      <c r="AY215" s="241" t="s">
        <v>117</v>
      </c>
    </row>
    <row r="216" spans="1:65" s="2" customFormat="1" ht="44.25" customHeight="1">
      <c r="A216" s="39"/>
      <c r="B216" s="40"/>
      <c r="C216" s="201" t="s">
        <v>295</v>
      </c>
      <c r="D216" s="201" t="s">
        <v>119</v>
      </c>
      <c r="E216" s="202" t="s">
        <v>296</v>
      </c>
      <c r="F216" s="203" t="s">
        <v>297</v>
      </c>
      <c r="G216" s="204" t="s">
        <v>298</v>
      </c>
      <c r="H216" s="205">
        <v>2</v>
      </c>
      <c r="I216" s="206"/>
      <c r="J216" s="207">
        <f>ROUND(I216*H216,2)</f>
        <v>0</v>
      </c>
      <c r="K216" s="203" t="s">
        <v>123</v>
      </c>
      <c r="L216" s="45"/>
      <c r="M216" s="208" t="s">
        <v>19</v>
      </c>
      <c r="N216" s="209" t="s">
        <v>43</v>
      </c>
      <c r="O216" s="85"/>
      <c r="P216" s="210">
        <f>O216*H216</f>
        <v>0</v>
      </c>
      <c r="Q216" s="210">
        <v>0.00248</v>
      </c>
      <c r="R216" s="210">
        <f>Q216*H216</f>
        <v>0.00496</v>
      </c>
      <c r="S216" s="210">
        <v>0</v>
      </c>
      <c r="T216" s="21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2" t="s">
        <v>124</v>
      </c>
      <c r="AT216" s="212" t="s">
        <v>119</v>
      </c>
      <c r="AU216" s="212" t="s">
        <v>82</v>
      </c>
      <c r="AY216" s="18" t="s">
        <v>117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18" t="s">
        <v>80</v>
      </c>
      <c r="BK216" s="213">
        <f>ROUND(I216*H216,2)</f>
        <v>0</v>
      </c>
      <c r="BL216" s="18" t="s">
        <v>124</v>
      </c>
      <c r="BM216" s="212" t="s">
        <v>299</v>
      </c>
    </row>
    <row r="217" spans="1:47" s="2" customFormat="1" ht="12">
      <c r="A217" s="39"/>
      <c r="B217" s="40"/>
      <c r="C217" s="41"/>
      <c r="D217" s="214" t="s">
        <v>126</v>
      </c>
      <c r="E217" s="41"/>
      <c r="F217" s="215" t="s">
        <v>300</v>
      </c>
      <c r="G217" s="41"/>
      <c r="H217" s="41"/>
      <c r="I217" s="216"/>
      <c r="J217" s="41"/>
      <c r="K217" s="41"/>
      <c r="L217" s="45"/>
      <c r="M217" s="217"/>
      <c r="N217" s="218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126</v>
      </c>
      <c r="AU217" s="18" t="s">
        <v>82</v>
      </c>
    </row>
    <row r="218" spans="1:65" s="2" customFormat="1" ht="37.8" customHeight="1">
      <c r="A218" s="39"/>
      <c r="B218" s="40"/>
      <c r="C218" s="201" t="s">
        <v>301</v>
      </c>
      <c r="D218" s="201" t="s">
        <v>119</v>
      </c>
      <c r="E218" s="202" t="s">
        <v>302</v>
      </c>
      <c r="F218" s="203" t="s">
        <v>303</v>
      </c>
      <c r="G218" s="204" t="s">
        <v>292</v>
      </c>
      <c r="H218" s="205">
        <v>4</v>
      </c>
      <c r="I218" s="206"/>
      <c r="J218" s="207">
        <f>ROUND(I218*H218,2)</f>
        <v>0</v>
      </c>
      <c r="K218" s="203" t="s">
        <v>123</v>
      </c>
      <c r="L218" s="45"/>
      <c r="M218" s="208" t="s">
        <v>19</v>
      </c>
      <c r="N218" s="209" t="s">
        <v>43</v>
      </c>
      <c r="O218" s="85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2" t="s">
        <v>124</v>
      </c>
      <c r="AT218" s="212" t="s">
        <v>119</v>
      </c>
      <c r="AU218" s="212" t="s">
        <v>82</v>
      </c>
      <c r="AY218" s="18" t="s">
        <v>117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18" t="s">
        <v>80</v>
      </c>
      <c r="BK218" s="213">
        <f>ROUND(I218*H218,2)</f>
        <v>0</v>
      </c>
      <c r="BL218" s="18" t="s">
        <v>124</v>
      </c>
      <c r="BM218" s="212" t="s">
        <v>304</v>
      </c>
    </row>
    <row r="219" spans="1:47" s="2" customFormat="1" ht="12">
      <c r="A219" s="39"/>
      <c r="B219" s="40"/>
      <c r="C219" s="41"/>
      <c r="D219" s="214" t="s">
        <v>126</v>
      </c>
      <c r="E219" s="41"/>
      <c r="F219" s="215" t="s">
        <v>305</v>
      </c>
      <c r="G219" s="41"/>
      <c r="H219" s="41"/>
      <c r="I219" s="216"/>
      <c r="J219" s="41"/>
      <c r="K219" s="41"/>
      <c r="L219" s="45"/>
      <c r="M219" s="217"/>
      <c r="N219" s="218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126</v>
      </c>
      <c r="AU219" s="18" t="s">
        <v>82</v>
      </c>
    </row>
    <row r="220" spans="1:65" s="2" customFormat="1" ht="16.5" customHeight="1">
      <c r="A220" s="39"/>
      <c r="B220" s="40"/>
      <c r="C220" s="252" t="s">
        <v>306</v>
      </c>
      <c r="D220" s="252" t="s">
        <v>171</v>
      </c>
      <c r="E220" s="253" t="s">
        <v>307</v>
      </c>
      <c r="F220" s="254" t="s">
        <v>308</v>
      </c>
      <c r="G220" s="255" t="s">
        <v>292</v>
      </c>
      <c r="H220" s="256">
        <v>4</v>
      </c>
      <c r="I220" s="257"/>
      <c r="J220" s="258">
        <f>ROUND(I220*H220,2)</f>
        <v>0</v>
      </c>
      <c r="K220" s="254" t="s">
        <v>123</v>
      </c>
      <c r="L220" s="259"/>
      <c r="M220" s="260" t="s">
        <v>19</v>
      </c>
      <c r="N220" s="261" t="s">
        <v>43</v>
      </c>
      <c r="O220" s="85"/>
      <c r="P220" s="210">
        <f>O220*H220</f>
        <v>0</v>
      </c>
      <c r="Q220" s="210">
        <v>0.00065</v>
      </c>
      <c r="R220" s="210">
        <f>Q220*H220</f>
        <v>0.0026</v>
      </c>
      <c r="S220" s="210">
        <v>0</v>
      </c>
      <c r="T220" s="21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2" t="s">
        <v>170</v>
      </c>
      <c r="AT220" s="212" t="s">
        <v>171</v>
      </c>
      <c r="AU220" s="212" t="s">
        <v>82</v>
      </c>
      <c r="AY220" s="18" t="s">
        <v>117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18" t="s">
        <v>80</v>
      </c>
      <c r="BK220" s="213">
        <f>ROUND(I220*H220,2)</f>
        <v>0</v>
      </c>
      <c r="BL220" s="18" t="s">
        <v>124</v>
      </c>
      <c r="BM220" s="212" t="s">
        <v>309</v>
      </c>
    </row>
    <row r="221" spans="1:65" s="2" customFormat="1" ht="24.15" customHeight="1">
      <c r="A221" s="39"/>
      <c r="B221" s="40"/>
      <c r="C221" s="201" t="s">
        <v>310</v>
      </c>
      <c r="D221" s="201" t="s">
        <v>119</v>
      </c>
      <c r="E221" s="202" t="s">
        <v>311</v>
      </c>
      <c r="F221" s="203" t="s">
        <v>312</v>
      </c>
      <c r="G221" s="204" t="s">
        <v>313</v>
      </c>
      <c r="H221" s="205">
        <v>1</v>
      </c>
      <c r="I221" s="206"/>
      <c r="J221" s="207">
        <f>ROUND(I221*H221,2)</f>
        <v>0</v>
      </c>
      <c r="K221" s="203" t="s">
        <v>123</v>
      </c>
      <c r="L221" s="45"/>
      <c r="M221" s="208" t="s">
        <v>19</v>
      </c>
      <c r="N221" s="209" t="s">
        <v>43</v>
      </c>
      <c r="O221" s="85"/>
      <c r="P221" s="210">
        <f>O221*H221</f>
        <v>0</v>
      </c>
      <c r="Q221" s="210">
        <v>0.0001</v>
      </c>
      <c r="R221" s="210">
        <f>Q221*H221</f>
        <v>0.0001</v>
      </c>
      <c r="S221" s="210">
        <v>0</v>
      </c>
      <c r="T221" s="21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2" t="s">
        <v>124</v>
      </c>
      <c r="AT221" s="212" t="s">
        <v>119</v>
      </c>
      <c r="AU221" s="212" t="s">
        <v>82</v>
      </c>
      <c r="AY221" s="18" t="s">
        <v>117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18" t="s">
        <v>80</v>
      </c>
      <c r="BK221" s="213">
        <f>ROUND(I221*H221,2)</f>
        <v>0</v>
      </c>
      <c r="BL221" s="18" t="s">
        <v>124</v>
      </c>
      <c r="BM221" s="212" t="s">
        <v>314</v>
      </c>
    </row>
    <row r="222" spans="1:47" s="2" customFormat="1" ht="12">
      <c r="A222" s="39"/>
      <c r="B222" s="40"/>
      <c r="C222" s="41"/>
      <c r="D222" s="214" t="s">
        <v>126</v>
      </c>
      <c r="E222" s="41"/>
      <c r="F222" s="215" t="s">
        <v>315</v>
      </c>
      <c r="G222" s="41"/>
      <c r="H222" s="41"/>
      <c r="I222" s="216"/>
      <c r="J222" s="41"/>
      <c r="K222" s="41"/>
      <c r="L222" s="45"/>
      <c r="M222" s="217"/>
      <c r="N222" s="218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126</v>
      </c>
      <c r="AU222" s="18" t="s">
        <v>82</v>
      </c>
    </row>
    <row r="223" spans="1:63" s="12" customFormat="1" ht="22.8" customHeight="1">
      <c r="A223" s="12"/>
      <c r="B223" s="185"/>
      <c r="C223" s="186"/>
      <c r="D223" s="187" t="s">
        <v>71</v>
      </c>
      <c r="E223" s="199" t="s">
        <v>177</v>
      </c>
      <c r="F223" s="199" t="s">
        <v>316</v>
      </c>
      <c r="G223" s="186"/>
      <c r="H223" s="186"/>
      <c r="I223" s="189"/>
      <c r="J223" s="200">
        <f>BK223</f>
        <v>0</v>
      </c>
      <c r="K223" s="186"/>
      <c r="L223" s="191"/>
      <c r="M223" s="192"/>
      <c r="N223" s="193"/>
      <c r="O223" s="193"/>
      <c r="P223" s="194">
        <f>SUM(P224:P256)</f>
        <v>0</v>
      </c>
      <c r="Q223" s="193"/>
      <c r="R223" s="194">
        <f>SUM(R224:R256)</f>
        <v>62.366685970000006</v>
      </c>
      <c r="S223" s="193"/>
      <c r="T223" s="195">
        <f>SUM(T224:T256)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196" t="s">
        <v>80</v>
      </c>
      <c r="AT223" s="197" t="s">
        <v>71</v>
      </c>
      <c r="AU223" s="197" t="s">
        <v>80</v>
      </c>
      <c r="AY223" s="196" t="s">
        <v>117</v>
      </c>
      <c r="BK223" s="198">
        <f>SUM(BK224:BK256)</f>
        <v>0</v>
      </c>
    </row>
    <row r="224" spans="1:65" s="2" customFormat="1" ht="24.15" customHeight="1">
      <c r="A224" s="39"/>
      <c r="B224" s="40"/>
      <c r="C224" s="201" t="s">
        <v>317</v>
      </c>
      <c r="D224" s="201" t="s">
        <v>119</v>
      </c>
      <c r="E224" s="202" t="s">
        <v>318</v>
      </c>
      <c r="F224" s="203" t="s">
        <v>319</v>
      </c>
      <c r="G224" s="204" t="s">
        <v>292</v>
      </c>
      <c r="H224" s="205">
        <v>3</v>
      </c>
      <c r="I224" s="206"/>
      <c r="J224" s="207">
        <f>ROUND(I224*H224,2)</f>
        <v>0</v>
      </c>
      <c r="K224" s="203" t="s">
        <v>123</v>
      </c>
      <c r="L224" s="45"/>
      <c r="M224" s="208" t="s">
        <v>19</v>
      </c>
      <c r="N224" s="209" t="s">
        <v>43</v>
      </c>
      <c r="O224" s="85"/>
      <c r="P224" s="210">
        <f>O224*H224</f>
        <v>0</v>
      </c>
      <c r="Q224" s="210">
        <v>0.0007</v>
      </c>
      <c r="R224" s="210">
        <f>Q224*H224</f>
        <v>0.0021</v>
      </c>
      <c r="S224" s="210">
        <v>0</v>
      </c>
      <c r="T224" s="21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2" t="s">
        <v>124</v>
      </c>
      <c r="AT224" s="212" t="s">
        <v>119</v>
      </c>
      <c r="AU224" s="212" t="s">
        <v>82</v>
      </c>
      <c r="AY224" s="18" t="s">
        <v>117</v>
      </c>
      <c r="BE224" s="213">
        <f>IF(N224="základní",J224,0)</f>
        <v>0</v>
      </c>
      <c r="BF224" s="213">
        <f>IF(N224="snížená",J224,0)</f>
        <v>0</v>
      </c>
      <c r="BG224" s="213">
        <f>IF(N224="zákl. přenesená",J224,0)</f>
        <v>0</v>
      </c>
      <c r="BH224" s="213">
        <f>IF(N224="sníž. přenesená",J224,0)</f>
        <v>0</v>
      </c>
      <c r="BI224" s="213">
        <f>IF(N224="nulová",J224,0)</f>
        <v>0</v>
      </c>
      <c r="BJ224" s="18" t="s">
        <v>80</v>
      </c>
      <c r="BK224" s="213">
        <f>ROUND(I224*H224,2)</f>
        <v>0</v>
      </c>
      <c r="BL224" s="18" t="s">
        <v>124</v>
      </c>
      <c r="BM224" s="212" t="s">
        <v>320</v>
      </c>
    </row>
    <row r="225" spans="1:47" s="2" customFormat="1" ht="12">
      <c r="A225" s="39"/>
      <c r="B225" s="40"/>
      <c r="C225" s="41"/>
      <c r="D225" s="214" t="s">
        <v>126</v>
      </c>
      <c r="E225" s="41"/>
      <c r="F225" s="215" t="s">
        <v>321</v>
      </c>
      <c r="G225" s="41"/>
      <c r="H225" s="41"/>
      <c r="I225" s="216"/>
      <c r="J225" s="41"/>
      <c r="K225" s="41"/>
      <c r="L225" s="45"/>
      <c r="M225" s="217"/>
      <c r="N225" s="218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126</v>
      </c>
      <c r="AU225" s="18" t="s">
        <v>82</v>
      </c>
    </row>
    <row r="226" spans="1:65" s="2" customFormat="1" ht="16.5" customHeight="1">
      <c r="A226" s="39"/>
      <c r="B226" s="40"/>
      <c r="C226" s="252" t="s">
        <v>322</v>
      </c>
      <c r="D226" s="252" t="s">
        <v>171</v>
      </c>
      <c r="E226" s="253" t="s">
        <v>323</v>
      </c>
      <c r="F226" s="254" t="s">
        <v>324</v>
      </c>
      <c r="G226" s="255" t="s">
        <v>292</v>
      </c>
      <c r="H226" s="256">
        <v>1</v>
      </c>
      <c r="I226" s="257"/>
      <c r="J226" s="258">
        <f>ROUND(I226*H226,2)</f>
        <v>0</v>
      </c>
      <c r="K226" s="254" t="s">
        <v>123</v>
      </c>
      <c r="L226" s="259"/>
      <c r="M226" s="260" t="s">
        <v>19</v>
      </c>
      <c r="N226" s="261" t="s">
        <v>43</v>
      </c>
      <c r="O226" s="85"/>
      <c r="P226" s="210">
        <f>O226*H226</f>
        <v>0</v>
      </c>
      <c r="Q226" s="210">
        <v>0.004</v>
      </c>
      <c r="R226" s="210">
        <f>Q226*H226</f>
        <v>0.004</v>
      </c>
      <c r="S226" s="210">
        <v>0</v>
      </c>
      <c r="T226" s="21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2" t="s">
        <v>170</v>
      </c>
      <c r="AT226" s="212" t="s">
        <v>171</v>
      </c>
      <c r="AU226" s="212" t="s">
        <v>82</v>
      </c>
      <c r="AY226" s="18" t="s">
        <v>117</v>
      </c>
      <c r="BE226" s="213">
        <f>IF(N226="základní",J226,0)</f>
        <v>0</v>
      </c>
      <c r="BF226" s="213">
        <f>IF(N226="snížená",J226,0)</f>
        <v>0</v>
      </c>
      <c r="BG226" s="213">
        <f>IF(N226="zákl. přenesená",J226,0)</f>
        <v>0</v>
      </c>
      <c r="BH226" s="213">
        <f>IF(N226="sníž. přenesená",J226,0)</f>
        <v>0</v>
      </c>
      <c r="BI226" s="213">
        <f>IF(N226="nulová",J226,0)</f>
        <v>0</v>
      </c>
      <c r="BJ226" s="18" t="s">
        <v>80</v>
      </c>
      <c r="BK226" s="213">
        <f>ROUND(I226*H226,2)</f>
        <v>0</v>
      </c>
      <c r="BL226" s="18" t="s">
        <v>124</v>
      </c>
      <c r="BM226" s="212" t="s">
        <v>325</v>
      </c>
    </row>
    <row r="227" spans="1:65" s="2" customFormat="1" ht="16.5" customHeight="1">
      <c r="A227" s="39"/>
      <c r="B227" s="40"/>
      <c r="C227" s="252" t="s">
        <v>326</v>
      </c>
      <c r="D227" s="252" t="s">
        <v>171</v>
      </c>
      <c r="E227" s="253" t="s">
        <v>327</v>
      </c>
      <c r="F227" s="254" t="s">
        <v>328</v>
      </c>
      <c r="G227" s="255" t="s">
        <v>292</v>
      </c>
      <c r="H227" s="256">
        <v>1</v>
      </c>
      <c r="I227" s="257"/>
      <c r="J227" s="258">
        <f>ROUND(I227*H227,2)</f>
        <v>0</v>
      </c>
      <c r="K227" s="254" t="s">
        <v>123</v>
      </c>
      <c r="L227" s="259"/>
      <c r="M227" s="260" t="s">
        <v>19</v>
      </c>
      <c r="N227" s="261" t="s">
        <v>43</v>
      </c>
      <c r="O227" s="85"/>
      <c r="P227" s="210">
        <f>O227*H227</f>
        <v>0</v>
      </c>
      <c r="Q227" s="210">
        <v>0.004</v>
      </c>
      <c r="R227" s="210">
        <f>Q227*H227</f>
        <v>0.004</v>
      </c>
      <c r="S227" s="210">
        <v>0</v>
      </c>
      <c r="T227" s="21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2" t="s">
        <v>170</v>
      </c>
      <c r="AT227" s="212" t="s">
        <v>171</v>
      </c>
      <c r="AU227" s="212" t="s">
        <v>82</v>
      </c>
      <c r="AY227" s="18" t="s">
        <v>117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18" t="s">
        <v>80</v>
      </c>
      <c r="BK227" s="213">
        <f>ROUND(I227*H227,2)</f>
        <v>0</v>
      </c>
      <c r="BL227" s="18" t="s">
        <v>124</v>
      </c>
      <c r="BM227" s="212" t="s">
        <v>329</v>
      </c>
    </row>
    <row r="228" spans="1:65" s="2" customFormat="1" ht="24.15" customHeight="1">
      <c r="A228" s="39"/>
      <c r="B228" s="40"/>
      <c r="C228" s="252" t="s">
        <v>330</v>
      </c>
      <c r="D228" s="252" t="s">
        <v>171</v>
      </c>
      <c r="E228" s="253" t="s">
        <v>331</v>
      </c>
      <c r="F228" s="254" t="s">
        <v>332</v>
      </c>
      <c r="G228" s="255" t="s">
        <v>292</v>
      </c>
      <c r="H228" s="256">
        <v>1</v>
      </c>
      <c r="I228" s="257"/>
      <c r="J228" s="258">
        <f>ROUND(I228*H228,2)</f>
        <v>0</v>
      </c>
      <c r="K228" s="254" t="s">
        <v>123</v>
      </c>
      <c r="L228" s="259"/>
      <c r="M228" s="260" t="s">
        <v>19</v>
      </c>
      <c r="N228" s="261" t="s">
        <v>43</v>
      </c>
      <c r="O228" s="85"/>
      <c r="P228" s="210">
        <f>O228*H228</f>
        <v>0</v>
      </c>
      <c r="Q228" s="210">
        <v>0.004</v>
      </c>
      <c r="R228" s="210">
        <f>Q228*H228</f>
        <v>0.004</v>
      </c>
      <c r="S228" s="210">
        <v>0</v>
      </c>
      <c r="T228" s="21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2" t="s">
        <v>170</v>
      </c>
      <c r="AT228" s="212" t="s">
        <v>171</v>
      </c>
      <c r="AU228" s="212" t="s">
        <v>82</v>
      </c>
      <c r="AY228" s="18" t="s">
        <v>117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18" t="s">
        <v>80</v>
      </c>
      <c r="BK228" s="213">
        <f>ROUND(I228*H228,2)</f>
        <v>0</v>
      </c>
      <c r="BL228" s="18" t="s">
        <v>124</v>
      </c>
      <c r="BM228" s="212" t="s">
        <v>333</v>
      </c>
    </row>
    <row r="229" spans="1:65" s="2" customFormat="1" ht="16.5" customHeight="1">
      <c r="A229" s="39"/>
      <c r="B229" s="40"/>
      <c r="C229" s="252" t="s">
        <v>334</v>
      </c>
      <c r="D229" s="252" t="s">
        <v>171</v>
      </c>
      <c r="E229" s="253" t="s">
        <v>335</v>
      </c>
      <c r="F229" s="254" t="s">
        <v>336</v>
      </c>
      <c r="G229" s="255" t="s">
        <v>292</v>
      </c>
      <c r="H229" s="256">
        <v>6</v>
      </c>
      <c r="I229" s="257"/>
      <c r="J229" s="258">
        <f>ROUND(I229*H229,2)</f>
        <v>0</v>
      </c>
      <c r="K229" s="254" t="s">
        <v>123</v>
      </c>
      <c r="L229" s="259"/>
      <c r="M229" s="260" t="s">
        <v>19</v>
      </c>
      <c r="N229" s="261" t="s">
        <v>43</v>
      </c>
      <c r="O229" s="85"/>
      <c r="P229" s="210">
        <f>O229*H229</f>
        <v>0</v>
      </c>
      <c r="Q229" s="210">
        <v>0.0004</v>
      </c>
      <c r="R229" s="210">
        <f>Q229*H229</f>
        <v>0.0024000000000000002</v>
      </c>
      <c r="S229" s="210">
        <v>0</v>
      </c>
      <c r="T229" s="21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2" t="s">
        <v>170</v>
      </c>
      <c r="AT229" s="212" t="s">
        <v>171</v>
      </c>
      <c r="AU229" s="212" t="s">
        <v>82</v>
      </c>
      <c r="AY229" s="18" t="s">
        <v>117</v>
      </c>
      <c r="BE229" s="213">
        <f>IF(N229="základní",J229,0)</f>
        <v>0</v>
      </c>
      <c r="BF229" s="213">
        <f>IF(N229="snížená",J229,0)</f>
        <v>0</v>
      </c>
      <c r="BG229" s="213">
        <f>IF(N229="zákl. přenesená",J229,0)</f>
        <v>0</v>
      </c>
      <c r="BH229" s="213">
        <f>IF(N229="sníž. přenesená",J229,0)</f>
        <v>0</v>
      </c>
      <c r="BI229" s="213">
        <f>IF(N229="nulová",J229,0)</f>
        <v>0</v>
      </c>
      <c r="BJ229" s="18" t="s">
        <v>80</v>
      </c>
      <c r="BK229" s="213">
        <f>ROUND(I229*H229,2)</f>
        <v>0</v>
      </c>
      <c r="BL229" s="18" t="s">
        <v>124</v>
      </c>
      <c r="BM229" s="212" t="s">
        <v>337</v>
      </c>
    </row>
    <row r="230" spans="1:65" s="2" customFormat="1" ht="24.15" customHeight="1">
      <c r="A230" s="39"/>
      <c r="B230" s="40"/>
      <c r="C230" s="201" t="s">
        <v>338</v>
      </c>
      <c r="D230" s="201" t="s">
        <v>119</v>
      </c>
      <c r="E230" s="202" t="s">
        <v>339</v>
      </c>
      <c r="F230" s="203" t="s">
        <v>340</v>
      </c>
      <c r="G230" s="204" t="s">
        <v>292</v>
      </c>
      <c r="H230" s="205">
        <v>3</v>
      </c>
      <c r="I230" s="206"/>
      <c r="J230" s="207">
        <f>ROUND(I230*H230,2)</f>
        <v>0</v>
      </c>
      <c r="K230" s="203" t="s">
        <v>123</v>
      </c>
      <c r="L230" s="45"/>
      <c r="M230" s="208" t="s">
        <v>19</v>
      </c>
      <c r="N230" s="209" t="s">
        <v>43</v>
      </c>
      <c r="O230" s="85"/>
      <c r="P230" s="210">
        <f>O230*H230</f>
        <v>0</v>
      </c>
      <c r="Q230" s="210">
        <v>0.11241</v>
      </c>
      <c r="R230" s="210">
        <f>Q230*H230</f>
        <v>0.33723</v>
      </c>
      <c r="S230" s="210">
        <v>0</v>
      </c>
      <c r="T230" s="21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2" t="s">
        <v>124</v>
      </c>
      <c r="AT230" s="212" t="s">
        <v>119</v>
      </c>
      <c r="AU230" s="212" t="s">
        <v>82</v>
      </c>
      <c r="AY230" s="18" t="s">
        <v>117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18" t="s">
        <v>80</v>
      </c>
      <c r="BK230" s="213">
        <f>ROUND(I230*H230,2)</f>
        <v>0</v>
      </c>
      <c r="BL230" s="18" t="s">
        <v>124</v>
      </c>
      <c r="BM230" s="212" t="s">
        <v>341</v>
      </c>
    </row>
    <row r="231" spans="1:47" s="2" customFormat="1" ht="12">
      <c r="A231" s="39"/>
      <c r="B231" s="40"/>
      <c r="C231" s="41"/>
      <c r="D231" s="214" t="s">
        <v>126</v>
      </c>
      <c r="E231" s="41"/>
      <c r="F231" s="215" t="s">
        <v>342</v>
      </c>
      <c r="G231" s="41"/>
      <c r="H231" s="41"/>
      <c r="I231" s="216"/>
      <c r="J231" s="41"/>
      <c r="K231" s="41"/>
      <c r="L231" s="45"/>
      <c r="M231" s="217"/>
      <c r="N231" s="218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126</v>
      </c>
      <c r="AU231" s="18" t="s">
        <v>82</v>
      </c>
    </row>
    <row r="232" spans="1:65" s="2" customFormat="1" ht="21.75" customHeight="1">
      <c r="A232" s="39"/>
      <c r="B232" s="40"/>
      <c r="C232" s="252" t="s">
        <v>343</v>
      </c>
      <c r="D232" s="252" t="s">
        <v>171</v>
      </c>
      <c r="E232" s="253" t="s">
        <v>344</v>
      </c>
      <c r="F232" s="254" t="s">
        <v>345</v>
      </c>
      <c r="G232" s="255" t="s">
        <v>292</v>
      </c>
      <c r="H232" s="256">
        <v>3</v>
      </c>
      <c r="I232" s="257"/>
      <c r="J232" s="258">
        <f>ROUND(I232*H232,2)</f>
        <v>0</v>
      </c>
      <c r="K232" s="254" t="s">
        <v>123</v>
      </c>
      <c r="L232" s="259"/>
      <c r="M232" s="260" t="s">
        <v>19</v>
      </c>
      <c r="N232" s="261" t="s">
        <v>43</v>
      </c>
      <c r="O232" s="85"/>
      <c r="P232" s="210">
        <f>O232*H232</f>
        <v>0</v>
      </c>
      <c r="Q232" s="210">
        <v>0.0065</v>
      </c>
      <c r="R232" s="210">
        <f>Q232*H232</f>
        <v>0.0195</v>
      </c>
      <c r="S232" s="210">
        <v>0</v>
      </c>
      <c r="T232" s="21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2" t="s">
        <v>170</v>
      </c>
      <c r="AT232" s="212" t="s">
        <v>171</v>
      </c>
      <c r="AU232" s="212" t="s">
        <v>82</v>
      </c>
      <c r="AY232" s="18" t="s">
        <v>117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18" t="s">
        <v>80</v>
      </c>
      <c r="BK232" s="213">
        <f>ROUND(I232*H232,2)</f>
        <v>0</v>
      </c>
      <c r="BL232" s="18" t="s">
        <v>124</v>
      </c>
      <c r="BM232" s="212" t="s">
        <v>346</v>
      </c>
    </row>
    <row r="233" spans="1:65" s="2" customFormat="1" ht="16.5" customHeight="1">
      <c r="A233" s="39"/>
      <c r="B233" s="40"/>
      <c r="C233" s="252" t="s">
        <v>347</v>
      </c>
      <c r="D233" s="252" t="s">
        <v>171</v>
      </c>
      <c r="E233" s="253" t="s">
        <v>348</v>
      </c>
      <c r="F233" s="254" t="s">
        <v>349</v>
      </c>
      <c r="G233" s="255" t="s">
        <v>292</v>
      </c>
      <c r="H233" s="256">
        <v>3</v>
      </c>
      <c r="I233" s="257"/>
      <c r="J233" s="258">
        <f>ROUND(I233*H233,2)</f>
        <v>0</v>
      </c>
      <c r="K233" s="254" t="s">
        <v>123</v>
      </c>
      <c r="L233" s="259"/>
      <c r="M233" s="260" t="s">
        <v>19</v>
      </c>
      <c r="N233" s="261" t="s">
        <v>43</v>
      </c>
      <c r="O233" s="85"/>
      <c r="P233" s="210">
        <f>O233*H233</f>
        <v>0</v>
      </c>
      <c r="Q233" s="210">
        <v>0.0033</v>
      </c>
      <c r="R233" s="210">
        <f>Q233*H233</f>
        <v>0.009899999999999999</v>
      </c>
      <c r="S233" s="210">
        <v>0</v>
      </c>
      <c r="T233" s="21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2" t="s">
        <v>170</v>
      </c>
      <c r="AT233" s="212" t="s">
        <v>171</v>
      </c>
      <c r="AU233" s="212" t="s">
        <v>82</v>
      </c>
      <c r="AY233" s="18" t="s">
        <v>117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18" t="s">
        <v>80</v>
      </c>
      <c r="BK233" s="213">
        <f>ROUND(I233*H233,2)</f>
        <v>0</v>
      </c>
      <c r="BL233" s="18" t="s">
        <v>124</v>
      </c>
      <c r="BM233" s="212" t="s">
        <v>350</v>
      </c>
    </row>
    <row r="234" spans="1:65" s="2" customFormat="1" ht="16.5" customHeight="1">
      <c r="A234" s="39"/>
      <c r="B234" s="40"/>
      <c r="C234" s="252" t="s">
        <v>351</v>
      </c>
      <c r="D234" s="252" t="s">
        <v>171</v>
      </c>
      <c r="E234" s="253" t="s">
        <v>352</v>
      </c>
      <c r="F234" s="254" t="s">
        <v>353</v>
      </c>
      <c r="G234" s="255" t="s">
        <v>292</v>
      </c>
      <c r="H234" s="256">
        <v>3</v>
      </c>
      <c r="I234" s="257"/>
      <c r="J234" s="258">
        <f>ROUND(I234*H234,2)</f>
        <v>0</v>
      </c>
      <c r="K234" s="254" t="s">
        <v>123</v>
      </c>
      <c r="L234" s="259"/>
      <c r="M234" s="260" t="s">
        <v>19</v>
      </c>
      <c r="N234" s="261" t="s">
        <v>43</v>
      </c>
      <c r="O234" s="85"/>
      <c r="P234" s="210">
        <f>O234*H234</f>
        <v>0</v>
      </c>
      <c r="Q234" s="210">
        <v>0.00015</v>
      </c>
      <c r="R234" s="210">
        <f>Q234*H234</f>
        <v>0.00045</v>
      </c>
      <c r="S234" s="210">
        <v>0</v>
      </c>
      <c r="T234" s="21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2" t="s">
        <v>170</v>
      </c>
      <c r="AT234" s="212" t="s">
        <v>171</v>
      </c>
      <c r="AU234" s="212" t="s">
        <v>82</v>
      </c>
      <c r="AY234" s="18" t="s">
        <v>117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18" t="s">
        <v>80</v>
      </c>
      <c r="BK234" s="213">
        <f>ROUND(I234*H234,2)</f>
        <v>0</v>
      </c>
      <c r="BL234" s="18" t="s">
        <v>124</v>
      </c>
      <c r="BM234" s="212" t="s">
        <v>354</v>
      </c>
    </row>
    <row r="235" spans="1:65" s="2" customFormat="1" ht="49.05" customHeight="1">
      <c r="A235" s="39"/>
      <c r="B235" s="40"/>
      <c r="C235" s="201" t="s">
        <v>355</v>
      </c>
      <c r="D235" s="201" t="s">
        <v>119</v>
      </c>
      <c r="E235" s="202" t="s">
        <v>356</v>
      </c>
      <c r="F235" s="203" t="s">
        <v>357</v>
      </c>
      <c r="G235" s="204" t="s">
        <v>298</v>
      </c>
      <c r="H235" s="205">
        <v>86.42</v>
      </c>
      <c r="I235" s="206"/>
      <c r="J235" s="207">
        <f>ROUND(I235*H235,2)</f>
        <v>0</v>
      </c>
      <c r="K235" s="203" t="s">
        <v>123</v>
      </c>
      <c r="L235" s="45"/>
      <c r="M235" s="208" t="s">
        <v>19</v>
      </c>
      <c r="N235" s="209" t="s">
        <v>43</v>
      </c>
      <c r="O235" s="85"/>
      <c r="P235" s="210">
        <f>O235*H235</f>
        <v>0</v>
      </c>
      <c r="Q235" s="210">
        <v>0.1554</v>
      </c>
      <c r="R235" s="210">
        <f>Q235*H235</f>
        <v>13.429668000000001</v>
      </c>
      <c r="S235" s="210">
        <v>0</v>
      </c>
      <c r="T235" s="21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2" t="s">
        <v>124</v>
      </c>
      <c r="AT235" s="212" t="s">
        <v>119</v>
      </c>
      <c r="AU235" s="212" t="s">
        <v>82</v>
      </c>
      <c r="AY235" s="18" t="s">
        <v>117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18" t="s">
        <v>80</v>
      </c>
      <c r="BK235" s="213">
        <f>ROUND(I235*H235,2)</f>
        <v>0</v>
      </c>
      <c r="BL235" s="18" t="s">
        <v>124</v>
      </c>
      <c r="BM235" s="212" t="s">
        <v>358</v>
      </c>
    </row>
    <row r="236" spans="1:47" s="2" customFormat="1" ht="12">
      <c r="A236" s="39"/>
      <c r="B236" s="40"/>
      <c r="C236" s="41"/>
      <c r="D236" s="214" t="s">
        <v>126</v>
      </c>
      <c r="E236" s="41"/>
      <c r="F236" s="215" t="s">
        <v>359</v>
      </c>
      <c r="G236" s="41"/>
      <c r="H236" s="41"/>
      <c r="I236" s="216"/>
      <c r="J236" s="41"/>
      <c r="K236" s="41"/>
      <c r="L236" s="45"/>
      <c r="M236" s="217"/>
      <c r="N236" s="218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126</v>
      </c>
      <c r="AU236" s="18" t="s">
        <v>82</v>
      </c>
    </row>
    <row r="237" spans="1:65" s="2" customFormat="1" ht="24.15" customHeight="1">
      <c r="A237" s="39"/>
      <c r="B237" s="40"/>
      <c r="C237" s="252" t="s">
        <v>360</v>
      </c>
      <c r="D237" s="252" t="s">
        <v>171</v>
      </c>
      <c r="E237" s="253" t="s">
        <v>361</v>
      </c>
      <c r="F237" s="254" t="s">
        <v>362</v>
      </c>
      <c r="G237" s="255" t="s">
        <v>298</v>
      </c>
      <c r="H237" s="256">
        <v>88.148</v>
      </c>
      <c r="I237" s="257"/>
      <c r="J237" s="258">
        <f>ROUND(I237*H237,2)</f>
        <v>0</v>
      </c>
      <c r="K237" s="254" t="s">
        <v>123</v>
      </c>
      <c r="L237" s="259"/>
      <c r="M237" s="260" t="s">
        <v>19</v>
      </c>
      <c r="N237" s="261" t="s">
        <v>43</v>
      </c>
      <c r="O237" s="85"/>
      <c r="P237" s="210">
        <f>O237*H237</f>
        <v>0</v>
      </c>
      <c r="Q237" s="210">
        <v>0.0483</v>
      </c>
      <c r="R237" s="210">
        <f>Q237*H237</f>
        <v>4.2575484</v>
      </c>
      <c r="S237" s="210">
        <v>0</v>
      </c>
      <c r="T237" s="21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2" t="s">
        <v>170</v>
      </c>
      <c r="AT237" s="212" t="s">
        <v>171</v>
      </c>
      <c r="AU237" s="212" t="s">
        <v>82</v>
      </c>
      <c r="AY237" s="18" t="s">
        <v>117</v>
      </c>
      <c r="BE237" s="213">
        <f>IF(N237="základní",J237,0)</f>
        <v>0</v>
      </c>
      <c r="BF237" s="213">
        <f>IF(N237="snížená",J237,0)</f>
        <v>0</v>
      </c>
      <c r="BG237" s="213">
        <f>IF(N237="zákl. přenesená",J237,0)</f>
        <v>0</v>
      </c>
      <c r="BH237" s="213">
        <f>IF(N237="sníž. přenesená",J237,0)</f>
        <v>0</v>
      </c>
      <c r="BI237" s="213">
        <f>IF(N237="nulová",J237,0)</f>
        <v>0</v>
      </c>
      <c r="BJ237" s="18" t="s">
        <v>80</v>
      </c>
      <c r="BK237" s="213">
        <f>ROUND(I237*H237,2)</f>
        <v>0</v>
      </c>
      <c r="BL237" s="18" t="s">
        <v>124</v>
      </c>
      <c r="BM237" s="212" t="s">
        <v>363</v>
      </c>
    </row>
    <row r="238" spans="1:51" s="13" customFormat="1" ht="12">
      <c r="A238" s="13"/>
      <c r="B238" s="219"/>
      <c r="C238" s="220"/>
      <c r="D238" s="221" t="s">
        <v>128</v>
      </c>
      <c r="E238" s="220"/>
      <c r="F238" s="223" t="s">
        <v>364</v>
      </c>
      <c r="G238" s="220"/>
      <c r="H238" s="224">
        <v>88.148</v>
      </c>
      <c r="I238" s="225"/>
      <c r="J238" s="220"/>
      <c r="K238" s="220"/>
      <c r="L238" s="226"/>
      <c r="M238" s="227"/>
      <c r="N238" s="228"/>
      <c r="O238" s="228"/>
      <c r="P238" s="228"/>
      <c r="Q238" s="228"/>
      <c r="R238" s="228"/>
      <c r="S238" s="228"/>
      <c r="T238" s="22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0" t="s">
        <v>128</v>
      </c>
      <c r="AU238" s="230" t="s">
        <v>82</v>
      </c>
      <c r="AV238" s="13" t="s">
        <v>82</v>
      </c>
      <c r="AW238" s="13" t="s">
        <v>4</v>
      </c>
      <c r="AX238" s="13" t="s">
        <v>80</v>
      </c>
      <c r="AY238" s="230" t="s">
        <v>117</v>
      </c>
    </row>
    <row r="239" spans="1:65" s="2" customFormat="1" ht="24.15" customHeight="1">
      <c r="A239" s="39"/>
      <c r="B239" s="40"/>
      <c r="C239" s="201" t="s">
        <v>365</v>
      </c>
      <c r="D239" s="201" t="s">
        <v>119</v>
      </c>
      <c r="E239" s="202" t="s">
        <v>366</v>
      </c>
      <c r="F239" s="203" t="s">
        <v>367</v>
      </c>
      <c r="G239" s="204" t="s">
        <v>133</v>
      </c>
      <c r="H239" s="205">
        <v>2.593</v>
      </c>
      <c r="I239" s="206"/>
      <c r="J239" s="207">
        <f>ROUND(I239*H239,2)</f>
        <v>0</v>
      </c>
      <c r="K239" s="203" t="s">
        <v>123</v>
      </c>
      <c r="L239" s="45"/>
      <c r="M239" s="208" t="s">
        <v>19</v>
      </c>
      <c r="N239" s="209" t="s">
        <v>43</v>
      </c>
      <c r="O239" s="85"/>
      <c r="P239" s="210">
        <f>O239*H239</f>
        <v>0</v>
      </c>
      <c r="Q239" s="210">
        <v>2.25634</v>
      </c>
      <c r="R239" s="210">
        <f>Q239*H239</f>
        <v>5.85068962</v>
      </c>
      <c r="S239" s="210">
        <v>0</v>
      </c>
      <c r="T239" s="21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2" t="s">
        <v>124</v>
      </c>
      <c r="AT239" s="212" t="s">
        <v>119</v>
      </c>
      <c r="AU239" s="212" t="s">
        <v>82</v>
      </c>
      <c r="AY239" s="18" t="s">
        <v>117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18" t="s">
        <v>80</v>
      </c>
      <c r="BK239" s="213">
        <f>ROUND(I239*H239,2)</f>
        <v>0</v>
      </c>
      <c r="BL239" s="18" t="s">
        <v>124</v>
      </c>
      <c r="BM239" s="212" t="s">
        <v>368</v>
      </c>
    </row>
    <row r="240" spans="1:47" s="2" customFormat="1" ht="12">
      <c r="A240" s="39"/>
      <c r="B240" s="40"/>
      <c r="C240" s="41"/>
      <c r="D240" s="214" t="s">
        <v>126</v>
      </c>
      <c r="E240" s="41"/>
      <c r="F240" s="215" t="s">
        <v>369</v>
      </c>
      <c r="G240" s="41"/>
      <c r="H240" s="41"/>
      <c r="I240" s="216"/>
      <c r="J240" s="41"/>
      <c r="K240" s="41"/>
      <c r="L240" s="45"/>
      <c r="M240" s="217"/>
      <c r="N240" s="218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126</v>
      </c>
      <c r="AU240" s="18" t="s">
        <v>82</v>
      </c>
    </row>
    <row r="241" spans="1:51" s="13" customFormat="1" ht="12">
      <c r="A241" s="13"/>
      <c r="B241" s="219"/>
      <c r="C241" s="220"/>
      <c r="D241" s="221" t="s">
        <v>128</v>
      </c>
      <c r="E241" s="222" t="s">
        <v>19</v>
      </c>
      <c r="F241" s="223" t="s">
        <v>370</v>
      </c>
      <c r="G241" s="220"/>
      <c r="H241" s="224">
        <v>2.593</v>
      </c>
      <c r="I241" s="225"/>
      <c r="J241" s="220"/>
      <c r="K241" s="220"/>
      <c r="L241" s="226"/>
      <c r="M241" s="227"/>
      <c r="N241" s="228"/>
      <c r="O241" s="228"/>
      <c r="P241" s="228"/>
      <c r="Q241" s="228"/>
      <c r="R241" s="228"/>
      <c r="S241" s="228"/>
      <c r="T241" s="22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0" t="s">
        <v>128</v>
      </c>
      <c r="AU241" s="230" t="s">
        <v>82</v>
      </c>
      <c r="AV241" s="13" t="s">
        <v>82</v>
      </c>
      <c r="AW241" s="13" t="s">
        <v>33</v>
      </c>
      <c r="AX241" s="13" t="s">
        <v>72</v>
      </c>
      <c r="AY241" s="230" t="s">
        <v>117</v>
      </c>
    </row>
    <row r="242" spans="1:51" s="14" customFormat="1" ht="12">
      <c r="A242" s="14"/>
      <c r="B242" s="231"/>
      <c r="C242" s="232"/>
      <c r="D242" s="221" t="s">
        <v>128</v>
      </c>
      <c r="E242" s="233" t="s">
        <v>19</v>
      </c>
      <c r="F242" s="234" t="s">
        <v>130</v>
      </c>
      <c r="G242" s="232"/>
      <c r="H242" s="235">
        <v>2.593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1" t="s">
        <v>128</v>
      </c>
      <c r="AU242" s="241" t="s">
        <v>82</v>
      </c>
      <c r="AV242" s="14" t="s">
        <v>124</v>
      </c>
      <c r="AW242" s="14" t="s">
        <v>33</v>
      </c>
      <c r="AX242" s="14" t="s">
        <v>80</v>
      </c>
      <c r="AY242" s="241" t="s">
        <v>117</v>
      </c>
    </row>
    <row r="243" spans="1:65" s="2" customFormat="1" ht="24.15" customHeight="1">
      <c r="A243" s="39"/>
      <c r="B243" s="40"/>
      <c r="C243" s="201" t="s">
        <v>371</v>
      </c>
      <c r="D243" s="201" t="s">
        <v>119</v>
      </c>
      <c r="E243" s="202" t="s">
        <v>372</v>
      </c>
      <c r="F243" s="203" t="s">
        <v>373</v>
      </c>
      <c r="G243" s="204" t="s">
        <v>292</v>
      </c>
      <c r="H243" s="205">
        <v>2</v>
      </c>
      <c r="I243" s="206"/>
      <c r="J243" s="207">
        <f>ROUND(I243*H243,2)</f>
        <v>0</v>
      </c>
      <c r="K243" s="203" t="s">
        <v>123</v>
      </c>
      <c r="L243" s="45"/>
      <c r="M243" s="208" t="s">
        <v>19</v>
      </c>
      <c r="N243" s="209" t="s">
        <v>43</v>
      </c>
      <c r="O243" s="85"/>
      <c r="P243" s="210">
        <f>O243*H243</f>
        <v>0</v>
      </c>
      <c r="Q243" s="210">
        <v>7.00566</v>
      </c>
      <c r="R243" s="210">
        <f>Q243*H243</f>
        <v>14.01132</v>
      </c>
      <c r="S243" s="210">
        <v>0</v>
      </c>
      <c r="T243" s="21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2" t="s">
        <v>124</v>
      </c>
      <c r="AT243" s="212" t="s">
        <v>119</v>
      </c>
      <c r="AU243" s="212" t="s">
        <v>82</v>
      </c>
      <c r="AY243" s="18" t="s">
        <v>117</v>
      </c>
      <c r="BE243" s="213">
        <f>IF(N243="základní",J243,0)</f>
        <v>0</v>
      </c>
      <c r="BF243" s="213">
        <f>IF(N243="snížená",J243,0)</f>
        <v>0</v>
      </c>
      <c r="BG243" s="213">
        <f>IF(N243="zákl. přenesená",J243,0)</f>
        <v>0</v>
      </c>
      <c r="BH243" s="213">
        <f>IF(N243="sníž. přenesená",J243,0)</f>
        <v>0</v>
      </c>
      <c r="BI243" s="213">
        <f>IF(N243="nulová",J243,0)</f>
        <v>0</v>
      </c>
      <c r="BJ243" s="18" t="s">
        <v>80</v>
      </c>
      <c r="BK243" s="213">
        <f>ROUND(I243*H243,2)</f>
        <v>0</v>
      </c>
      <c r="BL243" s="18" t="s">
        <v>124</v>
      </c>
      <c r="BM243" s="212" t="s">
        <v>374</v>
      </c>
    </row>
    <row r="244" spans="1:47" s="2" customFormat="1" ht="12">
      <c r="A244" s="39"/>
      <c r="B244" s="40"/>
      <c r="C244" s="41"/>
      <c r="D244" s="214" t="s">
        <v>126</v>
      </c>
      <c r="E244" s="41"/>
      <c r="F244" s="215" t="s">
        <v>375</v>
      </c>
      <c r="G244" s="41"/>
      <c r="H244" s="41"/>
      <c r="I244" s="216"/>
      <c r="J244" s="41"/>
      <c r="K244" s="41"/>
      <c r="L244" s="45"/>
      <c r="M244" s="217"/>
      <c r="N244" s="218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126</v>
      </c>
      <c r="AU244" s="18" t="s">
        <v>82</v>
      </c>
    </row>
    <row r="245" spans="1:65" s="2" customFormat="1" ht="24.15" customHeight="1">
      <c r="A245" s="39"/>
      <c r="B245" s="40"/>
      <c r="C245" s="201" t="s">
        <v>376</v>
      </c>
      <c r="D245" s="201" t="s">
        <v>119</v>
      </c>
      <c r="E245" s="202" t="s">
        <v>377</v>
      </c>
      <c r="F245" s="203" t="s">
        <v>378</v>
      </c>
      <c r="G245" s="204" t="s">
        <v>298</v>
      </c>
      <c r="H245" s="205">
        <v>12.33</v>
      </c>
      <c r="I245" s="206"/>
      <c r="J245" s="207">
        <f>ROUND(I245*H245,2)</f>
        <v>0</v>
      </c>
      <c r="K245" s="203" t="s">
        <v>123</v>
      </c>
      <c r="L245" s="45"/>
      <c r="M245" s="208" t="s">
        <v>19</v>
      </c>
      <c r="N245" s="209" t="s">
        <v>43</v>
      </c>
      <c r="O245" s="85"/>
      <c r="P245" s="210">
        <f>O245*H245</f>
        <v>0</v>
      </c>
      <c r="Q245" s="210">
        <v>0.61348</v>
      </c>
      <c r="R245" s="210">
        <f>Q245*H245</f>
        <v>7.5642084</v>
      </c>
      <c r="S245" s="210">
        <v>0</v>
      </c>
      <c r="T245" s="21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2" t="s">
        <v>124</v>
      </c>
      <c r="AT245" s="212" t="s">
        <v>119</v>
      </c>
      <c r="AU245" s="212" t="s">
        <v>82</v>
      </c>
      <c r="AY245" s="18" t="s">
        <v>117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18" t="s">
        <v>80</v>
      </c>
      <c r="BK245" s="213">
        <f>ROUND(I245*H245,2)</f>
        <v>0</v>
      </c>
      <c r="BL245" s="18" t="s">
        <v>124</v>
      </c>
      <c r="BM245" s="212" t="s">
        <v>379</v>
      </c>
    </row>
    <row r="246" spans="1:47" s="2" customFormat="1" ht="12">
      <c r="A246" s="39"/>
      <c r="B246" s="40"/>
      <c r="C246" s="41"/>
      <c r="D246" s="214" t="s">
        <v>126</v>
      </c>
      <c r="E246" s="41"/>
      <c r="F246" s="215" t="s">
        <v>380</v>
      </c>
      <c r="G246" s="41"/>
      <c r="H246" s="41"/>
      <c r="I246" s="216"/>
      <c r="J246" s="41"/>
      <c r="K246" s="41"/>
      <c r="L246" s="45"/>
      <c r="M246" s="217"/>
      <c r="N246" s="218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126</v>
      </c>
      <c r="AU246" s="18" t="s">
        <v>82</v>
      </c>
    </row>
    <row r="247" spans="1:65" s="2" customFormat="1" ht="16.5" customHeight="1">
      <c r="A247" s="39"/>
      <c r="B247" s="40"/>
      <c r="C247" s="252" t="s">
        <v>381</v>
      </c>
      <c r="D247" s="252" t="s">
        <v>171</v>
      </c>
      <c r="E247" s="253" t="s">
        <v>382</v>
      </c>
      <c r="F247" s="254" t="s">
        <v>383</v>
      </c>
      <c r="G247" s="255" t="s">
        <v>298</v>
      </c>
      <c r="H247" s="256">
        <v>12.453</v>
      </c>
      <c r="I247" s="257"/>
      <c r="J247" s="258">
        <f>ROUND(I247*H247,2)</f>
        <v>0</v>
      </c>
      <c r="K247" s="254" t="s">
        <v>123</v>
      </c>
      <c r="L247" s="259"/>
      <c r="M247" s="260" t="s">
        <v>19</v>
      </c>
      <c r="N247" s="261" t="s">
        <v>43</v>
      </c>
      <c r="O247" s="85"/>
      <c r="P247" s="210">
        <f>O247*H247</f>
        <v>0</v>
      </c>
      <c r="Q247" s="210">
        <v>0.2996</v>
      </c>
      <c r="R247" s="210">
        <f>Q247*H247</f>
        <v>3.7309187999999995</v>
      </c>
      <c r="S247" s="210">
        <v>0</v>
      </c>
      <c r="T247" s="21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2" t="s">
        <v>170</v>
      </c>
      <c r="AT247" s="212" t="s">
        <v>171</v>
      </c>
      <c r="AU247" s="212" t="s">
        <v>82</v>
      </c>
      <c r="AY247" s="18" t="s">
        <v>117</v>
      </c>
      <c r="BE247" s="213">
        <f>IF(N247="základní",J247,0)</f>
        <v>0</v>
      </c>
      <c r="BF247" s="213">
        <f>IF(N247="snížená",J247,0)</f>
        <v>0</v>
      </c>
      <c r="BG247" s="213">
        <f>IF(N247="zákl. přenesená",J247,0)</f>
        <v>0</v>
      </c>
      <c r="BH247" s="213">
        <f>IF(N247="sníž. přenesená",J247,0)</f>
        <v>0</v>
      </c>
      <c r="BI247" s="213">
        <f>IF(N247="nulová",J247,0)</f>
        <v>0</v>
      </c>
      <c r="BJ247" s="18" t="s">
        <v>80</v>
      </c>
      <c r="BK247" s="213">
        <f>ROUND(I247*H247,2)</f>
        <v>0</v>
      </c>
      <c r="BL247" s="18" t="s">
        <v>124</v>
      </c>
      <c r="BM247" s="212" t="s">
        <v>384</v>
      </c>
    </row>
    <row r="248" spans="1:51" s="13" customFormat="1" ht="12">
      <c r="A248" s="13"/>
      <c r="B248" s="219"/>
      <c r="C248" s="220"/>
      <c r="D248" s="221" t="s">
        <v>128</v>
      </c>
      <c r="E248" s="220"/>
      <c r="F248" s="223" t="s">
        <v>385</v>
      </c>
      <c r="G248" s="220"/>
      <c r="H248" s="224">
        <v>12.453</v>
      </c>
      <c r="I248" s="225"/>
      <c r="J248" s="220"/>
      <c r="K248" s="220"/>
      <c r="L248" s="226"/>
      <c r="M248" s="227"/>
      <c r="N248" s="228"/>
      <c r="O248" s="228"/>
      <c r="P248" s="228"/>
      <c r="Q248" s="228"/>
      <c r="R248" s="228"/>
      <c r="S248" s="228"/>
      <c r="T248" s="22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0" t="s">
        <v>128</v>
      </c>
      <c r="AU248" s="230" t="s">
        <v>82</v>
      </c>
      <c r="AV248" s="13" t="s">
        <v>82</v>
      </c>
      <c r="AW248" s="13" t="s">
        <v>4</v>
      </c>
      <c r="AX248" s="13" t="s">
        <v>80</v>
      </c>
      <c r="AY248" s="230" t="s">
        <v>117</v>
      </c>
    </row>
    <row r="249" spans="1:65" s="2" customFormat="1" ht="24.15" customHeight="1">
      <c r="A249" s="39"/>
      <c r="B249" s="40"/>
      <c r="C249" s="201" t="s">
        <v>386</v>
      </c>
      <c r="D249" s="201" t="s">
        <v>119</v>
      </c>
      <c r="E249" s="202" t="s">
        <v>387</v>
      </c>
      <c r="F249" s="203" t="s">
        <v>388</v>
      </c>
      <c r="G249" s="204" t="s">
        <v>133</v>
      </c>
      <c r="H249" s="205">
        <v>5.179</v>
      </c>
      <c r="I249" s="206"/>
      <c r="J249" s="207">
        <f>ROUND(I249*H249,2)</f>
        <v>0</v>
      </c>
      <c r="K249" s="203" t="s">
        <v>123</v>
      </c>
      <c r="L249" s="45"/>
      <c r="M249" s="208" t="s">
        <v>19</v>
      </c>
      <c r="N249" s="209" t="s">
        <v>43</v>
      </c>
      <c r="O249" s="85"/>
      <c r="P249" s="210">
        <f>O249*H249</f>
        <v>0</v>
      </c>
      <c r="Q249" s="210">
        <v>2.51225</v>
      </c>
      <c r="R249" s="210">
        <f>Q249*H249</f>
        <v>13.01094275</v>
      </c>
      <c r="S249" s="210">
        <v>0</v>
      </c>
      <c r="T249" s="21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2" t="s">
        <v>124</v>
      </c>
      <c r="AT249" s="212" t="s">
        <v>119</v>
      </c>
      <c r="AU249" s="212" t="s">
        <v>82</v>
      </c>
      <c r="AY249" s="18" t="s">
        <v>117</v>
      </c>
      <c r="BE249" s="213">
        <f>IF(N249="základní",J249,0)</f>
        <v>0</v>
      </c>
      <c r="BF249" s="213">
        <f>IF(N249="snížená",J249,0)</f>
        <v>0</v>
      </c>
      <c r="BG249" s="213">
        <f>IF(N249="zákl. přenesená",J249,0)</f>
        <v>0</v>
      </c>
      <c r="BH249" s="213">
        <f>IF(N249="sníž. přenesená",J249,0)</f>
        <v>0</v>
      </c>
      <c r="BI249" s="213">
        <f>IF(N249="nulová",J249,0)</f>
        <v>0</v>
      </c>
      <c r="BJ249" s="18" t="s">
        <v>80</v>
      </c>
      <c r="BK249" s="213">
        <f>ROUND(I249*H249,2)</f>
        <v>0</v>
      </c>
      <c r="BL249" s="18" t="s">
        <v>124</v>
      </c>
      <c r="BM249" s="212" t="s">
        <v>389</v>
      </c>
    </row>
    <row r="250" spans="1:47" s="2" customFormat="1" ht="12">
      <c r="A250" s="39"/>
      <c r="B250" s="40"/>
      <c r="C250" s="41"/>
      <c r="D250" s="214" t="s">
        <v>126</v>
      </c>
      <c r="E250" s="41"/>
      <c r="F250" s="215" t="s">
        <v>390</v>
      </c>
      <c r="G250" s="41"/>
      <c r="H250" s="41"/>
      <c r="I250" s="216"/>
      <c r="J250" s="41"/>
      <c r="K250" s="41"/>
      <c r="L250" s="45"/>
      <c r="M250" s="217"/>
      <c r="N250" s="218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126</v>
      </c>
      <c r="AU250" s="18" t="s">
        <v>82</v>
      </c>
    </row>
    <row r="251" spans="1:51" s="13" customFormat="1" ht="12">
      <c r="A251" s="13"/>
      <c r="B251" s="219"/>
      <c r="C251" s="220"/>
      <c r="D251" s="221" t="s">
        <v>128</v>
      </c>
      <c r="E251" s="222" t="s">
        <v>19</v>
      </c>
      <c r="F251" s="223" t="s">
        <v>391</v>
      </c>
      <c r="G251" s="220"/>
      <c r="H251" s="224">
        <v>5.179</v>
      </c>
      <c r="I251" s="225"/>
      <c r="J251" s="220"/>
      <c r="K251" s="220"/>
      <c r="L251" s="226"/>
      <c r="M251" s="227"/>
      <c r="N251" s="228"/>
      <c r="O251" s="228"/>
      <c r="P251" s="228"/>
      <c r="Q251" s="228"/>
      <c r="R251" s="228"/>
      <c r="S251" s="228"/>
      <c r="T251" s="22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0" t="s">
        <v>128</v>
      </c>
      <c r="AU251" s="230" t="s">
        <v>82</v>
      </c>
      <c r="AV251" s="13" t="s">
        <v>82</v>
      </c>
      <c r="AW251" s="13" t="s">
        <v>33</v>
      </c>
      <c r="AX251" s="13" t="s">
        <v>72</v>
      </c>
      <c r="AY251" s="230" t="s">
        <v>117</v>
      </c>
    </row>
    <row r="252" spans="1:51" s="14" customFormat="1" ht="12">
      <c r="A252" s="14"/>
      <c r="B252" s="231"/>
      <c r="C252" s="232"/>
      <c r="D252" s="221" t="s">
        <v>128</v>
      </c>
      <c r="E252" s="233" t="s">
        <v>19</v>
      </c>
      <c r="F252" s="234" t="s">
        <v>130</v>
      </c>
      <c r="G252" s="232"/>
      <c r="H252" s="235">
        <v>5.179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1" t="s">
        <v>128</v>
      </c>
      <c r="AU252" s="241" t="s">
        <v>82</v>
      </c>
      <c r="AV252" s="14" t="s">
        <v>124</v>
      </c>
      <c r="AW252" s="14" t="s">
        <v>33</v>
      </c>
      <c r="AX252" s="14" t="s">
        <v>80</v>
      </c>
      <c r="AY252" s="241" t="s">
        <v>117</v>
      </c>
    </row>
    <row r="253" spans="1:65" s="2" customFormat="1" ht="24.15" customHeight="1">
      <c r="A253" s="39"/>
      <c r="B253" s="40"/>
      <c r="C253" s="201" t="s">
        <v>392</v>
      </c>
      <c r="D253" s="201" t="s">
        <v>119</v>
      </c>
      <c r="E253" s="202" t="s">
        <v>393</v>
      </c>
      <c r="F253" s="203" t="s">
        <v>394</v>
      </c>
      <c r="G253" s="204" t="s">
        <v>292</v>
      </c>
      <c r="H253" s="205">
        <v>1</v>
      </c>
      <c r="I253" s="206"/>
      <c r="J253" s="207">
        <f>ROUND(I253*H253,2)</f>
        <v>0</v>
      </c>
      <c r="K253" s="203" t="s">
        <v>19</v>
      </c>
      <c r="L253" s="45"/>
      <c r="M253" s="208" t="s">
        <v>19</v>
      </c>
      <c r="N253" s="209" t="s">
        <v>43</v>
      </c>
      <c r="O253" s="85"/>
      <c r="P253" s="210">
        <f>O253*H253</f>
        <v>0</v>
      </c>
      <c r="Q253" s="210">
        <v>0.00942</v>
      </c>
      <c r="R253" s="210">
        <f>Q253*H253</f>
        <v>0.00942</v>
      </c>
      <c r="S253" s="210">
        <v>0</v>
      </c>
      <c r="T253" s="21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2" t="s">
        <v>124</v>
      </c>
      <c r="AT253" s="212" t="s">
        <v>119</v>
      </c>
      <c r="AU253" s="212" t="s">
        <v>82</v>
      </c>
      <c r="AY253" s="18" t="s">
        <v>117</v>
      </c>
      <c r="BE253" s="213">
        <f>IF(N253="základní",J253,0)</f>
        <v>0</v>
      </c>
      <c r="BF253" s="213">
        <f>IF(N253="snížená",J253,0)</f>
        <v>0</v>
      </c>
      <c r="BG253" s="213">
        <f>IF(N253="zákl. přenesená",J253,0)</f>
        <v>0</v>
      </c>
      <c r="BH253" s="213">
        <f>IF(N253="sníž. přenesená",J253,0)</f>
        <v>0</v>
      </c>
      <c r="BI253" s="213">
        <f>IF(N253="nulová",J253,0)</f>
        <v>0</v>
      </c>
      <c r="BJ253" s="18" t="s">
        <v>80</v>
      </c>
      <c r="BK253" s="213">
        <f>ROUND(I253*H253,2)</f>
        <v>0</v>
      </c>
      <c r="BL253" s="18" t="s">
        <v>124</v>
      </c>
      <c r="BM253" s="212" t="s">
        <v>395</v>
      </c>
    </row>
    <row r="254" spans="1:65" s="2" customFormat="1" ht="16.5" customHeight="1">
      <c r="A254" s="39"/>
      <c r="B254" s="40"/>
      <c r="C254" s="252" t="s">
        <v>396</v>
      </c>
      <c r="D254" s="252" t="s">
        <v>171</v>
      </c>
      <c r="E254" s="253" t="s">
        <v>397</v>
      </c>
      <c r="F254" s="254" t="s">
        <v>398</v>
      </c>
      <c r="G254" s="255" t="s">
        <v>292</v>
      </c>
      <c r="H254" s="256">
        <v>1</v>
      </c>
      <c r="I254" s="257"/>
      <c r="J254" s="258">
        <f>ROUND(I254*H254,2)</f>
        <v>0</v>
      </c>
      <c r="K254" s="254" t="s">
        <v>19</v>
      </c>
      <c r="L254" s="259"/>
      <c r="M254" s="260" t="s">
        <v>19</v>
      </c>
      <c r="N254" s="261" t="s">
        <v>43</v>
      </c>
      <c r="O254" s="85"/>
      <c r="P254" s="210">
        <f>O254*H254</f>
        <v>0</v>
      </c>
      <c r="Q254" s="210">
        <v>0.00264</v>
      </c>
      <c r="R254" s="210">
        <f>Q254*H254</f>
        <v>0.00264</v>
      </c>
      <c r="S254" s="210">
        <v>0</v>
      </c>
      <c r="T254" s="211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2" t="s">
        <v>170</v>
      </c>
      <c r="AT254" s="212" t="s">
        <v>171</v>
      </c>
      <c r="AU254" s="212" t="s">
        <v>82</v>
      </c>
      <c r="AY254" s="18" t="s">
        <v>117</v>
      </c>
      <c r="BE254" s="213">
        <f>IF(N254="základní",J254,0)</f>
        <v>0</v>
      </c>
      <c r="BF254" s="213">
        <f>IF(N254="snížená",J254,0)</f>
        <v>0</v>
      </c>
      <c r="BG254" s="213">
        <f>IF(N254="zákl. přenesená",J254,0)</f>
        <v>0</v>
      </c>
      <c r="BH254" s="213">
        <f>IF(N254="sníž. přenesená",J254,0)</f>
        <v>0</v>
      </c>
      <c r="BI254" s="213">
        <f>IF(N254="nulová",J254,0)</f>
        <v>0</v>
      </c>
      <c r="BJ254" s="18" t="s">
        <v>80</v>
      </c>
      <c r="BK254" s="213">
        <f>ROUND(I254*H254,2)</f>
        <v>0</v>
      </c>
      <c r="BL254" s="18" t="s">
        <v>124</v>
      </c>
      <c r="BM254" s="212" t="s">
        <v>399</v>
      </c>
    </row>
    <row r="255" spans="1:65" s="2" customFormat="1" ht="16.5" customHeight="1">
      <c r="A255" s="39"/>
      <c r="B255" s="40"/>
      <c r="C255" s="252" t="s">
        <v>400</v>
      </c>
      <c r="D255" s="252" t="s">
        <v>171</v>
      </c>
      <c r="E255" s="253" t="s">
        <v>401</v>
      </c>
      <c r="F255" s="254" t="s">
        <v>402</v>
      </c>
      <c r="G255" s="255" t="s">
        <v>292</v>
      </c>
      <c r="H255" s="256">
        <v>1</v>
      </c>
      <c r="I255" s="257"/>
      <c r="J255" s="258">
        <f>ROUND(I255*H255,2)</f>
        <v>0</v>
      </c>
      <c r="K255" s="254" t="s">
        <v>19</v>
      </c>
      <c r="L255" s="259"/>
      <c r="M255" s="260" t="s">
        <v>19</v>
      </c>
      <c r="N255" s="261" t="s">
        <v>43</v>
      </c>
      <c r="O255" s="85"/>
      <c r="P255" s="210">
        <f>O255*H255</f>
        <v>0</v>
      </c>
      <c r="Q255" s="210">
        <v>0.0026</v>
      </c>
      <c r="R255" s="210">
        <f>Q255*H255</f>
        <v>0.0026</v>
      </c>
      <c r="S255" s="210">
        <v>0</v>
      </c>
      <c r="T255" s="21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2" t="s">
        <v>170</v>
      </c>
      <c r="AT255" s="212" t="s">
        <v>171</v>
      </c>
      <c r="AU255" s="212" t="s">
        <v>82</v>
      </c>
      <c r="AY255" s="18" t="s">
        <v>117</v>
      </c>
      <c r="BE255" s="213">
        <f>IF(N255="základní",J255,0)</f>
        <v>0</v>
      </c>
      <c r="BF255" s="213">
        <f>IF(N255="snížená",J255,0)</f>
        <v>0</v>
      </c>
      <c r="BG255" s="213">
        <f>IF(N255="zákl. přenesená",J255,0)</f>
        <v>0</v>
      </c>
      <c r="BH255" s="213">
        <f>IF(N255="sníž. přenesená",J255,0)</f>
        <v>0</v>
      </c>
      <c r="BI255" s="213">
        <f>IF(N255="nulová",J255,0)</f>
        <v>0</v>
      </c>
      <c r="BJ255" s="18" t="s">
        <v>80</v>
      </c>
      <c r="BK255" s="213">
        <f>ROUND(I255*H255,2)</f>
        <v>0</v>
      </c>
      <c r="BL255" s="18" t="s">
        <v>124</v>
      </c>
      <c r="BM255" s="212" t="s">
        <v>403</v>
      </c>
    </row>
    <row r="256" spans="1:65" s="2" customFormat="1" ht="16.5" customHeight="1">
      <c r="A256" s="39"/>
      <c r="B256" s="40"/>
      <c r="C256" s="252" t="s">
        <v>404</v>
      </c>
      <c r="D256" s="252" t="s">
        <v>171</v>
      </c>
      <c r="E256" s="253" t="s">
        <v>405</v>
      </c>
      <c r="F256" s="254" t="s">
        <v>406</v>
      </c>
      <c r="G256" s="255" t="s">
        <v>292</v>
      </c>
      <c r="H256" s="256">
        <v>1</v>
      </c>
      <c r="I256" s="257"/>
      <c r="J256" s="258">
        <f>ROUND(I256*H256,2)</f>
        <v>0</v>
      </c>
      <c r="K256" s="254" t="s">
        <v>19</v>
      </c>
      <c r="L256" s="259"/>
      <c r="M256" s="260" t="s">
        <v>19</v>
      </c>
      <c r="N256" s="261" t="s">
        <v>43</v>
      </c>
      <c r="O256" s="85"/>
      <c r="P256" s="210">
        <f>O256*H256</f>
        <v>0</v>
      </c>
      <c r="Q256" s="210">
        <v>0.11315</v>
      </c>
      <c r="R256" s="210">
        <f>Q256*H256</f>
        <v>0.11315</v>
      </c>
      <c r="S256" s="210">
        <v>0</v>
      </c>
      <c r="T256" s="21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2" t="s">
        <v>170</v>
      </c>
      <c r="AT256" s="212" t="s">
        <v>171</v>
      </c>
      <c r="AU256" s="212" t="s">
        <v>82</v>
      </c>
      <c r="AY256" s="18" t="s">
        <v>117</v>
      </c>
      <c r="BE256" s="213">
        <f>IF(N256="základní",J256,0)</f>
        <v>0</v>
      </c>
      <c r="BF256" s="213">
        <f>IF(N256="snížená",J256,0)</f>
        <v>0</v>
      </c>
      <c r="BG256" s="213">
        <f>IF(N256="zákl. přenesená",J256,0)</f>
        <v>0</v>
      </c>
      <c r="BH256" s="213">
        <f>IF(N256="sníž. přenesená",J256,0)</f>
        <v>0</v>
      </c>
      <c r="BI256" s="213">
        <f>IF(N256="nulová",J256,0)</f>
        <v>0</v>
      </c>
      <c r="BJ256" s="18" t="s">
        <v>80</v>
      </c>
      <c r="BK256" s="213">
        <f>ROUND(I256*H256,2)</f>
        <v>0</v>
      </c>
      <c r="BL256" s="18" t="s">
        <v>124</v>
      </c>
      <c r="BM256" s="212" t="s">
        <v>407</v>
      </c>
    </row>
    <row r="257" spans="1:63" s="12" customFormat="1" ht="22.8" customHeight="1">
      <c r="A257" s="12"/>
      <c r="B257" s="185"/>
      <c r="C257" s="186"/>
      <c r="D257" s="187" t="s">
        <v>71</v>
      </c>
      <c r="E257" s="199" t="s">
        <v>408</v>
      </c>
      <c r="F257" s="199" t="s">
        <v>409</v>
      </c>
      <c r="G257" s="186"/>
      <c r="H257" s="186"/>
      <c r="I257" s="189"/>
      <c r="J257" s="200">
        <f>BK257</f>
        <v>0</v>
      </c>
      <c r="K257" s="186"/>
      <c r="L257" s="191"/>
      <c r="M257" s="192"/>
      <c r="N257" s="193"/>
      <c r="O257" s="193"/>
      <c r="P257" s="194">
        <f>SUM(P258:P262)</f>
        <v>0</v>
      </c>
      <c r="Q257" s="193"/>
      <c r="R257" s="194">
        <f>SUM(R258:R262)</f>
        <v>0</v>
      </c>
      <c r="S257" s="193"/>
      <c r="T257" s="195">
        <f>SUM(T258:T262)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196" t="s">
        <v>80</v>
      </c>
      <c r="AT257" s="197" t="s">
        <v>71</v>
      </c>
      <c r="AU257" s="197" t="s">
        <v>80</v>
      </c>
      <c r="AY257" s="196" t="s">
        <v>117</v>
      </c>
      <c r="BK257" s="198">
        <f>SUM(BK258:BK262)</f>
        <v>0</v>
      </c>
    </row>
    <row r="258" spans="1:65" s="2" customFormat="1" ht="37.8" customHeight="1">
      <c r="A258" s="39"/>
      <c r="B258" s="40"/>
      <c r="C258" s="201" t="s">
        <v>410</v>
      </c>
      <c r="D258" s="201" t="s">
        <v>119</v>
      </c>
      <c r="E258" s="202" t="s">
        <v>411</v>
      </c>
      <c r="F258" s="203" t="s">
        <v>412</v>
      </c>
      <c r="G258" s="204" t="s">
        <v>174</v>
      </c>
      <c r="H258" s="205">
        <v>117.74</v>
      </c>
      <c r="I258" s="206"/>
      <c r="J258" s="207">
        <f>ROUND(I258*H258,2)</f>
        <v>0</v>
      </c>
      <c r="K258" s="203" t="s">
        <v>123</v>
      </c>
      <c r="L258" s="45"/>
      <c r="M258" s="208" t="s">
        <v>19</v>
      </c>
      <c r="N258" s="209" t="s">
        <v>43</v>
      </c>
      <c r="O258" s="85"/>
      <c r="P258" s="210">
        <f>O258*H258</f>
        <v>0</v>
      </c>
      <c r="Q258" s="210">
        <v>0</v>
      </c>
      <c r="R258" s="210">
        <f>Q258*H258</f>
        <v>0</v>
      </c>
      <c r="S258" s="210">
        <v>0</v>
      </c>
      <c r="T258" s="211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2" t="s">
        <v>124</v>
      </c>
      <c r="AT258" s="212" t="s">
        <v>119</v>
      </c>
      <c r="AU258" s="212" t="s">
        <v>82</v>
      </c>
      <c r="AY258" s="18" t="s">
        <v>117</v>
      </c>
      <c r="BE258" s="213">
        <f>IF(N258="základní",J258,0)</f>
        <v>0</v>
      </c>
      <c r="BF258" s="213">
        <f>IF(N258="snížená",J258,0)</f>
        <v>0</v>
      </c>
      <c r="BG258" s="213">
        <f>IF(N258="zákl. přenesená",J258,0)</f>
        <v>0</v>
      </c>
      <c r="BH258" s="213">
        <f>IF(N258="sníž. přenesená",J258,0)</f>
        <v>0</v>
      </c>
      <c r="BI258" s="213">
        <f>IF(N258="nulová",J258,0)</f>
        <v>0</v>
      </c>
      <c r="BJ258" s="18" t="s">
        <v>80</v>
      </c>
      <c r="BK258" s="213">
        <f>ROUND(I258*H258,2)</f>
        <v>0</v>
      </c>
      <c r="BL258" s="18" t="s">
        <v>124</v>
      </c>
      <c r="BM258" s="212" t="s">
        <v>413</v>
      </c>
    </row>
    <row r="259" spans="1:47" s="2" customFormat="1" ht="12">
      <c r="A259" s="39"/>
      <c r="B259" s="40"/>
      <c r="C259" s="41"/>
      <c r="D259" s="214" t="s">
        <v>126</v>
      </c>
      <c r="E259" s="41"/>
      <c r="F259" s="215" t="s">
        <v>414</v>
      </c>
      <c r="G259" s="41"/>
      <c r="H259" s="41"/>
      <c r="I259" s="216"/>
      <c r="J259" s="41"/>
      <c r="K259" s="41"/>
      <c r="L259" s="45"/>
      <c r="M259" s="217"/>
      <c r="N259" s="218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126</v>
      </c>
      <c r="AU259" s="18" t="s">
        <v>82</v>
      </c>
    </row>
    <row r="260" spans="1:65" s="2" customFormat="1" ht="49.05" customHeight="1">
      <c r="A260" s="39"/>
      <c r="B260" s="40"/>
      <c r="C260" s="201" t="s">
        <v>415</v>
      </c>
      <c r="D260" s="201" t="s">
        <v>119</v>
      </c>
      <c r="E260" s="202" t="s">
        <v>416</v>
      </c>
      <c r="F260" s="203" t="s">
        <v>417</v>
      </c>
      <c r="G260" s="204" t="s">
        <v>174</v>
      </c>
      <c r="H260" s="205">
        <v>588.7</v>
      </c>
      <c r="I260" s="206"/>
      <c r="J260" s="207">
        <f>ROUND(I260*H260,2)</f>
        <v>0</v>
      </c>
      <c r="K260" s="203" t="s">
        <v>123</v>
      </c>
      <c r="L260" s="45"/>
      <c r="M260" s="208" t="s">
        <v>19</v>
      </c>
      <c r="N260" s="209" t="s">
        <v>43</v>
      </c>
      <c r="O260" s="85"/>
      <c r="P260" s="210">
        <f>O260*H260</f>
        <v>0</v>
      </c>
      <c r="Q260" s="210">
        <v>0</v>
      </c>
      <c r="R260" s="210">
        <f>Q260*H260</f>
        <v>0</v>
      </c>
      <c r="S260" s="210">
        <v>0</v>
      </c>
      <c r="T260" s="21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2" t="s">
        <v>124</v>
      </c>
      <c r="AT260" s="212" t="s">
        <v>119</v>
      </c>
      <c r="AU260" s="212" t="s">
        <v>82</v>
      </c>
      <c r="AY260" s="18" t="s">
        <v>117</v>
      </c>
      <c r="BE260" s="213">
        <f>IF(N260="základní",J260,0)</f>
        <v>0</v>
      </c>
      <c r="BF260" s="213">
        <f>IF(N260="snížená",J260,0)</f>
        <v>0</v>
      </c>
      <c r="BG260" s="213">
        <f>IF(N260="zákl. přenesená",J260,0)</f>
        <v>0</v>
      </c>
      <c r="BH260" s="213">
        <f>IF(N260="sníž. přenesená",J260,0)</f>
        <v>0</v>
      </c>
      <c r="BI260" s="213">
        <f>IF(N260="nulová",J260,0)</f>
        <v>0</v>
      </c>
      <c r="BJ260" s="18" t="s">
        <v>80</v>
      </c>
      <c r="BK260" s="213">
        <f>ROUND(I260*H260,2)</f>
        <v>0</v>
      </c>
      <c r="BL260" s="18" t="s">
        <v>124</v>
      </c>
      <c r="BM260" s="212" t="s">
        <v>418</v>
      </c>
    </row>
    <row r="261" spans="1:47" s="2" customFormat="1" ht="12">
      <c r="A261" s="39"/>
      <c r="B261" s="40"/>
      <c r="C261" s="41"/>
      <c r="D261" s="214" t="s">
        <v>126</v>
      </c>
      <c r="E261" s="41"/>
      <c r="F261" s="215" t="s">
        <v>419</v>
      </c>
      <c r="G261" s="41"/>
      <c r="H261" s="41"/>
      <c r="I261" s="216"/>
      <c r="J261" s="41"/>
      <c r="K261" s="41"/>
      <c r="L261" s="45"/>
      <c r="M261" s="217"/>
      <c r="N261" s="218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126</v>
      </c>
      <c r="AU261" s="18" t="s">
        <v>82</v>
      </c>
    </row>
    <row r="262" spans="1:51" s="13" customFormat="1" ht="12">
      <c r="A262" s="13"/>
      <c r="B262" s="219"/>
      <c r="C262" s="220"/>
      <c r="D262" s="221" t="s">
        <v>128</v>
      </c>
      <c r="E262" s="220"/>
      <c r="F262" s="223" t="s">
        <v>420</v>
      </c>
      <c r="G262" s="220"/>
      <c r="H262" s="224">
        <v>588.7</v>
      </c>
      <c r="I262" s="225"/>
      <c r="J262" s="220"/>
      <c r="K262" s="220"/>
      <c r="L262" s="226"/>
      <c r="M262" s="227"/>
      <c r="N262" s="228"/>
      <c r="O262" s="228"/>
      <c r="P262" s="228"/>
      <c r="Q262" s="228"/>
      <c r="R262" s="228"/>
      <c r="S262" s="228"/>
      <c r="T262" s="22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0" t="s">
        <v>128</v>
      </c>
      <c r="AU262" s="230" t="s">
        <v>82</v>
      </c>
      <c r="AV262" s="13" t="s">
        <v>82</v>
      </c>
      <c r="AW262" s="13" t="s">
        <v>4</v>
      </c>
      <c r="AX262" s="13" t="s">
        <v>80</v>
      </c>
      <c r="AY262" s="230" t="s">
        <v>117</v>
      </c>
    </row>
    <row r="263" spans="1:63" s="12" customFormat="1" ht="22.8" customHeight="1">
      <c r="A263" s="12"/>
      <c r="B263" s="185"/>
      <c r="C263" s="186"/>
      <c r="D263" s="187" t="s">
        <v>71</v>
      </c>
      <c r="E263" s="199" t="s">
        <v>421</v>
      </c>
      <c r="F263" s="199" t="s">
        <v>422</v>
      </c>
      <c r="G263" s="186"/>
      <c r="H263" s="186"/>
      <c r="I263" s="189"/>
      <c r="J263" s="200">
        <f>BK263</f>
        <v>0</v>
      </c>
      <c r="K263" s="186"/>
      <c r="L263" s="191"/>
      <c r="M263" s="192"/>
      <c r="N263" s="193"/>
      <c r="O263" s="193"/>
      <c r="P263" s="194">
        <f>SUM(P264:P265)</f>
        <v>0</v>
      </c>
      <c r="Q263" s="193"/>
      <c r="R263" s="194">
        <f>SUM(R264:R265)</f>
        <v>0</v>
      </c>
      <c r="S263" s="193"/>
      <c r="T263" s="195">
        <f>SUM(T264:T265)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196" t="s">
        <v>80</v>
      </c>
      <c r="AT263" s="197" t="s">
        <v>71</v>
      </c>
      <c r="AU263" s="197" t="s">
        <v>80</v>
      </c>
      <c r="AY263" s="196" t="s">
        <v>117</v>
      </c>
      <c r="BK263" s="198">
        <f>SUM(BK264:BK265)</f>
        <v>0</v>
      </c>
    </row>
    <row r="264" spans="1:65" s="2" customFormat="1" ht="44.25" customHeight="1">
      <c r="A264" s="39"/>
      <c r="B264" s="40"/>
      <c r="C264" s="201" t="s">
        <v>423</v>
      </c>
      <c r="D264" s="201" t="s">
        <v>119</v>
      </c>
      <c r="E264" s="202" t="s">
        <v>424</v>
      </c>
      <c r="F264" s="203" t="s">
        <v>425</v>
      </c>
      <c r="G264" s="204" t="s">
        <v>174</v>
      </c>
      <c r="H264" s="205">
        <v>95.28</v>
      </c>
      <c r="I264" s="206"/>
      <c r="J264" s="207">
        <f>ROUND(I264*H264,2)</f>
        <v>0</v>
      </c>
      <c r="K264" s="203" t="s">
        <v>123</v>
      </c>
      <c r="L264" s="45"/>
      <c r="M264" s="208" t="s">
        <v>19</v>
      </c>
      <c r="N264" s="209" t="s">
        <v>43</v>
      </c>
      <c r="O264" s="85"/>
      <c r="P264" s="210">
        <f>O264*H264</f>
        <v>0</v>
      </c>
      <c r="Q264" s="210">
        <v>0</v>
      </c>
      <c r="R264" s="210">
        <f>Q264*H264</f>
        <v>0</v>
      </c>
      <c r="S264" s="210">
        <v>0</v>
      </c>
      <c r="T264" s="21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2" t="s">
        <v>124</v>
      </c>
      <c r="AT264" s="212" t="s">
        <v>119</v>
      </c>
      <c r="AU264" s="212" t="s">
        <v>82</v>
      </c>
      <c r="AY264" s="18" t="s">
        <v>117</v>
      </c>
      <c r="BE264" s="213">
        <f>IF(N264="základní",J264,0)</f>
        <v>0</v>
      </c>
      <c r="BF264" s="213">
        <f>IF(N264="snížená",J264,0)</f>
        <v>0</v>
      </c>
      <c r="BG264" s="213">
        <f>IF(N264="zákl. přenesená",J264,0)</f>
        <v>0</v>
      </c>
      <c r="BH264" s="213">
        <f>IF(N264="sníž. přenesená",J264,0)</f>
        <v>0</v>
      </c>
      <c r="BI264" s="213">
        <f>IF(N264="nulová",J264,0)</f>
        <v>0</v>
      </c>
      <c r="BJ264" s="18" t="s">
        <v>80</v>
      </c>
      <c r="BK264" s="213">
        <f>ROUND(I264*H264,2)</f>
        <v>0</v>
      </c>
      <c r="BL264" s="18" t="s">
        <v>124</v>
      </c>
      <c r="BM264" s="212" t="s">
        <v>426</v>
      </c>
    </row>
    <row r="265" spans="1:47" s="2" customFormat="1" ht="12">
      <c r="A265" s="39"/>
      <c r="B265" s="40"/>
      <c r="C265" s="41"/>
      <c r="D265" s="214" t="s">
        <v>126</v>
      </c>
      <c r="E265" s="41"/>
      <c r="F265" s="215" t="s">
        <v>427</v>
      </c>
      <c r="G265" s="41"/>
      <c r="H265" s="41"/>
      <c r="I265" s="216"/>
      <c r="J265" s="41"/>
      <c r="K265" s="41"/>
      <c r="L265" s="45"/>
      <c r="M265" s="217"/>
      <c r="N265" s="218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126</v>
      </c>
      <c r="AU265" s="18" t="s">
        <v>82</v>
      </c>
    </row>
    <row r="266" spans="1:63" s="12" customFormat="1" ht="25.9" customHeight="1">
      <c r="A266" s="12"/>
      <c r="B266" s="185"/>
      <c r="C266" s="186"/>
      <c r="D266" s="187" t="s">
        <v>71</v>
      </c>
      <c r="E266" s="188" t="s">
        <v>428</v>
      </c>
      <c r="F266" s="188" t="s">
        <v>429</v>
      </c>
      <c r="G266" s="186"/>
      <c r="H266" s="186"/>
      <c r="I266" s="189"/>
      <c r="J266" s="190">
        <f>BK266</f>
        <v>0</v>
      </c>
      <c r="K266" s="186"/>
      <c r="L266" s="191"/>
      <c r="M266" s="192"/>
      <c r="N266" s="193"/>
      <c r="O266" s="193"/>
      <c r="P266" s="194">
        <f>P267+P289+P302</f>
        <v>0</v>
      </c>
      <c r="Q266" s="193"/>
      <c r="R266" s="194">
        <f>R267+R289+R302</f>
        <v>0</v>
      </c>
      <c r="S266" s="193"/>
      <c r="T266" s="195">
        <f>T267+T289+T302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196" t="s">
        <v>151</v>
      </c>
      <c r="AT266" s="197" t="s">
        <v>71</v>
      </c>
      <c r="AU266" s="197" t="s">
        <v>72</v>
      </c>
      <c r="AY266" s="196" t="s">
        <v>117</v>
      </c>
      <c r="BK266" s="198">
        <f>BK267+BK289+BK302</f>
        <v>0</v>
      </c>
    </row>
    <row r="267" spans="1:63" s="12" customFormat="1" ht="22.8" customHeight="1">
      <c r="A267" s="12"/>
      <c r="B267" s="185"/>
      <c r="C267" s="186"/>
      <c r="D267" s="187" t="s">
        <v>71</v>
      </c>
      <c r="E267" s="199" t="s">
        <v>430</v>
      </c>
      <c r="F267" s="199" t="s">
        <v>431</v>
      </c>
      <c r="G267" s="186"/>
      <c r="H267" s="186"/>
      <c r="I267" s="189"/>
      <c r="J267" s="200">
        <f>BK267</f>
        <v>0</v>
      </c>
      <c r="K267" s="186"/>
      <c r="L267" s="191"/>
      <c r="M267" s="192"/>
      <c r="N267" s="193"/>
      <c r="O267" s="193"/>
      <c r="P267" s="194">
        <f>SUM(P268:P288)</f>
        <v>0</v>
      </c>
      <c r="Q267" s="193"/>
      <c r="R267" s="194">
        <f>SUM(R268:R288)</f>
        <v>0</v>
      </c>
      <c r="S267" s="193"/>
      <c r="T267" s="195">
        <f>SUM(T268:T288)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96" t="s">
        <v>151</v>
      </c>
      <c r="AT267" s="197" t="s">
        <v>71</v>
      </c>
      <c r="AU267" s="197" t="s">
        <v>80</v>
      </c>
      <c r="AY267" s="196" t="s">
        <v>117</v>
      </c>
      <c r="BK267" s="198">
        <f>SUM(BK268:BK288)</f>
        <v>0</v>
      </c>
    </row>
    <row r="268" spans="1:65" s="2" customFormat="1" ht="16.5" customHeight="1">
      <c r="A268" s="39"/>
      <c r="B268" s="40"/>
      <c r="C268" s="201" t="s">
        <v>432</v>
      </c>
      <c r="D268" s="201" t="s">
        <v>119</v>
      </c>
      <c r="E268" s="202" t="s">
        <v>433</v>
      </c>
      <c r="F268" s="203" t="s">
        <v>434</v>
      </c>
      <c r="G268" s="204" t="s">
        <v>435</v>
      </c>
      <c r="H268" s="205">
        <v>1</v>
      </c>
      <c r="I268" s="206"/>
      <c r="J268" s="207">
        <f>ROUND(I268*H268,2)</f>
        <v>0</v>
      </c>
      <c r="K268" s="203" t="s">
        <v>123</v>
      </c>
      <c r="L268" s="45"/>
      <c r="M268" s="208" t="s">
        <v>19</v>
      </c>
      <c r="N268" s="209" t="s">
        <v>43</v>
      </c>
      <c r="O268" s="85"/>
      <c r="P268" s="210">
        <f>O268*H268</f>
        <v>0</v>
      </c>
      <c r="Q268" s="210">
        <v>0</v>
      </c>
      <c r="R268" s="210">
        <f>Q268*H268</f>
        <v>0</v>
      </c>
      <c r="S268" s="210">
        <v>0</v>
      </c>
      <c r="T268" s="21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2" t="s">
        <v>436</v>
      </c>
      <c r="AT268" s="212" t="s">
        <v>119</v>
      </c>
      <c r="AU268" s="212" t="s">
        <v>82</v>
      </c>
      <c r="AY268" s="18" t="s">
        <v>117</v>
      </c>
      <c r="BE268" s="213">
        <f>IF(N268="základní",J268,0)</f>
        <v>0</v>
      </c>
      <c r="BF268" s="213">
        <f>IF(N268="snížená",J268,0)</f>
        <v>0</v>
      </c>
      <c r="BG268" s="213">
        <f>IF(N268="zákl. přenesená",J268,0)</f>
        <v>0</v>
      </c>
      <c r="BH268" s="213">
        <f>IF(N268="sníž. přenesená",J268,0)</f>
        <v>0</v>
      </c>
      <c r="BI268" s="213">
        <f>IF(N268="nulová",J268,0)</f>
        <v>0</v>
      </c>
      <c r="BJ268" s="18" t="s">
        <v>80</v>
      </c>
      <c r="BK268" s="213">
        <f>ROUND(I268*H268,2)</f>
        <v>0</v>
      </c>
      <c r="BL268" s="18" t="s">
        <v>436</v>
      </c>
      <c r="BM268" s="212" t="s">
        <v>437</v>
      </c>
    </row>
    <row r="269" spans="1:47" s="2" customFormat="1" ht="12">
      <c r="A269" s="39"/>
      <c r="B269" s="40"/>
      <c r="C269" s="41"/>
      <c r="D269" s="214" t="s">
        <v>126</v>
      </c>
      <c r="E269" s="41"/>
      <c r="F269" s="215" t="s">
        <v>438</v>
      </c>
      <c r="G269" s="41"/>
      <c r="H269" s="41"/>
      <c r="I269" s="216"/>
      <c r="J269" s="41"/>
      <c r="K269" s="41"/>
      <c r="L269" s="45"/>
      <c r="M269" s="217"/>
      <c r="N269" s="218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126</v>
      </c>
      <c r="AU269" s="18" t="s">
        <v>82</v>
      </c>
    </row>
    <row r="270" spans="1:51" s="15" customFormat="1" ht="12">
      <c r="A270" s="15"/>
      <c r="B270" s="242"/>
      <c r="C270" s="243"/>
      <c r="D270" s="221" t="s">
        <v>128</v>
      </c>
      <c r="E270" s="244" t="s">
        <v>19</v>
      </c>
      <c r="F270" s="245" t="s">
        <v>439</v>
      </c>
      <c r="G270" s="243"/>
      <c r="H270" s="244" t="s">
        <v>19</v>
      </c>
      <c r="I270" s="246"/>
      <c r="J270" s="243"/>
      <c r="K270" s="243"/>
      <c r="L270" s="247"/>
      <c r="M270" s="248"/>
      <c r="N270" s="249"/>
      <c r="O270" s="249"/>
      <c r="P270" s="249"/>
      <c r="Q270" s="249"/>
      <c r="R270" s="249"/>
      <c r="S270" s="249"/>
      <c r="T270" s="250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1" t="s">
        <v>128</v>
      </c>
      <c r="AU270" s="251" t="s">
        <v>82</v>
      </c>
      <c r="AV270" s="15" t="s">
        <v>80</v>
      </c>
      <c r="AW270" s="15" t="s">
        <v>33</v>
      </c>
      <c r="AX270" s="15" t="s">
        <v>72</v>
      </c>
      <c r="AY270" s="251" t="s">
        <v>117</v>
      </c>
    </row>
    <row r="271" spans="1:51" s="15" customFormat="1" ht="12">
      <c r="A271" s="15"/>
      <c r="B271" s="242"/>
      <c r="C271" s="243"/>
      <c r="D271" s="221" t="s">
        <v>128</v>
      </c>
      <c r="E271" s="244" t="s">
        <v>19</v>
      </c>
      <c r="F271" s="245" t="s">
        <v>440</v>
      </c>
      <c r="G271" s="243"/>
      <c r="H271" s="244" t="s">
        <v>19</v>
      </c>
      <c r="I271" s="246"/>
      <c r="J271" s="243"/>
      <c r="K271" s="243"/>
      <c r="L271" s="247"/>
      <c r="M271" s="248"/>
      <c r="N271" s="249"/>
      <c r="O271" s="249"/>
      <c r="P271" s="249"/>
      <c r="Q271" s="249"/>
      <c r="R271" s="249"/>
      <c r="S271" s="249"/>
      <c r="T271" s="250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1" t="s">
        <v>128</v>
      </c>
      <c r="AU271" s="251" t="s">
        <v>82</v>
      </c>
      <c r="AV271" s="15" t="s">
        <v>80</v>
      </c>
      <c r="AW271" s="15" t="s">
        <v>33</v>
      </c>
      <c r="AX271" s="15" t="s">
        <v>72</v>
      </c>
      <c r="AY271" s="251" t="s">
        <v>117</v>
      </c>
    </row>
    <row r="272" spans="1:51" s="15" customFormat="1" ht="12">
      <c r="A272" s="15"/>
      <c r="B272" s="242"/>
      <c r="C272" s="243"/>
      <c r="D272" s="221" t="s">
        <v>128</v>
      </c>
      <c r="E272" s="244" t="s">
        <v>19</v>
      </c>
      <c r="F272" s="245" t="s">
        <v>441</v>
      </c>
      <c r="G272" s="243"/>
      <c r="H272" s="244" t="s">
        <v>19</v>
      </c>
      <c r="I272" s="246"/>
      <c r="J272" s="243"/>
      <c r="K272" s="243"/>
      <c r="L272" s="247"/>
      <c r="M272" s="248"/>
      <c r="N272" s="249"/>
      <c r="O272" s="249"/>
      <c r="P272" s="249"/>
      <c r="Q272" s="249"/>
      <c r="R272" s="249"/>
      <c r="S272" s="249"/>
      <c r="T272" s="250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51" t="s">
        <v>128</v>
      </c>
      <c r="AU272" s="251" t="s">
        <v>82</v>
      </c>
      <c r="AV272" s="15" t="s">
        <v>80</v>
      </c>
      <c r="AW272" s="15" t="s">
        <v>33</v>
      </c>
      <c r="AX272" s="15" t="s">
        <v>72</v>
      </c>
      <c r="AY272" s="251" t="s">
        <v>117</v>
      </c>
    </row>
    <row r="273" spans="1:51" s="15" customFormat="1" ht="12">
      <c r="A273" s="15"/>
      <c r="B273" s="242"/>
      <c r="C273" s="243"/>
      <c r="D273" s="221" t="s">
        <v>128</v>
      </c>
      <c r="E273" s="244" t="s">
        <v>19</v>
      </c>
      <c r="F273" s="245" t="s">
        <v>442</v>
      </c>
      <c r="G273" s="243"/>
      <c r="H273" s="244" t="s">
        <v>19</v>
      </c>
      <c r="I273" s="246"/>
      <c r="J273" s="243"/>
      <c r="K273" s="243"/>
      <c r="L273" s="247"/>
      <c r="M273" s="248"/>
      <c r="N273" s="249"/>
      <c r="O273" s="249"/>
      <c r="P273" s="249"/>
      <c r="Q273" s="249"/>
      <c r="R273" s="249"/>
      <c r="S273" s="249"/>
      <c r="T273" s="250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51" t="s">
        <v>128</v>
      </c>
      <c r="AU273" s="251" t="s">
        <v>82</v>
      </c>
      <c r="AV273" s="15" t="s">
        <v>80</v>
      </c>
      <c r="AW273" s="15" t="s">
        <v>33</v>
      </c>
      <c r="AX273" s="15" t="s">
        <v>72</v>
      </c>
      <c r="AY273" s="251" t="s">
        <v>117</v>
      </c>
    </row>
    <row r="274" spans="1:51" s="15" customFormat="1" ht="12">
      <c r="A274" s="15"/>
      <c r="B274" s="242"/>
      <c r="C274" s="243"/>
      <c r="D274" s="221" t="s">
        <v>128</v>
      </c>
      <c r="E274" s="244" t="s">
        <v>19</v>
      </c>
      <c r="F274" s="245" t="s">
        <v>443</v>
      </c>
      <c r="G274" s="243"/>
      <c r="H274" s="244" t="s">
        <v>19</v>
      </c>
      <c r="I274" s="246"/>
      <c r="J274" s="243"/>
      <c r="K274" s="243"/>
      <c r="L274" s="247"/>
      <c r="M274" s="248"/>
      <c r="N274" s="249"/>
      <c r="O274" s="249"/>
      <c r="P274" s="249"/>
      <c r="Q274" s="249"/>
      <c r="R274" s="249"/>
      <c r="S274" s="249"/>
      <c r="T274" s="250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1" t="s">
        <v>128</v>
      </c>
      <c r="AU274" s="251" t="s">
        <v>82</v>
      </c>
      <c r="AV274" s="15" t="s">
        <v>80</v>
      </c>
      <c r="AW274" s="15" t="s">
        <v>33</v>
      </c>
      <c r="AX274" s="15" t="s">
        <v>72</v>
      </c>
      <c r="AY274" s="251" t="s">
        <v>117</v>
      </c>
    </row>
    <row r="275" spans="1:51" s="15" customFormat="1" ht="12">
      <c r="A275" s="15"/>
      <c r="B275" s="242"/>
      <c r="C275" s="243"/>
      <c r="D275" s="221" t="s">
        <v>128</v>
      </c>
      <c r="E275" s="244" t="s">
        <v>19</v>
      </c>
      <c r="F275" s="245" t="s">
        <v>444</v>
      </c>
      <c r="G275" s="243"/>
      <c r="H275" s="244" t="s">
        <v>19</v>
      </c>
      <c r="I275" s="246"/>
      <c r="J275" s="243"/>
      <c r="K275" s="243"/>
      <c r="L275" s="247"/>
      <c r="M275" s="248"/>
      <c r="N275" s="249"/>
      <c r="O275" s="249"/>
      <c r="P275" s="249"/>
      <c r="Q275" s="249"/>
      <c r="R275" s="249"/>
      <c r="S275" s="249"/>
      <c r="T275" s="250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51" t="s">
        <v>128</v>
      </c>
      <c r="AU275" s="251" t="s">
        <v>82</v>
      </c>
      <c r="AV275" s="15" t="s">
        <v>80</v>
      </c>
      <c r="AW275" s="15" t="s">
        <v>33</v>
      </c>
      <c r="AX275" s="15" t="s">
        <v>72</v>
      </c>
      <c r="AY275" s="251" t="s">
        <v>117</v>
      </c>
    </row>
    <row r="276" spans="1:51" s="13" customFormat="1" ht="12">
      <c r="A276" s="13"/>
      <c r="B276" s="219"/>
      <c r="C276" s="220"/>
      <c r="D276" s="221" t="s">
        <v>128</v>
      </c>
      <c r="E276" s="222" t="s">
        <v>19</v>
      </c>
      <c r="F276" s="223" t="s">
        <v>80</v>
      </c>
      <c r="G276" s="220"/>
      <c r="H276" s="224">
        <v>1</v>
      </c>
      <c r="I276" s="225"/>
      <c r="J276" s="220"/>
      <c r="K276" s="220"/>
      <c r="L276" s="226"/>
      <c r="M276" s="227"/>
      <c r="N276" s="228"/>
      <c r="O276" s="228"/>
      <c r="P276" s="228"/>
      <c r="Q276" s="228"/>
      <c r="R276" s="228"/>
      <c r="S276" s="228"/>
      <c r="T276" s="22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0" t="s">
        <v>128</v>
      </c>
      <c r="AU276" s="230" t="s">
        <v>82</v>
      </c>
      <c r="AV276" s="13" t="s">
        <v>82</v>
      </c>
      <c r="AW276" s="13" t="s">
        <v>33</v>
      </c>
      <c r="AX276" s="13" t="s">
        <v>72</v>
      </c>
      <c r="AY276" s="230" t="s">
        <v>117</v>
      </c>
    </row>
    <row r="277" spans="1:51" s="14" customFormat="1" ht="12">
      <c r="A277" s="14"/>
      <c r="B277" s="231"/>
      <c r="C277" s="232"/>
      <c r="D277" s="221" t="s">
        <v>128</v>
      </c>
      <c r="E277" s="233" t="s">
        <v>19</v>
      </c>
      <c r="F277" s="234" t="s">
        <v>130</v>
      </c>
      <c r="G277" s="232"/>
      <c r="H277" s="235">
        <v>1</v>
      </c>
      <c r="I277" s="236"/>
      <c r="J277" s="232"/>
      <c r="K277" s="232"/>
      <c r="L277" s="237"/>
      <c r="M277" s="238"/>
      <c r="N277" s="239"/>
      <c r="O277" s="239"/>
      <c r="P277" s="239"/>
      <c r="Q277" s="239"/>
      <c r="R277" s="239"/>
      <c r="S277" s="239"/>
      <c r="T277" s="24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1" t="s">
        <v>128</v>
      </c>
      <c r="AU277" s="241" t="s">
        <v>82</v>
      </c>
      <c r="AV277" s="14" t="s">
        <v>124</v>
      </c>
      <c r="AW277" s="14" t="s">
        <v>33</v>
      </c>
      <c r="AX277" s="14" t="s">
        <v>80</v>
      </c>
      <c r="AY277" s="241" t="s">
        <v>117</v>
      </c>
    </row>
    <row r="278" spans="1:65" s="2" customFormat="1" ht="16.5" customHeight="1">
      <c r="A278" s="39"/>
      <c r="B278" s="40"/>
      <c r="C278" s="201" t="s">
        <v>445</v>
      </c>
      <c r="D278" s="201" t="s">
        <v>119</v>
      </c>
      <c r="E278" s="202" t="s">
        <v>446</v>
      </c>
      <c r="F278" s="203" t="s">
        <v>447</v>
      </c>
      <c r="G278" s="204" t="s">
        <v>435</v>
      </c>
      <c r="H278" s="205">
        <v>1</v>
      </c>
      <c r="I278" s="206"/>
      <c r="J278" s="207">
        <f>ROUND(I278*H278,2)</f>
        <v>0</v>
      </c>
      <c r="K278" s="203" t="s">
        <v>123</v>
      </c>
      <c r="L278" s="45"/>
      <c r="M278" s="208" t="s">
        <v>19</v>
      </c>
      <c r="N278" s="209" t="s">
        <v>43</v>
      </c>
      <c r="O278" s="85"/>
      <c r="P278" s="210">
        <f>O278*H278</f>
        <v>0</v>
      </c>
      <c r="Q278" s="210">
        <v>0</v>
      </c>
      <c r="R278" s="210">
        <f>Q278*H278</f>
        <v>0</v>
      </c>
      <c r="S278" s="210">
        <v>0</v>
      </c>
      <c r="T278" s="21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2" t="s">
        <v>436</v>
      </c>
      <c r="AT278" s="212" t="s">
        <v>119</v>
      </c>
      <c r="AU278" s="212" t="s">
        <v>82</v>
      </c>
      <c r="AY278" s="18" t="s">
        <v>117</v>
      </c>
      <c r="BE278" s="213">
        <f>IF(N278="základní",J278,0)</f>
        <v>0</v>
      </c>
      <c r="BF278" s="213">
        <f>IF(N278="snížená",J278,0)</f>
        <v>0</v>
      </c>
      <c r="BG278" s="213">
        <f>IF(N278="zákl. přenesená",J278,0)</f>
        <v>0</v>
      </c>
      <c r="BH278" s="213">
        <f>IF(N278="sníž. přenesená",J278,0)</f>
        <v>0</v>
      </c>
      <c r="BI278" s="213">
        <f>IF(N278="nulová",J278,0)</f>
        <v>0</v>
      </c>
      <c r="BJ278" s="18" t="s">
        <v>80</v>
      </c>
      <c r="BK278" s="213">
        <f>ROUND(I278*H278,2)</f>
        <v>0</v>
      </c>
      <c r="BL278" s="18" t="s">
        <v>436</v>
      </c>
      <c r="BM278" s="212" t="s">
        <v>448</v>
      </c>
    </row>
    <row r="279" spans="1:47" s="2" customFormat="1" ht="12">
      <c r="A279" s="39"/>
      <c r="B279" s="40"/>
      <c r="C279" s="41"/>
      <c r="D279" s="214" t="s">
        <v>126</v>
      </c>
      <c r="E279" s="41"/>
      <c r="F279" s="215" t="s">
        <v>449</v>
      </c>
      <c r="G279" s="41"/>
      <c r="H279" s="41"/>
      <c r="I279" s="216"/>
      <c r="J279" s="41"/>
      <c r="K279" s="41"/>
      <c r="L279" s="45"/>
      <c r="M279" s="217"/>
      <c r="N279" s="218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126</v>
      </c>
      <c r="AU279" s="18" t="s">
        <v>82</v>
      </c>
    </row>
    <row r="280" spans="1:51" s="15" customFormat="1" ht="12">
      <c r="A280" s="15"/>
      <c r="B280" s="242"/>
      <c r="C280" s="243"/>
      <c r="D280" s="221" t="s">
        <v>128</v>
      </c>
      <c r="E280" s="244" t="s">
        <v>19</v>
      </c>
      <c r="F280" s="245" t="s">
        <v>450</v>
      </c>
      <c r="G280" s="243"/>
      <c r="H280" s="244" t="s">
        <v>19</v>
      </c>
      <c r="I280" s="246"/>
      <c r="J280" s="243"/>
      <c r="K280" s="243"/>
      <c r="L280" s="247"/>
      <c r="M280" s="248"/>
      <c r="N280" s="249"/>
      <c r="O280" s="249"/>
      <c r="P280" s="249"/>
      <c r="Q280" s="249"/>
      <c r="R280" s="249"/>
      <c r="S280" s="249"/>
      <c r="T280" s="250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1" t="s">
        <v>128</v>
      </c>
      <c r="AU280" s="251" t="s">
        <v>82</v>
      </c>
      <c r="AV280" s="15" t="s">
        <v>80</v>
      </c>
      <c r="AW280" s="15" t="s">
        <v>33</v>
      </c>
      <c r="AX280" s="15" t="s">
        <v>72</v>
      </c>
      <c r="AY280" s="251" t="s">
        <v>117</v>
      </c>
    </row>
    <row r="281" spans="1:51" s="13" customFormat="1" ht="12">
      <c r="A281" s="13"/>
      <c r="B281" s="219"/>
      <c r="C281" s="220"/>
      <c r="D281" s="221" t="s">
        <v>128</v>
      </c>
      <c r="E281" s="222" t="s">
        <v>19</v>
      </c>
      <c r="F281" s="223" t="s">
        <v>80</v>
      </c>
      <c r="G281" s="220"/>
      <c r="H281" s="224">
        <v>1</v>
      </c>
      <c r="I281" s="225"/>
      <c r="J281" s="220"/>
      <c r="K281" s="220"/>
      <c r="L281" s="226"/>
      <c r="M281" s="227"/>
      <c r="N281" s="228"/>
      <c r="O281" s="228"/>
      <c r="P281" s="228"/>
      <c r="Q281" s="228"/>
      <c r="R281" s="228"/>
      <c r="S281" s="228"/>
      <c r="T281" s="22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0" t="s">
        <v>128</v>
      </c>
      <c r="AU281" s="230" t="s">
        <v>82</v>
      </c>
      <c r="AV281" s="13" t="s">
        <v>82</v>
      </c>
      <c r="AW281" s="13" t="s">
        <v>33</v>
      </c>
      <c r="AX281" s="13" t="s">
        <v>72</v>
      </c>
      <c r="AY281" s="230" t="s">
        <v>117</v>
      </c>
    </row>
    <row r="282" spans="1:51" s="14" customFormat="1" ht="12">
      <c r="A282" s="14"/>
      <c r="B282" s="231"/>
      <c r="C282" s="232"/>
      <c r="D282" s="221" t="s">
        <v>128</v>
      </c>
      <c r="E282" s="233" t="s">
        <v>19</v>
      </c>
      <c r="F282" s="234" t="s">
        <v>130</v>
      </c>
      <c r="G282" s="232"/>
      <c r="H282" s="235">
        <v>1</v>
      </c>
      <c r="I282" s="236"/>
      <c r="J282" s="232"/>
      <c r="K282" s="232"/>
      <c r="L282" s="237"/>
      <c r="M282" s="238"/>
      <c r="N282" s="239"/>
      <c r="O282" s="239"/>
      <c r="P282" s="239"/>
      <c r="Q282" s="239"/>
      <c r="R282" s="239"/>
      <c r="S282" s="239"/>
      <c r="T282" s="24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1" t="s">
        <v>128</v>
      </c>
      <c r="AU282" s="241" t="s">
        <v>82</v>
      </c>
      <c r="AV282" s="14" t="s">
        <v>124</v>
      </c>
      <c r="AW282" s="14" t="s">
        <v>33</v>
      </c>
      <c r="AX282" s="14" t="s">
        <v>80</v>
      </c>
      <c r="AY282" s="241" t="s">
        <v>117</v>
      </c>
    </row>
    <row r="283" spans="1:65" s="2" customFormat="1" ht="16.5" customHeight="1">
      <c r="A283" s="39"/>
      <c r="B283" s="40"/>
      <c r="C283" s="201" t="s">
        <v>451</v>
      </c>
      <c r="D283" s="201" t="s">
        <v>119</v>
      </c>
      <c r="E283" s="202" t="s">
        <v>452</v>
      </c>
      <c r="F283" s="203" t="s">
        <v>453</v>
      </c>
      <c r="G283" s="204" t="s">
        <v>435</v>
      </c>
      <c r="H283" s="205">
        <v>1</v>
      </c>
      <c r="I283" s="206"/>
      <c r="J283" s="207">
        <f>ROUND(I283*H283,2)</f>
        <v>0</v>
      </c>
      <c r="K283" s="203" t="s">
        <v>123</v>
      </c>
      <c r="L283" s="45"/>
      <c r="M283" s="208" t="s">
        <v>19</v>
      </c>
      <c r="N283" s="209" t="s">
        <v>43</v>
      </c>
      <c r="O283" s="85"/>
      <c r="P283" s="210">
        <f>O283*H283</f>
        <v>0</v>
      </c>
      <c r="Q283" s="210">
        <v>0</v>
      </c>
      <c r="R283" s="210">
        <f>Q283*H283</f>
        <v>0</v>
      </c>
      <c r="S283" s="210">
        <v>0</v>
      </c>
      <c r="T283" s="21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2" t="s">
        <v>436</v>
      </c>
      <c r="AT283" s="212" t="s">
        <v>119</v>
      </c>
      <c r="AU283" s="212" t="s">
        <v>82</v>
      </c>
      <c r="AY283" s="18" t="s">
        <v>117</v>
      </c>
      <c r="BE283" s="213">
        <f>IF(N283="základní",J283,0)</f>
        <v>0</v>
      </c>
      <c r="BF283" s="213">
        <f>IF(N283="snížená",J283,0)</f>
        <v>0</v>
      </c>
      <c r="BG283" s="213">
        <f>IF(N283="zákl. přenesená",J283,0)</f>
        <v>0</v>
      </c>
      <c r="BH283" s="213">
        <f>IF(N283="sníž. přenesená",J283,0)</f>
        <v>0</v>
      </c>
      <c r="BI283" s="213">
        <f>IF(N283="nulová",J283,0)</f>
        <v>0</v>
      </c>
      <c r="BJ283" s="18" t="s">
        <v>80</v>
      </c>
      <c r="BK283" s="213">
        <f>ROUND(I283*H283,2)</f>
        <v>0</v>
      </c>
      <c r="BL283" s="18" t="s">
        <v>436</v>
      </c>
      <c r="BM283" s="212" t="s">
        <v>454</v>
      </c>
    </row>
    <row r="284" spans="1:47" s="2" customFormat="1" ht="12">
      <c r="A284" s="39"/>
      <c r="B284" s="40"/>
      <c r="C284" s="41"/>
      <c r="D284" s="214" t="s">
        <v>126</v>
      </c>
      <c r="E284" s="41"/>
      <c r="F284" s="215" t="s">
        <v>455</v>
      </c>
      <c r="G284" s="41"/>
      <c r="H284" s="41"/>
      <c r="I284" s="216"/>
      <c r="J284" s="41"/>
      <c r="K284" s="41"/>
      <c r="L284" s="45"/>
      <c r="M284" s="217"/>
      <c r="N284" s="218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126</v>
      </c>
      <c r="AU284" s="18" t="s">
        <v>82</v>
      </c>
    </row>
    <row r="285" spans="1:51" s="15" customFormat="1" ht="12">
      <c r="A285" s="15"/>
      <c r="B285" s="242"/>
      <c r="C285" s="243"/>
      <c r="D285" s="221" t="s">
        <v>128</v>
      </c>
      <c r="E285" s="244" t="s">
        <v>19</v>
      </c>
      <c r="F285" s="245" t="s">
        <v>456</v>
      </c>
      <c r="G285" s="243"/>
      <c r="H285" s="244" t="s">
        <v>19</v>
      </c>
      <c r="I285" s="246"/>
      <c r="J285" s="243"/>
      <c r="K285" s="243"/>
      <c r="L285" s="247"/>
      <c r="M285" s="248"/>
      <c r="N285" s="249"/>
      <c r="O285" s="249"/>
      <c r="P285" s="249"/>
      <c r="Q285" s="249"/>
      <c r="R285" s="249"/>
      <c r="S285" s="249"/>
      <c r="T285" s="250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1" t="s">
        <v>128</v>
      </c>
      <c r="AU285" s="251" t="s">
        <v>82</v>
      </c>
      <c r="AV285" s="15" t="s">
        <v>80</v>
      </c>
      <c r="AW285" s="15" t="s">
        <v>33</v>
      </c>
      <c r="AX285" s="15" t="s">
        <v>72</v>
      </c>
      <c r="AY285" s="251" t="s">
        <v>117</v>
      </c>
    </row>
    <row r="286" spans="1:51" s="15" customFormat="1" ht="12">
      <c r="A286" s="15"/>
      <c r="B286" s="242"/>
      <c r="C286" s="243"/>
      <c r="D286" s="221" t="s">
        <v>128</v>
      </c>
      <c r="E286" s="244" t="s">
        <v>19</v>
      </c>
      <c r="F286" s="245" t="s">
        <v>457</v>
      </c>
      <c r="G286" s="243"/>
      <c r="H286" s="244" t="s">
        <v>19</v>
      </c>
      <c r="I286" s="246"/>
      <c r="J286" s="243"/>
      <c r="K286" s="243"/>
      <c r="L286" s="247"/>
      <c r="M286" s="248"/>
      <c r="N286" s="249"/>
      <c r="O286" s="249"/>
      <c r="P286" s="249"/>
      <c r="Q286" s="249"/>
      <c r="R286" s="249"/>
      <c r="S286" s="249"/>
      <c r="T286" s="250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1" t="s">
        <v>128</v>
      </c>
      <c r="AU286" s="251" t="s">
        <v>82</v>
      </c>
      <c r="AV286" s="15" t="s">
        <v>80</v>
      </c>
      <c r="AW286" s="15" t="s">
        <v>33</v>
      </c>
      <c r="AX286" s="15" t="s">
        <v>72</v>
      </c>
      <c r="AY286" s="251" t="s">
        <v>117</v>
      </c>
    </row>
    <row r="287" spans="1:51" s="13" customFormat="1" ht="12">
      <c r="A287" s="13"/>
      <c r="B287" s="219"/>
      <c r="C287" s="220"/>
      <c r="D287" s="221" t="s">
        <v>128</v>
      </c>
      <c r="E287" s="222" t="s">
        <v>19</v>
      </c>
      <c r="F287" s="223" t="s">
        <v>80</v>
      </c>
      <c r="G287" s="220"/>
      <c r="H287" s="224">
        <v>1</v>
      </c>
      <c r="I287" s="225"/>
      <c r="J287" s="220"/>
      <c r="K287" s="220"/>
      <c r="L287" s="226"/>
      <c r="M287" s="227"/>
      <c r="N287" s="228"/>
      <c r="O287" s="228"/>
      <c r="P287" s="228"/>
      <c r="Q287" s="228"/>
      <c r="R287" s="228"/>
      <c r="S287" s="228"/>
      <c r="T287" s="22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0" t="s">
        <v>128</v>
      </c>
      <c r="AU287" s="230" t="s">
        <v>82</v>
      </c>
      <c r="AV287" s="13" t="s">
        <v>82</v>
      </c>
      <c r="AW287" s="13" t="s">
        <v>33</v>
      </c>
      <c r="AX287" s="13" t="s">
        <v>72</v>
      </c>
      <c r="AY287" s="230" t="s">
        <v>117</v>
      </c>
    </row>
    <row r="288" spans="1:51" s="14" customFormat="1" ht="12">
      <c r="A288" s="14"/>
      <c r="B288" s="231"/>
      <c r="C288" s="232"/>
      <c r="D288" s="221" t="s">
        <v>128</v>
      </c>
      <c r="E288" s="233" t="s">
        <v>19</v>
      </c>
      <c r="F288" s="234" t="s">
        <v>130</v>
      </c>
      <c r="G288" s="232"/>
      <c r="H288" s="235">
        <v>1</v>
      </c>
      <c r="I288" s="236"/>
      <c r="J288" s="232"/>
      <c r="K288" s="232"/>
      <c r="L288" s="237"/>
      <c r="M288" s="238"/>
      <c r="N288" s="239"/>
      <c r="O288" s="239"/>
      <c r="P288" s="239"/>
      <c r="Q288" s="239"/>
      <c r="R288" s="239"/>
      <c r="S288" s="239"/>
      <c r="T288" s="24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1" t="s">
        <v>128</v>
      </c>
      <c r="AU288" s="241" t="s">
        <v>82</v>
      </c>
      <c r="AV288" s="14" t="s">
        <v>124</v>
      </c>
      <c r="AW288" s="14" t="s">
        <v>33</v>
      </c>
      <c r="AX288" s="14" t="s">
        <v>80</v>
      </c>
      <c r="AY288" s="241" t="s">
        <v>117</v>
      </c>
    </row>
    <row r="289" spans="1:63" s="12" customFormat="1" ht="22.8" customHeight="1">
      <c r="A289" s="12"/>
      <c r="B289" s="185"/>
      <c r="C289" s="186"/>
      <c r="D289" s="187" t="s">
        <v>71</v>
      </c>
      <c r="E289" s="199" t="s">
        <v>458</v>
      </c>
      <c r="F289" s="199" t="s">
        <v>459</v>
      </c>
      <c r="G289" s="186"/>
      <c r="H289" s="186"/>
      <c r="I289" s="189"/>
      <c r="J289" s="200">
        <f>BK289</f>
        <v>0</v>
      </c>
      <c r="K289" s="186"/>
      <c r="L289" s="191"/>
      <c r="M289" s="192"/>
      <c r="N289" s="193"/>
      <c r="O289" s="193"/>
      <c r="P289" s="194">
        <f>SUM(P290:P301)</f>
        <v>0</v>
      </c>
      <c r="Q289" s="193"/>
      <c r="R289" s="194">
        <f>SUM(R290:R301)</f>
        <v>0</v>
      </c>
      <c r="S289" s="193"/>
      <c r="T289" s="195">
        <f>SUM(T290:T301)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196" t="s">
        <v>151</v>
      </c>
      <c r="AT289" s="197" t="s">
        <v>71</v>
      </c>
      <c r="AU289" s="197" t="s">
        <v>80</v>
      </c>
      <c r="AY289" s="196" t="s">
        <v>117</v>
      </c>
      <c r="BK289" s="198">
        <f>SUM(BK290:BK301)</f>
        <v>0</v>
      </c>
    </row>
    <row r="290" spans="1:65" s="2" customFormat="1" ht="16.5" customHeight="1">
      <c r="A290" s="39"/>
      <c r="B290" s="40"/>
      <c r="C290" s="201" t="s">
        <v>460</v>
      </c>
      <c r="D290" s="201" t="s">
        <v>119</v>
      </c>
      <c r="E290" s="202" t="s">
        <v>461</v>
      </c>
      <c r="F290" s="203" t="s">
        <v>459</v>
      </c>
      <c r="G290" s="204" t="s">
        <v>435</v>
      </c>
      <c r="H290" s="205">
        <v>1</v>
      </c>
      <c r="I290" s="206"/>
      <c r="J290" s="207">
        <f>ROUND(I290*H290,2)</f>
        <v>0</v>
      </c>
      <c r="K290" s="203" t="s">
        <v>123</v>
      </c>
      <c r="L290" s="45"/>
      <c r="M290" s="208" t="s">
        <v>19</v>
      </c>
      <c r="N290" s="209" t="s">
        <v>43</v>
      </c>
      <c r="O290" s="85"/>
      <c r="P290" s="210">
        <f>O290*H290</f>
        <v>0</v>
      </c>
      <c r="Q290" s="210">
        <v>0</v>
      </c>
      <c r="R290" s="210">
        <f>Q290*H290</f>
        <v>0</v>
      </c>
      <c r="S290" s="210">
        <v>0</v>
      </c>
      <c r="T290" s="211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2" t="s">
        <v>436</v>
      </c>
      <c r="AT290" s="212" t="s">
        <v>119</v>
      </c>
      <c r="AU290" s="212" t="s">
        <v>82</v>
      </c>
      <c r="AY290" s="18" t="s">
        <v>117</v>
      </c>
      <c r="BE290" s="213">
        <f>IF(N290="základní",J290,0)</f>
        <v>0</v>
      </c>
      <c r="BF290" s="213">
        <f>IF(N290="snížená",J290,0)</f>
        <v>0</v>
      </c>
      <c r="BG290" s="213">
        <f>IF(N290="zákl. přenesená",J290,0)</f>
        <v>0</v>
      </c>
      <c r="BH290" s="213">
        <f>IF(N290="sníž. přenesená",J290,0)</f>
        <v>0</v>
      </c>
      <c r="BI290" s="213">
        <f>IF(N290="nulová",J290,0)</f>
        <v>0</v>
      </c>
      <c r="BJ290" s="18" t="s">
        <v>80</v>
      </c>
      <c r="BK290" s="213">
        <f>ROUND(I290*H290,2)</f>
        <v>0</v>
      </c>
      <c r="BL290" s="18" t="s">
        <v>436</v>
      </c>
      <c r="BM290" s="212" t="s">
        <v>462</v>
      </c>
    </row>
    <row r="291" spans="1:47" s="2" customFormat="1" ht="12">
      <c r="A291" s="39"/>
      <c r="B291" s="40"/>
      <c r="C291" s="41"/>
      <c r="D291" s="214" t="s">
        <v>126</v>
      </c>
      <c r="E291" s="41"/>
      <c r="F291" s="215" t="s">
        <v>463</v>
      </c>
      <c r="G291" s="41"/>
      <c r="H291" s="41"/>
      <c r="I291" s="216"/>
      <c r="J291" s="41"/>
      <c r="K291" s="41"/>
      <c r="L291" s="45"/>
      <c r="M291" s="217"/>
      <c r="N291" s="218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126</v>
      </c>
      <c r="AU291" s="18" t="s">
        <v>82</v>
      </c>
    </row>
    <row r="292" spans="1:51" s="15" customFormat="1" ht="12">
      <c r="A292" s="15"/>
      <c r="B292" s="242"/>
      <c r="C292" s="243"/>
      <c r="D292" s="221" t="s">
        <v>128</v>
      </c>
      <c r="E292" s="244" t="s">
        <v>19</v>
      </c>
      <c r="F292" s="245" t="s">
        <v>464</v>
      </c>
      <c r="G292" s="243"/>
      <c r="H292" s="244" t="s">
        <v>19</v>
      </c>
      <c r="I292" s="246"/>
      <c r="J292" s="243"/>
      <c r="K292" s="243"/>
      <c r="L292" s="247"/>
      <c r="M292" s="248"/>
      <c r="N292" s="249"/>
      <c r="O292" s="249"/>
      <c r="P292" s="249"/>
      <c r="Q292" s="249"/>
      <c r="R292" s="249"/>
      <c r="S292" s="249"/>
      <c r="T292" s="250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51" t="s">
        <v>128</v>
      </c>
      <c r="AU292" s="251" t="s">
        <v>82</v>
      </c>
      <c r="AV292" s="15" t="s">
        <v>80</v>
      </c>
      <c r="AW292" s="15" t="s">
        <v>33</v>
      </c>
      <c r="AX292" s="15" t="s">
        <v>72</v>
      </c>
      <c r="AY292" s="251" t="s">
        <v>117</v>
      </c>
    </row>
    <row r="293" spans="1:51" s="15" customFormat="1" ht="12">
      <c r="A293" s="15"/>
      <c r="B293" s="242"/>
      <c r="C293" s="243"/>
      <c r="D293" s="221" t="s">
        <v>128</v>
      </c>
      <c r="E293" s="244" t="s">
        <v>19</v>
      </c>
      <c r="F293" s="245" t="s">
        <v>465</v>
      </c>
      <c r="G293" s="243"/>
      <c r="H293" s="244" t="s">
        <v>19</v>
      </c>
      <c r="I293" s="246"/>
      <c r="J293" s="243"/>
      <c r="K293" s="243"/>
      <c r="L293" s="247"/>
      <c r="M293" s="248"/>
      <c r="N293" s="249"/>
      <c r="O293" s="249"/>
      <c r="P293" s="249"/>
      <c r="Q293" s="249"/>
      <c r="R293" s="249"/>
      <c r="S293" s="249"/>
      <c r="T293" s="250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51" t="s">
        <v>128</v>
      </c>
      <c r="AU293" s="251" t="s">
        <v>82</v>
      </c>
      <c r="AV293" s="15" t="s">
        <v>80</v>
      </c>
      <c r="AW293" s="15" t="s">
        <v>33</v>
      </c>
      <c r="AX293" s="15" t="s">
        <v>72</v>
      </c>
      <c r="AY293" s="251" t="s">
        <v>117</v>
      </c>
    </row>
    <row r="294" spans="1:51" s="15" customFormat="1" ht="12">
      <c r="A294" s="15"/>
      <c r="B294" s="242"/>
      <c r="C294" s="243"/>
      <c r="D294" s="221" t="s">
        <v>128</v>
      </c>
      <c r="E294" s="244" t="s">
        <v>19</v>
      </c>
      <c r="F294" s="245" t="s">
        <v>466</v>
      </c>
      <c r="G294" s="243"/>
      <c r="H294" s="244" t="s">
        <v>19</v>
      </c>
      <c r="I294" s="246"/>
      <c r="J294" s="243"/>
      <c r="K294" s="243"/>
      <c r="L294" s="247"/>
      <c r="M294" s="248"/>
      <c r="N294" s="249"/>
      <c r="O294" s="249"/>
      <c r="P294" s="249"/>
      <c r="Q294" s="249"/>
      <c r="R294" s="249"/>
      <c r="S294" s="249"/>
      <c r="T294" s="250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1" t="s">
        <v>128</v>
      </c>
      <c r="AU294" s="251" t="s">
        <v>82</v>
      </c>
      <c r="AV294" s="15" t="s">
        <v>80</v>
      </c>
      <c r="AW294" s="15" t="s">
        <v>33</v>
      </c>
      <c r="AX294" s="15" t="s">
        <v>72</v>
      </c>
      <c r="AY294" s="251" t="s">
        <v>117</v>
      </c>
    </row>
    <row r="295" spans="1:51" s="15" customFormat="1" ht="12">
      <c r="A295" s="15"/>
      <c r="B295" s="242"/>
      <c r="C295" s="243"/>
      <c r="D295" s="221" t="s">
        <v>128</v>
      </c>
      <c r="E295" s="244" t="s">
        <v>19</v>
      </c>
      <c r="F295" s="245" t="s">
        <v>467</v>
      </c>
      <c r="G295" s="243"/>
      <c r="H295" s="244" t="s">
        <v>19</v>
      </c>
      <c r="I295" s="246"/>
      <c r="J295" s="243"/>
      <c r="K295" s="243"/>
      <c r="L295" s="247"/>
      <c r="M295" s="248"/>
      <c r="N295" s="249"/>
      <c r="O295" s="249"/>
      <c r="P295" s="249"/>
      <c r="Q295" s="249"/>
      <c r="R295" s="249"/>
      <c r="S295" s="249"/>
      <c r="T295" s="250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1" t="s">
        <v>128</v>
      </c>
      <c r="AU295" s="251" t="s">
        <v>82</v>
      </c>
      <c r="AV295" s="15" t="s">
        <v>80</v>
      </c>
      <c r="AW295" s="15" t="s">
        <v>33</v>
      </c>
      <c r="AX295" s="15" t="s">
        <v>72</v>
      </c>
      <c r="AY295" s="251" t="s">
        <v>117</v>
      </c>
    </row>
    <row r="296" spans="1:51" s="15" customFormat="1" ht="12">
      <c r="A296" s="15"/>
      <c r="B296" s="242"/>
      <c r="C296" s="243"/>
      <c r="D296" s="221" t="s">
        <v>128</v>
      </c>
      <c r="E296" s="244" t="s">
        <v>19</v>
      </c>
      <c r="F296" s="245" t="s">
        <v>468</v>
      </c>
      <c r="G296" s="243"/>
      <c r="H296" s="244" t="s">
        <v>19</v>
      </c>
      <c r="I296" s="246"/>
      <c r="J296" s="243"/>
      <c r="K296" s="243"/>
      <c r="L296" s="247"/>
      <c r="M296" s="248"/>
      <c r="N296" s="249"/>
      <c r="O296" s="249"/>
      <c r="P296" s="249"/>
      <c r="Q296" s="249"/>
      <c r="R296" s="249"/>
      <c r="S296" s="249"/>
      <c r="T296" s="250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1" t="s">
        <v>128</v>
      </c>
      <c r="AU296" s="251" t="s">
        <v>82</v>
      </c>
      <c r="AV296" s="15" t="s">
        <v>80</v>
      </c>
      <c r="AW296" s="15" t="s">
        <v>33</v>
      </c>
      <c r="AX296" s="15" t="s">
        <v>72</v>
      </c>
      <c r="AY296" s="251" t="s">
        <v>117</v>
      </c>
    </row>
    <row r="297" spans="1:51" s="15" customFormat="1" ht="12">
      <c r="A297" s="15"/>
      <c r="B297" s="242"/>
      <c r="C297" s="243"/>
      <c r="D297" s="221" t="s">
        <v>128</v>
      </c>
      <c r="E297" s="244" t="s">
        <v>19</v>
      </c>
      <c r="F297" s="245" t="s">
        <v>469</v>
      </c>
      <c r="G297" s="243"/>
      <c r="H297" s="244" t="s">
        <v>19</v>
      </c>
      <c r="I297" s="246"/>
      <c r="J297" s="243"/>
      <c r="K297" s="243"/>
      <c r="L297" s="247"/>
      <c r="M297" s="248"/>
      <c r="N297" s="249"/>
      <c r="O297" s="249"/>
      <c r="P297" s="249"/>
      <c r="Q297" s="249"/>
      <c r="R297" s="249"/>
      <c r="S297" s="249"/>
      <c r="T297" s="250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51" t="s">
        <v>128</v>
      </c>
      <c r="AU297" s="251" t="s">
        <v>82</v>
      </c>
      <c r="AV297" s="15" t="s">
        <v>80</v>
      </c>
      <c r="AW297" s="15" t="s">
        <v>33</v>
      </c>
      <c r="AX297" s="15" t="s">
        <v>72</v>
      </c>
      <c r="AY297" s="251" t="s">
        <v>117</v>
      </c>
    </row>
    <row r="298" spans="1:51" s="13" customFormat="1" ht="12">
      <c r="A298" s="13"/>
      <c r="B298" s="219"/>
      <c r="C298" s="220"/>
      <c r="D298" s="221" t="s">
        <v>128</v>
      </c>
      <c r="E298" s="222" t="s">
        <v>19</v>
      </c>
      <c r="F298" s="223" t="s">
        <v>80</v>
      </c>
      <c r="G298" s="220"/>
      <c r="H298" s="224">
        <v>1</v>
      </c>
      <c r="I298" s="225"/>
      <c r="J298" s="220"/>
      <c r="K298" s="220"/>
      <c r="L298" s="226"/>
      <c r="M298" s="227"/>
      <c r="N298" s="228"/>
      <c r="O298" s="228"/>
      <c r="P298" s="228"/>
      <c r="Q298" s="228"/>
      <c r="R298" s="228"/>
      <c r="S298" s="228"/>
      <c r="T298" s="22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0" t="s">
        <v>128</v>
      </c>
      <c r="AU298" s="230" t="s">
        <v>82</v>
      </c>
      <c r="AV298" s="13" t="s">
        <v>82</v>
      </c>
      <c r="AW298" s="13" t="s">
        <v>33</v>
      </c>
      <c r="AX298" s="13" t="s">
        <v>72</v>
      </c>
      <c r="AY298" s="230" t="s">
        <v>117</v>
      </c>
    </row>
    <row r="299" spans="1:51" s="14" customFormat="1" ht="12">
      <c r="A299" s="14"/>
      <c r="B299" s="231"/>
      <c r="C299" s="232"/>
      <c r="D299" s="221" t="s">
        <v>128</v>
      </c>
      <c r="E299" s="233" t="s">
        <v>19</v>
      </c>
      <c r="F299" s="234" t="s">
        <v>130</v>
      </c>
      <c r="G299" s="232"/>
      <c r="H299" s="235">
        <v>1</v>
      </c>
      <c r="I299" s="236"/>
      <c r="J299" s="232"/>
      <c r="K299" s="232"/>
      <c r="L299" s="237"/>
      <c r="M299" s="238"/>
      <c r="N299" s="239"/>
      <c r="O299" s="239"/>
      <c r="P299" s="239"/>
      <c r="Q299" s="239"/>
      <c r="R299" s="239"/>
      <c r="S299" s="239"/>
      <c r="T299" s="24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1" t="s">
        <v>128</v>
      </c>
      <c r="AU299" s="241" t="s">
        <v>82</v>
      </c>
      <c r="AV299" s="14" t="s">
        <v>124</v>
      </c>
      <c r="AW299" s="14" t="s">
        <v>33</v>
      </c>
      <c r="AX299" s="14" t="s">
        <v>80</v>
      </c>
      <c r="AY299" s="241" t="s">
        <v>117</v>
      </c>
    </row>
    <row r="300" spans="1:65" s="2" customFormat="1" ht="16.5" customHeight="1">
      <c r="A300" s="39"/>
      <c r="B300" s="40"/>
      <c r="C300" s="201" t="s">
        <v>470</v>
      </c>
      <c r="D300" s="201" t="s">
        <v>119</v>
      </c>
      <c r="E300" s="202" t="s">
        <v>471</v>
      </c>
      <c r="F300" s="203" t="s">
        <v>472</v>
      </c>
      <c r="G300" s="204" t="s">
        <v>435</v>
      </c>
      <c r="H300" s="205">
        <v>1</v>
      </c>
      <c r="I300" s="206"/>
      <c r="J300" s="207">
        <f>ROUND(I300*H300,2)</f>
        <v>0</v>
      </c>
      <c r="K300" s="203" t="s">
        <v>123</v>
      </c>
      <c r="L300" s="45"/>
      <c r="M300" s="208" t="s">
        <v>19</v>
      </c>
      <c r="N300" s="209" t="s">
        <v>43</v>
      </c>
      <c r="O300" s="85"/>
      <c r="P300" s="210">
        <f>O300*H300</f>
        <v>0</v>
      </c>
      <c r="Q300" s="210">
        <v>0</v>
      </c>
      <c r="R300" s="210">
        <f>Q300*H300</f>
        <v>0</v>
      </c>
      <c r="S300" s="210">
        <v>0</v>
      </c>
      <c r="T300" s="211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2" t="s">
        <v>436</v>
      </c>
      <c r="AT300" s="212" t="s">
        <v>119</v>
      </c>
      <c r="AU300" s="212" t="s">
        <v>82</v>
      </c>
      <c r="AY300" s="18" t="s">
        <v>117</v>
      </c>
      <c r="BE300" s="213">
        <f>IF(N300="základní",J300,0)</f>
        <v>0</v>
      </c>
      <c r="BF300" s="213">
        <f>IF(N300="snížená",J300,0)</f>
        <v>0</v>
      </c>
      <c r="BG300" s="213">
        <f>IF(N300="zákl. přenesená",J300,0)</f>
        <v>0</v>
      </c>
      <c r="BH300" s="213">
        <f>IF(N300="sníž. přenesená",J300,0)</f>
        <v>0</v>
      </c>
      <c r="BI300" s="213">
        <f>IF(N300="nulová",J300,0)</f>
        <v>0</v>
      </c>
      <c r="BJ300" s="18" t="s">
        <v>80</v>
      </c>
      <c r="BK300" s="213">
        <f>ROUND(I300*H300,2)</f>
        <v>0</v>
      </c>
      <c r="BL300" s="18" t="s">
        <v>436</v>
      </c>
      <c r="BM300" s="212" t="s">
        <v>473</v>
      </c>
    </row>
    <row r="301" spans="1:47" s="2" customFormat="1" ht="12">
      <c r="A301" s="39"/>
      <c r="B301" s="40"/>
      <c r="C301" s="41"/>
      <c r="D301" s="214" t="s">
        <v>126</v>
      </c>
      <c r="E301" s="41"/>
      <c r="F301" s="215" t="s">
        <v>474</v>
      </c>
      <c r="G301" s="41"/>
      <c r="H301" s="41"/>
      <c r="I301" s="216"/>
      <c r="J301" s="41"/>
      <c r="K301" s="41"/>
      <c r="L301" s="45"/>
      <c r="M301" s="217"/>
      <c r="N301" s="218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126</v>
      </c>
      <c r="AU301" s="18" t="s">
        <v>82</v>
      </c>
    </row>
    <row r="302" spans="1:63" s="12" customFormat="1" ht="22.8" customHeight="1">
      <c r="A302" s="12"/>
      <c r="B302" s="185"/>
      <c r="C302" s="186"/>
      <c r="D302" s="187" t="s">
        <v>71</v>
      </c>
      <c r="E302" s="199" t="s">
        <v>475</v>
      </c>
      <c r="F302" s="199" t="s">
        <v>476</v>
      </c>
      <c r="G302" s="186"/>
      <c r="H302" s="186"/>
      <c r="I302" s="189"/>
      <c r="J302" s="200">
        <f>BK302</f>
        <v>0</v>
      </c>
      <c r="K302" s="186"/>
      <c r="L302" s="191"/>
      <c r="M302" s="192"/>
      <c r="N302" s="193"/>
      <c r="O302" s="193"/>
      <c r="P302" s="194">
        <f>SUM(P303:P304)</f>
        <v>0</v>
      </c>
      <c r="Q302" s="193"/>
      <c r="R302" s="194">
        <f>SUM(R303:R304)</f>
        <v>0</v>
      </c>
      <c r="S302" s="193"/>
      <c r="T302" s="195">
        <f>SUM(T303:T304)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196" t="s">
        <v>151</v>
      </c>
      <c r="AT302" s="197" t="s">
        <v>71</v>
      </c>
      <c r="AU302" s="197" t="s">
        <v>80</v>
      </c>
      <c r="AY302" s="196" t="s">
        <v>117</v>
      </c>
      <c r="BK302" s="198">
        <f>SUM(BK303:BK304)</f>
        <v>0</v>
      </c>
    </row>
    <row r="303" spans="1:65" s="2" customFormat="1" ht="16.5" customHeight="1">
      <c r="A303" s="39"/>
      <c r="B303" s="40"/>
      <c r="C303" s="201" t="s">
        <v>477</v>
      </c>
      <c r="D303" s="201" t="s">
        <v>119</v>
      </c>
      <c r="E303" s="202" t="s">
        <v>478</v>
      </c>
      <c r="F303" s="203" t="s">
        <v>479</v>
      </c>
      <c r="G303" s="204" t="s">
        <v>435</v>
      </c>
      <c r="H303" s="205">
        <v>1</v>
      </c>
      <c r="I303" s="206"/>
      <c r="J303" s="207">
        <f>ROUND(I303*H303,2)</f>
        <v>0</v>
      </c>
      <c r="K303" s="203" t="s">
        <v>123</v>
      </c>
      <c r="L303" s="45"/>
      <c r="M303" s="208" t="s">
        <v>19</v>
      </c>
      <c r="N303" s="209" t="s">
        <v>43</v>
      </c>
      <c r="O303" s="85"/>
      <c r="P303" s="210">
        <f>O303*H303</f>
        <v>0</v>
      </c>
      <c r="Q303" s="210">
        <v>0</v>
      </c>
      <c r="R303" s="210">
        <f>Q303*H303</f>
        <v>0</v>
      </c>
      <c r="S303" s="210">
        <v>0</v>
      </c>
      <c r="T303" s="21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2" t="s">
        <v>436</v>
      </c>
      <c r="AT303" s="212" t="s">
        <v>119</v>
      </c>
      <c r="AU303" s="212" t="s">
        <v>82</v>
      </c>
      <c r="AY303" s="18" t="s">
        <v>117</v>
      </c>
      <c r="BE303" s="213">
        <f>IF(N303="základní",J303,0)</f>
        <v>0</v>
      </c>
      <c r="BF303" s="213">
        <f>IF(N303="snížená",J303,0)</f>
        <v>0</v>
      </c>
      <c r="BG303" s="213">
        <f>IF(N303="zákl. přenesená",J303,0)</f>
        <v>0</v>
      </c>
      <c r="BH303" s="213">
        <f>IF(N303="sníž. přenesená",J303,0)</f>
        <v>0</v>
      </c>
      <c r="BI303" s="213">
        <f>IF(N303="nulová",J303,0)</f>
        <v>0</v>
      </c>
      <c r="BJ303" s="18" t="s">
        <v>80</v>
      </c>
      <c r="BK303" s="213">
        <f>ROUND(I303*H303,2)</f>
        <v>0</v>
      </c>
      <c r="BL303" s="18" t="s">
        <v>436</v>
      </c>
      <c r="BM303" s="212" t="s">
        <v>480</v>
      </c>
    </row>
    <row r="304" spans="1:47" s="2" customFormat="1" ht="12">
      <c r="A304" s="39"/>
      <c r="B304" s="40"/>
      <c r="C304" s="41"/>
      <c r="D304" s="214" t="s">
        <v>126</v>
      </c>
      <c r="E304" s="41"/>
      <c r="F304" s="215" t="s">
        <v>481</v>
      </c>
      <c r="G304" s="41"/>
      <c r="H304" s="41"/>
      <c r="I304" s="216"/>
      <c r="J304" s="41"/>
      <c r="K304" s="41"/>
      <c r="L304" s="45"/>
      <c r="M304" s="262"/>
      <c r="N304" s="263"/>
      <c r="O304" s="264"/>
      <c r="P304" s="264"/>
      <c r="Q304" s="264"/>
      <c r="R304" s="264"/>
      <c r="S304" s="264"/>
      <c r="T304" s="265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126</v>
      </c>
      <c r="AU304" s="18" t="s">
        <v>82</v>
      </c>
    </row>
    <row r="305" spans="1:31" s="2" customFormat="1" ht="6.95" customHeight="1">
      <c r="A305" s="39"/>
      <c r="B305" s="60"/>
      <c r="C305" s="61"/>
      <c r="D305" s="61"/>
      <c r="E305" s="61"/>
      <c r="F305" s="61"/>
      <c r="G305" s="61"/>
      <c r="H305" s="61"/>
      <c r="I305" s="61"/>
      <c r="J305" s="61"/>
      <c r="K305" s="61"/>
      <c r="L305" s="45"/>
      <c r="M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</row>
  </sheetData>
  <sheetProtection password="C7B1" sheet="1" objects="1" scenarios="1" formatColumns="0" formatRows="0" autoFilter="0"/>
  <autoFilter ref="C90:K304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2_02/113107222"/>
    <hyperlink ref="F99" r:id="rId2" display="https://podminky.urs.cz/item/CS_URS_2022_02/122252204"/>
    <hyperlink ref="F104" r:id="rId3" display="https://podminky.urs.cz/item/CS_URS_2022_02/132251101"/>
    <hyperlink ref="F109" r:id="rId4" display="https://podminky.urs.cz/item/CS_URS_2022_02/132251251"/>
    <hyperlink ref="F114" r:id="rId5" display="https://podminky.urs.cz/item/CS_URS_2022_02/162751113"/>
    <hyperlink ref="F116" r:id="rId6" display="https://podminky.urs.cz/item/CS_URS_2022_02/171151103"/>
    <hyperlink ref="F121" r:id="rId7" display="https://podminky.urs.cz/item/CS_URS_2022_02/174111101"/>
    <hyperlink ref="F128" r:id="rId8" display="https://podminky.urs.cz/item/CS_URS_2022_02/175111101"/>
    <hyperlink ref="F137" r:id="rId9" display="https://podminky.urs.cz/item/CS_URS_2022_02/181111111"/>
    <hyperlink ref="F142" r:id="rId10" display="https://podminky.urs.cz/item/CS_URS_2022_02/181151311"/>
    <hyperlink ref="F147" r:id="rId11" display="https://podminky.urs.cz/item/CS_URS_2022_02/181152302"/>
    <hyperlink ref="F152" r:id="rId12" display="https://podminky.urs.cz/item/CS_URS_2022_02/181311103"/>
    <hyperlink ref="F157" r:id="rId13" display="https://podminky.urs.cz/item/CS_URS_2022_02/181411131"/>
    <hyperlink ref="F164" r:id="rId14" display="https://podminky.urs.cz/item/CS_URS_2022_02/181951111"/>
    <hyperlink ref="F172" r:id="rId15" display="https://podminky.urs.cz/item/CS_URS_2022_02/451573111"/>
    <hyperlink ref="F180" r:id="rId16" display="https://podminky.urs.cz/item/CS_URS_2022_02/564730111"/>
    <hyperlink ref="F182" r:id="rId17" display="https://podminky.urs.cz/item/CS_URS_2022_02/564851113"/>
    <hyperlink ref="F187" r:id="rId18" display="https://podminky.urs.cz/item/CS_URS_2022_02/564851114"/>
    <hyperlink ref="F192" r:id="rId19" display="https://podminky.urs.cz/item/CS_URS_2022_02/565135121"/>
    <hyperlink ref="F196" r:id="rId20" display="https://podminky.urs.cz/item/CS_URS_2022_02/569951133"/>
    <hyperlink ref="F200" r:id="rId21" display="https://podminky.urs.cz/item/CS_URS_2022_02/573111113"/>
    <hyperlink ref="F204" r:id="rId22" display="https://podminky.urs.cz/item/CS_URS_2022_02/573231111"/>
    <hyperlink ref="F208" r:id="rId23" display="https://podminky.urs.cz/item/CS_URS_2022_02/577144141"/>
    <hyperlink ref="F217" r:id="rId24" display="https://podminky.urs.cz/item/CS_URS_2022_02/871315231"/>
    <hyperlink ref="F219" r:id="rId25" display="https://podminky.urs.cz/item/CS_URS_2022_02/877315211"/>
    <hyperlink ref="F222" r:id="rId26" display="https://podminky.urs.cz/item/CS_URS_2022_02/892312121"/>
    <hyperlink ref="F225" r:id="rId27" display="https://podminky.urs.cz/item/CS_URS_2022_02/914111111"/>
    <hyperlink ref="F231" r:id="rId28" display="https://podminky.urs.cz/item/CS_URS_2022_02/914511112"/>
    <hyperlink ref="F236" r:id="rId29" display="https://podminky.urs.cz/item/CS_URS_2022_02/916131213"/>
    <hyperlink ref="F240" r:id="rId30" display="https://podminky.urs.cz/item/CS_URS_2022_02/916991121"/>
    <hyperlink ref="F244" r:id="rId31" display="https://podminky.urs.cz/item/CS_URS_2022_02/919441211"/>
    <hyperlink ref="F246" r:id="rId32" display="https://podminky.urs.cz/item/CS_URS_2022_02/919521120"/>
    <hyperlink ref="F250" r:id="rId33" display="https://podminky.urs.cz/item/CS_URS_2022_02/919535558"/>
    <hyperlink ref="F259" r:id="rId34" display="https://podminky.urs.cz/item/CS_URS_2022_02/997221571"/>
    <hyperlink ref="F261" r:id="rId35" display="https://podminky.urs.cz/item/CS_URS_2022_02/997221579"/>
    <hyperlink ref="F265" r:id="rId36" display="https://podminky.urs.cz/item/CS_URS_2022_02/998225111"/>
    <hyperlink ref="F269" r:id="rId37" display="https://podminky.urs.cz/item/CS_URS_2022_02/012103000"/>
    <hyperlink ref="F279" r:id="rId38" display="https://podminky.urs.cz/item/CS_URS_2022_02/012303000"/>
    <hyperlink ref="F284" r:id="rId39" display="https://podminky.urs.cz/item/CS_URS_2022_02/012403000"/>
    <hyperlink ref="F291" r:id="rId40" display="https://podminky.urs.cz/item/CS_URS_2022_02/030001000"/>
    <hyperlink ref="F301" r:id="rId41" display="https://podminky.urs.cz/item/CS_URS_2022_02/034303000"/>
    <hyperlink ref="F304" r:id="rId42" display="https://podminky.urs.cz/item/CS_URS_2022_02/0493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6" customWidth="1"/>
    <col min="2" max="2" width="1.7109375" style="266" customWidth="1"/>
    <col min="3" max="4" width="5.00390625" style="266" customWidth="1"/>
    <col min="5" max="5" width="11.7109375" style="266" customWidth="1"/>
    <col min="6" max="6" width="9.140625" style="266" customWidth="1"/>
    <col min="7" max="7" width="5.00390625" style="266" customWidth="1"/>
    <col min="8" max="8" width="77.8515625" style="266" customWidth="1"/>
    <col min="9" max="10" width="20.00390625" style="266" customWidth="1"/>
    <col min="11" max="11" width="1.7109375" style="266" customWidth="1"/>
  </cols>
  <sheetData>
    <row r="1" s="1" customFormat="1" ht="37.5" customHeight="1"/>
    <row r="2" spans="2:11" s="1" customFormat="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6" customFormat="1" ht="45" customHeight="1">
      <c r="B3" s="270"/>
      <c r="C3" s="271" t="s">
        <v>482</v>
      </c>
      <c r="D3" s="271"/>
      <c r="E3" s="271"/>
      <c r="F3" s="271"/>
      <c r="G3" s="271"/>
      <c r="H3" s="271"/>
      <c r="I3" s="271"/>
      <c r="J3" s="271"/>
      <c r="K3" s="272"/>
    </row>
    <row r="4" spans="2:11" s="1" customFormat="1" ht="25.5" customHeight="1">
      <c r="B4" s="273"/>
      <c r="C4" s="274" t="s">
        <v>483</v>
      </c>
      <c r="D4" s="274"/>
      <c r="E4" s="274"/>
      <c r="F4" s="274"/>
      <c r="G4" s="274"/>
      <c r="H4" s="274"/>
      <c r="I4" s="274"/>
      <c r="J4" s="274"/>
      <c r="K4" s="275"/>
    </row>
    <row r="5" spans="2:11" s="1" customFormat="1" ht="5.25" customHeight="1">
      <c r="B5" s="273"/>
      <c r="C5" s="276"/>
      <c r="D5" s="276"/>
      <c r="E5" s="276"/>
      <c r="F5" s="276"/>
      <c r="G5" s="276"/>
      <c r="H5" s="276"/>
      <c r="I5" s="276"/>
      <c r="J5" s="276"/>
      <c r="K5" s="275"/>
    </row>
    <row r="6" spans="2:11" s="1" customFormat="1" ht="15" customHeight="1">
      <c r="B6" s="273"/>
      <c r="C6" s="277" t="s">
        <v>484</v>
      </c>
      <c r="D6" s="277"/>
      <c r="E6" s="277"/>
      <c r="F6" s="277"/>
      <c r="G6" s="277"/>
      <c r="H6" s="277"/>
      <c r="I6" s="277"/>
      <c r="J6" s="277"/>
      <c r="K6" s="275"/>
    </row>
    <row r="7" spans="2:11" s="1" customFormat="1" ht="15" customHeight="1">
      <c r="B7" s="278"/>
      <c r="C7" s="277" t="s">
        <v>485</v>
      </c>
      <c r="D7" s="277"/>
      <c r="E7" s="277"/>
      <c r="F7" s="277"/>
      <c r="G7" s="277"/>
      <c r="H7" s="277"/>
      <c r="I7" s="277"/>
      <c r="J7" s="277"/>
      <c r="K7" s="275"/>
    </row>
    <row r="8" spans="2:11" s="1" customFormat="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pans="2:11" s="1" customFormat="1" ht="15" customHeight="1">
      <c r="B9" s="278"/>
      <c r="C9" s="277" t="s">
        <v>486</v>
      </c>
      <c r="D9" s="277"/>
      <c r="E9" s="277"/>
      <c r="F9" s="277"/>
      <c r="G9" s="277"/>
      <c r="H9" s="277"/>
      <c r="I9" s="277"/>
      <c r="J9" s="277"/>
      <c r="K9" s="275"/>
    </row>
    <row r="10" spans="2:11" s="1" customFormat="1" ht="15" customHeight="1">
      <c r="B10" s="278"/>
      <c r="C10" s="277"/>
      <c r="D10" s="277" t="s">
        <v>487</v>
      </c>
      <c r="E10" s="277"/>
      <c r="F10" s="277"/>
      <c r="G10" s="277"/>
      <c r="H10" s="277"/>
      <c r="I10" s="277"/>
      <c r="J10" s="277"/>
      <c r="K10" s="275"/>
    </row>
    <row r="11" spans="2:11" s="1" customFormat="1" ht="15" customHeight="1">
      <c r="B11" s="278"/>
      <c r="C11" s="279"/>
      <c r="D11" s="277" t="s">
        <v>488</v>
      </c>
      <c r="E11" s="277"/>
      <c r="F11" s="277"/>
      <c r="G11" s="277"/>
      <c r="H11" s="277"/>
      <c r="I11" s="277"/>
      <c r="J11" s="277"/>
      <c r="K11" s="275"/>
    </row>
    <row r="12" spans="2:11" s="1" customFormat="1" ht="15" customHeight="1">
      <c r="B12" s="278"/>
      <c r="C12" s="279"/>
      <c r="D12" s="277"/>
      <c r="E12" s="277"/>
      <c r="F12" s="277"/>
      <c r="G12" s="277"/>
      <c r="H12" s="277"/>
      <c r="I12" s="277"/>
      <c r="J12" s="277"/>
      <c r="K12" s="275"/>
    </row>
    <row r="13" spans="2:11" s="1" customFormat="1" ht="15" customHeight="1">
      <c r="B13" s="278"/>
      <c r="C13" s="279"/>
      <c r="D13" s="280" t="s">
        <v>489</v>
      </c>
      <c r="E13" s="277"/>
      <c r="F13" s="277"/>
      <c r="G13" s="277"/>
      <c r="H13" s="277"/>
      <c r="I13" s="277"/>
      <c r="J13" s="277"/>
      <c r="K13" s="275"/>
    </row>
    <row r="14" spans="2:11" s="1" customFormat="1" ht="12.75" customHeight="1">
      <c r="B14" s="278"/>
      <c r="C14" s="279"/>
      <c r="D14" s="279"/>
      <c r="E14" s="279"/>
      <c r="F14" s="279"/>
      <c r="G14" s="279"/>
      <c r="H14" s="279"/>
      <c r="I14" s="279"/>
      <c r="J14" s="279"/>
      <c r="K14" s="275"/>
    </row>
    <row r="15" spans="2:11" s="1" customFormat="1" ht="15" customHeight="1">
      <c r="B15" s="278"/>
      <c r="C15" s="279"/>
      <c r="D15" s="277" t="s">
        <v>490</v>
      </c>
      <c r="E15" s="277"/>
      <c r="F15" s="277"/>
      <c r="G15" s="277"/>
      <c r="H15" s="277"/>
      <c r="I15" s="277"/>
      <c r="J15" s="277"/>
      <c r="K15" s="275"/>
    </row>
    <row r="16" spans="2:11" s="1" customFormat="1" ht="15" customHeight="1">
      <c r="B16" s="278"/>
      <c r="C16" s="279"/>
      <c r="D16" s="277" t="s">
        <v>491</v>
      </c>
      <c r="E16" s="277"/>
      <c r="F16" s="277"/>
      <c r="G16" s="277"/>
      <c r="H16" s="277"/>
      <c r="I16" s="277"/>
      <c r="J16" s="277"/>
      <c r="K16" s="275"/>
    </row>
    <row r="17" spans="2:11" s="1" customFormat="1" ht="15" customHeight="1">
      <c r="B17" s="278"/>
      <c r="C17" s="279"/>
      <c r="D17" s="277" t="s">
        <v>492</v>
      </c>
      <c r="E17" s="277"/>
      <c r="F17" s="277"/>
      <c r="G17" s="277"/>
      <c r="H17" s="277"/>
      <c r="I17" s="277"/>
      <c r="J17" s="277"/>
      <c r="K17" s="275"/>
    </row>
    <row r="18" spans="2:11" s="1" customFormat="1" ht="15" customHeight="1">
      <c r="B18" s="278"/>
      <c r="C18" s="279"/>
      <c r="D18" s="279"/>
      <c r="E18" s="281" t="s">
        <v>79</v>
      </c>
      <c r="F18" s="277" t="s">
        <v>493</v>
      </c>
      <c r="G18" s="277"/>
      <c r="H18" s="277"/>
      <c r="I18" s="277"/>
      <c r="J18" s="277"/>
      <c r="K18" s="275"/>
    </row>
    <row r="19" spans="2:11" s="1" customFormat="1" ht="15" customHeight="1">
      <c r="B19" s="278"/>
      <c r="C19" s="279"/>
      <c r="D19" s="279"/>
      <c r="E19" s="281" t="s">
        <v>494</v>
      </c>
      <c r="F19" s="277" t="s">
        <v>495</v>
      </c>
      <c r="G19" s="277"/>
      <c r="H19" s="277"/>
      <c r="I19" s="277"/>
      <c r="J19" s="277"/>
      <c r="K19" s="275"/>
    </row>
    <row r="20" spans="2:11" s="1" customFormat="1" ht="15" customHeight="1">
      <c r="B20" s="278"/>
      <c r="C20" s="279"/>
      <c r="D20" s="279"/>
      <c r="E20" s="281" t="s">
        <v>496</v>
      </c>
      <c r="F20" s="277" t="s">
        <v>497</v>
      </c>
      <c r="G20" s="277"/>
      <c r="H20" s="277"/>
      <c r="I20" s="277"/>
      <c r="J20" s="277"/>
      <c r="K20" s="275"/>
    </row>
    <row r="21" spans="2:11" s="1" customFormat="1" ht="15" customHeight="1">
      <c r="B21" s="278"/>
      <c r="C21" s="279"/>
      <c r="D21" s="279"/>
      <c r="E21" s="281" t="s">
        <v>498</v>
      </c>
      <c r="F21" s="277" t="s">
        <v>499</v>
      </c>
      <c r="G21" s="277"/>
      <c r="H21" s="277"/>
      <c r="I21" s="277"/>
      <c r="J21" s="277"/>
      <c r="K21" s="275"/>
    </row>
    <row r="22" spans="2:11" s="1" customFormat="1" ht="15" customHeight="1">
      <c r="B22" s="278"/>
      <c r="C22" s="279"/>
      <c r="D22" s="279"/>
      <c r="E22" s="281" t="s">
        <v>500</v>
      </c>
      <c r="F22" s="277" t="s">
        <v>501</v>
      </c>
      <c r="G22" s="277"/>
      <c r="H22" s="277"/>
      <c r="I22" s="277"/>
      <c r="J22" s="277"/>
      <c r="K22" s="275"/>
    </row>
    <row r="23" spans="2:11" s="1" customFormat="1" ht="15" customHeight="1">
      <c r="B23" s="278"/>
      <c r="C23" s="279"/>
      <c r="D23" s="279"/>
      <c r="E23" s="281" t="s">
        <v>502</v>
      </c>
      <c r="F23" s="277" t="s">
        <v>503</v>
      </c>
      <c r="G23" s="277"/>
      <c r="H23" s="277"/>
      <c r="I23" s="277"/>
      <c r="J23" s="277"/>
      <c r="K23" s="275"/>
    </row>
    <row r="24" spans="2:11" s="1" customFormat="1" ht="12.75" customHeight="1">
      <c r="B24" s="278"/>
      <c r="C24" s="279"/>
      <c r="D24" s="279"/>
      <c r="E24" s="279"/>
      <c r="F24" s="279"/>
      <c r="G24" s="279"/>
      <c r="H24" s="279"/>
      <c r="I24" s="279"/>
      <c r="J24" s="279"/>
      <c r="K24" s="275"/>
    </row>
    <row r="25" spans="2:11" s="1" customFormat="1" ht="15" customHeight="1">
      <c r="B25" s="278"/>
      <c r="C25" s="277" t="s">
        <v>504</v>
      </c>
      <c r="D25" s="277"/>
      <c r="E25" s="277"/>
      <c r="F25" s="277"/>
      <c r="G25" s="277"/>
      <c r="H25" s="277"/>
      <c r="I25" s="277"/>
      <c r="J25" s="277"/>
      <c r="K25" s="275"/>
    </row>
    <row r="26" spans="2:11" s="1" customFormat="1" ht="15" customHeight="1">
      <c r="B26" s="278"/>
      <c r="C26" s="277" t="s">
        <v>505</v>
      </c>
      <c r="D26" s="277"/>
      <c r="E26" s="277"/>
      <c r="F26" s="277"/>
      <c r="G26" s="277"/>
      <c r="H26" s="277"/>
      <c r="I26" s="277"/>
      <c r="J26" s="277"/>
      <c r="K26" s="275"/>
    </row>
    <row r="27" spans="2:11" s="1" customFormat="1" ht="15" customHeight="1">
      <c r="B27" s="278"/>
      <c r="C27" s="277"/>
      <c r="D27" s="277" t="s">
        <v>506</v>
      </c>
      <c r="E27" s="277"/>
      <c r="F27" s="277"/>
      <c r="G27" s="277"/>
      <c r="H27" s="277"/>
      <c r="I27" s="277"/>
      <c r="J27" s="277"/>
      <c r="K27" s="275"/>
    </row>
    <row r="28" spans="2:11" s="1" customFormat="1" ht="15" customHeight="1">
      <c r="B28" s="278"/>
      <c r="C28" s="279"/>
      <c r="D28" s="277" t="s">
        <v>507</v>
      </c>
      <c r="E28" s="277"/>
      <c r="F28" s="277"/>
      <c r="G28" s="277"/>
      <c r="H28" s="277"/>
      <c r="I28" s="277"/>
      <c r="J28" s="277"/>
      <c r="K28" s="275"/>
    </row>
    <row r="29" spans="2:11" s="1" customFormat="1" ht="12.75" customHeight="1">
      <c r="B29" s="278"/>
      <c r="C29" s="279"/>
      <c r="D29" s="279"/>
      <c r="E29" s="279"/>
      <c r="F29" s="279"/>
      <c r="G29" s="279"/>
      <c r="H29" s="279"/>
      <c r="I29" s="279"/>
      <c r="J29" s="279"/>
      <c r="K29" s="275"/>
    </row>
    <row r="30" spans="2:11" s="1" customFormat="1" ht="15" customHeight="1">
      <c r="B30" s="278"/>
      <c r="C30" s="279"/>
      <c r="D30" s="277" t="s">
        <v>508</v>
      </c>
      <c r="E30" s="277"/>
      <c r="F30" s="277"/>
      <c r="G30" s="277"/>
      <c r="H30" s="277"/>
      <c r="I30" s="277"/>
      <c r="J30" s="277"/>
      <c r="K30" s="275"/>
    </row>
    <row r="31" spans="2:11" s="1" customFormat="1" ht="15" customHeight="1">
      <c r="B31" s="278"/>
      <c r="C31" s="279"/>
      <c r="D31" s="277" t="s">
        <v>509</v>
      </c>
      <c r="E31" s="277"/>
      <c r="F31" s="277"/>
      <c r="G31" s="277"/>
      <c r="H31" s="277"/>
      <c r="I31" s="277"/>
      <c r="J31" s="277"/>
      <c r="K31" s="275"/>
    </row>
    <row r="32" spans="2:11" s="1" customFormat="1" ht="12.75" customHeight="1">
      <c r="B32" s="278"/>
      <c r="C32" s="279"/>
      <c r="D32" s="279"/>
      <c r="E32" s="279"/>
      <c r="F32" s="279"/>
      <c r="G32" s="279"/>
      <c r="H32" s="279"/>
      <c r="I32" s="279"/>
      <c r="J32" s="279"/>
      <c r="K32" s="275"/>
    </row>
    <row r="33" spans="2:11" s="1" customFormat="1" ht="15" customHeight="1">
      <c r="B33" s="278"/>
      <c r="C33" s="279"/>
      <c r="D33" s="277" t="s">
        <v>510</v>
      </c>
      <c r="E33" s="277"/>
      <c r="F33" s="277"/>
      <c r="G33" s="277"/>
      <c r="H33" s="277"/>
      <c r="I33" s="277"/>
      <c r="J33" s="277"/>
      <c r="K33" s="275"/>
    </row>
    <row r="34" spans="2:11" s="1" customFormat="1" ht="15" customHeight="1">
      <c r="B34" s="278"/>
      <c r="C34" s="279"/>
      <c r="D34" s="277" t="s">
        <v>511</v>
      </c>
      <c r="E34" s="277"/>
      <c r="F34" s="277"/>
      <c r="G34" s="277"/>
      <c r="H34" s="277"/>
      <c r="I34" s="277"/>
      <c r="J34" s="277"/>
      <c r="K34" s="275"/>
    </row>
    <row r="35" spans="2:11" s="1" customFormat="1" ht="15" customHeight="1">
      <c r="B35" s="278"/>
      <c r="C35" s="279"/>
      <c r="D35" s="277" t="s">
        <v>512</v>
      </c>
      <c r="E35" s="277"/>
      <c r="F35" s="277"/>
      <c r="G35" s="277"/>
      <c r="H35" s="277"/>
      <c r="I35" s="277"/>
      <c r="J35" s="277"/>
      <c r="K35" s="275"/>
    </row>
    <row r="36" spans="2:11" s="1" customFormat="1" ht="15" customHeight="1">
      <c r="B36" s="278"/>
      <c r="C36" s="279"/>
      <c r="D36" s="277"/>
      <c r="E36" s="280" t="s">
        <v>103</v>
      </c>
      <c r="F36" s="277"/>
      <c r="G36" s="277" t="s">
        <v>513</v>
      </c>
      <c r="H36" s="277"/>
      <c r="I36" s="277"/>
      <c r="J36" s="277"/>
      <c r="K36" s="275"/>
    </row>
    <row r="37" spans="2:11" s="1" customFormat="1" ht="30.75" customHeight="1">
      <c r="B37" s="278"/>
      <c r="C37" s="279"/>
      <c r="D37" s="277"/>
      <c r="E37" s="280" t="s">
        <v>514</v>
      </c>
      <c r="F37" s="277"/>
      <c r="G37" s="277" t="s">
        <v>515</v>
      </c>
      <c r="H37" s="277"/>
      <c r="I37" s="277"/>
      <c r="J37" s="277"/>
      <c r="K37" s="275"/>
    </row>
    <row r="38" spans="2:11" s="1" customFormat="1" ht="15" customHeight="1">
      <c r="B38" s="278"/>
      <c r="C38" s="279"/>
      <c r="D38" s="277"/>
      <c r="E38" s="280" t="s">
        <v>53</v>
      </c>
      <c r="F38" s="277"/>
      <c r="G38" s="277" t="s">
        <v>516</v>
      </c>
      <c r="H38" s="277"/>
      <c r="I38" s="277"/>
      <c r="J38" s="277"/>
      <c r="K38" s="275"/>
    </row>
    <row r="39" spans="2:11" s="1" customFormat="1" ht="15" customHeight="1">
      <c r="B39" s="278"/>
      <c r="C39" s="279"/>
      <c r="D39" s="277"/>
      <c r="E39" s="280" t="s">
        <v>54</v>
      </c>
      <c r="F39" s="277"/>
      <c r="G39" s="277" t="s">
        <v>517</v>
      </c>
      <c r="H39" s="277"/>
      <c r="I39" s="277"/>
      <c r="J39" s="277"/>
      <c r="K39" s="275"/>
    </row>
    <row r="40" spans="2:11" s="1" customFormat="1" ht="15" customHeight="1">
      <c r="B40" s="278"/>
      <c r="C40" s="279"/>
      <c r="D40" s="277"/>
      <c r="E40" s="280" t="s">
        <v>104</v>
      </c>
      <c r="F40" s="277"/>
      <c r="G40" s="277" t="s">
        <v>518</v>
      </c>
      <c r="H40" s="277"/>
      <c r="I40" s="277"/>
      <c r="J40" s="277"/>
      <c r="K40" s="275"/>
    </row>
    <row r="41" spans="2:11" s="1" customFormat="1" ht="15" customHeight="1">
      <c r="B41" s="278"/>
      <c r="C41" s="279"/>
      <c r="D41" s="277"/>
      <c r="E41" s="280" t="s">
        <v>105</v>
      </c>
      <c r="F41" s="277"/>
      <c r="G41" s="277" t="s">
        <v>519</v>
      </c>
      <c r="H41" s="277"/>
      <c r="I41" s="277"/>
      <c r="J41" s="277"/>
      <c r="K41" s="275"/>
    </row>
    <row r="42" spans="2:11" s="1" customFormat="1" ht="15" customHeight="1">
      <c r="B42" s="278"/>
      <c r="C42" s="279"/>
      <c r="D42" s="277"/>
      <c r="E42" s="280" t="s">
        <v>520</v>
      </c>
      <c r="F42" s="277"/>
      <c r="G42" s="277" t="s">
        <v>521</v>
      </c>
      <c r="H42" s="277"/>
      <c r="I42" s="277"/>
      <c r="J42" s="277"/>
      <c r="K42" s="275"/>
    </row>
    <row r="43" spans="2:11" s="1" customFormat="1" ht="15" customHeight="1">
      <c r="B43" s="278"/>
      <c r="C43" s="279"/>
      <c r="D43" s="277"/>
      <c r="E43" s="280"/>
      <c r="F43" s="277"/>
      <c r="G43" s="277" t="s">
        <v>522</v>
      </c>
      <c r="H43" s="277"/>
      <c r="I43" s="277"/>
      <c r="J43" s="277"/>
      <c r="K43" s="275"/>
    </row>
    <row r="44" spans="2:11" s="1" customFormat="1" ht="15" customHeight="1">
      <c r="B44" s="278"/>
      <c r="C44" s="279"/>
      <c r="D44" s="277"/>
      <c r="E44" s="280" t="s">
        <v>523</v>
      </c>
      <c r="F44" s="277"/>
      <c r="G44" s="277" t="s">
        <v>524</v>
      </c>
      <c r="H44" s="277"/>
      <c r="I44" s="277"/>
      <c r="J44" s="277"/>
      <c r="K44" s="275"/>
    </row>
    <row r="45" spans="2:11" s="1" customFormat="1" ht="15" customHeight="1">
      <c r="B45" s="278"/>
      <c r="C45" s="279"/>
      <c r="D45" s="277"/>
      <c r="E45" s="280" t="s">
        <v>107</v>
      </c>
      <c r="F45" s="277"/>
      <c r="G45" s="277" t="s">
        <v>525</v>
      </c>
      <c r="H45" s="277"/>
      <c r="I45" s="277"/>
      <c r="J45" s="277"/>
      <c r="K45" s="275"/>
    </row>
    <row r="46" spans="2:11" s="1" customFormat="1" ht="12.75" customHeight="1">
      <c r="B46" s="278"/>
      <c r="C46" s="279"/>
      <c r="D46" s="277"/>
      <c r="E46" s="277"/>
      <c r="F46" s="277"/>
      <c r="G46" s="277"/>
      <c r="H46" s="277"/>
      <c r="I46" s="277"/>
      <c r="J46" s="277"/>
      <c r="K46" s="275"/>
    </row>
    <row r="47" spans="2:11" s="1" customFormat="1" ht="15" customHeight="1">
      <c r="B47" s="278"/>
      <c r="C47" s="279"/>
      <c r="D47" s="277" t="s">
        <v>526</v>
      </c>
      <c r="E47" s="277"/>
      <c r="F47" s="277"/>
      <c r="G47" s="277"/>
      <c r="H47" s="277"/>
      <c r="I47" s="277"/>
      <c r="J47" s="277"/>
      <c r="K47" s="275"/>
    </row>
    <row r="48" spans="2:11" s="1" customFormat="1" ht="15" customHeight="1">
      <c r="B48" s="278"/>
      <c r="C48" s="279"/>
      <c r="D48" s="279"/>
      <c r="E48" s="277" t="s">
        <v>527</v>
      </c>
      <c r="F48" s="277"/>
      <c r="G48" s="277"/>
      <c r="H48" s="277"/>
      <c r="I48" s="277"/>
      <c r="J48" s="277"/>
      <c r="K48" s="275"/>
    </row>
    <row r="49" spans="2:11" s="1" customFormat="1" ht="15" customHeight="1">
      <c r="B49" s="278"/>
      <c r="C49" s="279"/>
      <c r="D49" s="279"/>
      <c r="E49" s="277" t="s">
        <v>528</v>
      </c>
      <c r="F49" s="277"/>
      <c r="G49" s="277"/>
      <c r="H49" s="277"/>
      <c r="I49" s="277"/>
      <c r="J49" s="277"/>
      <c r="K49" s="275"/>
    </row>
    <row r="50" spans="2:11" s="1" customFormat="1" ht="15" customHeight="1">
      <c r="B50" s="278"/>
      <c r="C50" s="279"/>
      <c r="D50" s="279"/>
      <c r="E50" s="277" t="s">
        <v>529</v>
      </c>
      <c r="F50" s="277"/>
      <c r="G50" s="277"/>
      <c r="H50" s="277"/>
      <c r="I50" s="277"/>
      <c r="J50" s="277"/>
      <c r="K50" s="275"/>
    </row>
    <row r="51" spans="2:11" s="1" customFormat="1" ht="15" customHeight="1">
      <c r="B51" s="278"/>
      <c r="C51" s="279"/>
      <c r="D51" s="277" t="s">
        <v>530</v>
      </c>
      <c r="E51" s="277"/>
      <c r="F51" s="277"/>
      <c r="G51" s="277"/>
      <c r="H51" s="277"/>
      <c r="I51" s="277"/>
      <c r="J51" s="277"/>
      <c r="K51" s="275"/>
    </row>
    <row r="52" spans="2:11" s="1" customFormat="1" ht="25.5" customHeight="1">
      <c r="B52" s="273"/>
      <c r="C52" s="274" t="s">
        <v>531</v>
      </c>
      <c r="D52" s="274"/>
      <c r="E52" s="274"/>
      <c r="F52" s="274"/>
      <c r="G52" s="274"/>
      <c r="H52" s="274"/>
      <c r="I52" s="274"/>
      <c r="J52" s="274"/>
      <c r="K52" s="275"/>
    </row>
    <row r="53" spans="2:11" s="1" customFormat="1" ht="5.25" customHeight="1">
      <c r="B53" s="273"/>
      <c r="C53" s="276"/>
      <c r="D53" s="276"/>
      <c r="E53" s="276"/>
      <c r="F53" s="276"/>
      <c r="G53" s="276"/>
      <c r="H53" s="276"/>
      <c r="I53" s="276"/>
      <c r="J53" s="276"/>
      <c r="K53" s="275"/>
    </row>
    <row r="54" spans="2:11" s="1" customFormat="1" ht="15" customHeight="1">
      <c r="B54" s="273"/>
      <c r="C54" s="277" t="s">
        <v>532</v>
      </c>
      <c r="D54" s="277"/>
      <c r="E54" s="277"/>
      <c r="F54" s="277"/>
      <c r="G54" s="277"/>
      <c r="H54" s="277"/>
      <c r="I54" s="277"/>
      <c r="J54" s="277"/>
      <c r="K54" s="275"/>
    </row>
    <row r="55" spans="2:11" s="1" customFormat="1" ht="15" customHeight="1">
      <c r="B55" s="273"/>
      <c r="C55" s="277" t="s">
        <v>533</v>
      </c>
      <c r="D55" s="277"/>
      <c r="E55" s="277"/>
      <c r="F55" s="277"/>
      <c r="G55" s="277"/>
      <c r="H55" s="277"/>
      <c r="I55" s="277"/>
      <c r="J55" s="277"/>
      <c r="K55" s="275"/>
    </row>
    <row r="56" spans="2:11" s="1" customFormat="1" ht="12.75" customHeight="1">
      <c r="B56" s="273"/>
      <c r="C56" s="277"/>
      <c r="D56" s="277"/>
      <c r="E56" s="277"/>
      <c r="F56" s="277"/>
      <c r="G56" s="277"/>
      <c r="H56" s="277"/>
      <c r="I56" s="277"/>
      <c r="J56" s="277"/>
      <c r="K56" s="275"/>
    </row>
    <row r="57" spans="2:11" s="1" customFormat="1" ht="15" customHeight="1">
      <c r="B57" s="273"/>
      <c r="C57" s="277" t="s">
        <v>534</v>
      </c>
      <c r="D57" s="277"/>
      <c r="E57" s="277"/>
      <c r="F57" s="277"/>
      <c r="G57" s="277"/>
      <c r="H57" s="277"/>
      <c r="I57" s="277"/>
      <c r="J57" s="277"/>
      <c r="K57" s="275"/>
    </row>
    <row r="58" spans="2:11" s="1" customFormat="1" ht="15" customHeight="1">
      <c r="B58" s="273"/>
      <c r="C58" s="279"/>
      <c r="D58" s="277" t="s">
        <v>535</v>
      </c>
      <c r="E58" s="277"/>
      <c r="F58" s="277"/>
      <c r="G58" s="277"/>
      <c r="H58" s="277"/>
      <c r="I58" s="277"/>
      <c r="J58" s="277"/>
      <c r="K58" s="275"/>
    </row>
    <row r="59" spans="2:11" s="1" customFormat="1" ht="15" customHeight="1">
      <c r="B59" s="273"/>
      <c r="C59" s="279"/>
      <c r="D59" s="277" t="s">
        <v>536</v>
      </c>
      <c r="E59" s="277"/>
      <c r="F59" s="277"/>
      <c r="G59" s="277"/>
      <c r="H59" s="277"/>
      <c r="I59" s="277"/>
      <c r="J59" s="277"/>
      <c r="K59" s="275"/>
    </row>
    <row r="60" spans="2:11" s="1" customFormat="1" ht="15" customHeight="1">
      <c r="B60" s="273"/>
      <c r="C60" s="279"/>
      <c r="D60" s="277" t="s">
        <v>537</v>
      </c>
      <c r="E60" s="277"/>
      <c r="F60" s="277"/>
      <c r="G60" s="277"/>
      <c r="H60" s="277"/>
      <c r="I60" s="277"/>
      <c r="J60" s="277"/>
      <c r="K60" s="275"/>
    </row>
    <row r="61" spans="2:11" s="1" customFormat="1" ht="15" customHeight="1">
      <c r="B61" s="273"/>
      <c r="C61" s="279"/>
      <c r="D61" s="277" t="s">
        <v>538</v>
      </c>
      <c r="E61" s="277"/>
      <c r="F61" s="277"/>
      <c r="G61" s="277"/>
      <c r="H61" s="277"/>
      <c r="I61" s="277"/>
      <c r="J61" s="277"/>
      <c r="K61" s="275"/>
    </row>
    <row r="62" spans="2:11" s="1" customFormat="1" ht="15" customHeight="1">
      <c r="B62" s="273"/>
      <c r="C62" s="279"/>
      <c r="D62" s="282" t="s">
        <v>539</v>
      </c>
      <c r="E62" s="282"/>
      <c r="F62" s="282"/>
      <c r="G62" s="282"/>
      <c r="H62" s="282"/>
      <c r="I62" s="282"/>
      <c r="J62" s="282"/>
      <c r="K62" s="275"/>
    </row>
    <row r="63" spans="2:11" s="1" customFormat="1" ht="15" customHeight="1">
      <c r="B63" s="273"/>
      <c r="C63" s="279"/>
      <c r="D63" s="277" t="s">
        <v>540</v>
      </c>
      <c r="E63" s="277"/>
      <c r="F63" s="277"/>
      <c r="G63" s="277"/>
      <c r="H63" s="277"/>
      <c r="I63" s="277"/>
      <c r="J63" s="277"/>
      <c r="K63" s="275"/>
    </row>
    <row r="64" spans="2:11" s="1" customFormat="1" ht="12.75" customHeight="1">
      <c r="B64" s="273"/>
      <c r="C64" s="279"/>
      <c r="D64" s="279"/>
      <c r="E64" s="283"/>
      <c r="F64" s="279"/>
      <c r="G64" s="279"/>
      <c r="H64" s="279"/>
      <c r="I64" s="279"/>
      <c r="J64" s="279"/>
      <c r="K64" s="275"/>
    </row>
    <row r="65" spans="2:11" s="1" customFormat="1" ht="15" customHeight="1">
      <c r="B65" s="273"/>
      <c r="C65" s="279"/>
      <c r="D65" s="277" t="s">
        <v>541</v>
      </c>
      <c r="E65" s="277"/>
      <c r="F65" s="277"/>
      <c r="G65" s="277"/>
      <c r="H65" s="277"/>
      <c r="I65" s="277"/>
      <c r="J65" s="277"/>
      <c r="K65" s="275"/>
    </row>
    <row r="66" spans="2:11" s="1" customFormat="1" ht="15" customHeight="1">
      <c r="B66" s="273"/>
      <c r="C66" s="279"/>
      <c r="D66" s="282" t="s">
        <v>542</v>
      </c>
      <c r="E66" s="282"/>
      <c r="F66" s="282"/>
      <c r="G66" s="282"/>
      <c r="H66" s="282"/>
      <c r="I66" s="282"/>
      <c r="J66" s="282"/>
      <c r="K66" s="275"/>
    </row>
    <row r="67" spans="2:11" s="1" customFormat="1" ht="15" customHeight="1">
      <c r="B67" s="273"/>
      <c r="C67" s="279"/>
      <c r="D67" s="277" t="s">
        <v>543</v>
      </c>
      <c r="E67" s="277"/>
      <c r="F67" s="277"/>
      <c r="G67" s="277"/>
      <c r="H67" s="277"/>
      <c r="I67" s="277"/>
      <c r="J67" s="277"/>
      <c r="K67" s="275"/>
    </row>
    <row r="68" spans="2:11" s="1" customFormat="1" ht="15" customHeight="1">
      <c r="B68" s="273"/>
      <c r="C68" s="279"/>
      <c r="D68" s="277" t="s">
        <v>544</v>
      </c>
      <c r="E68" s="277"/>
      <c r="F68" s="277"/>
      <c r="G68" s="277"/>
      <c r="H68" s="277"/>
      <c r="I68" s="277"/>
      <c r="J68" s="277"/>
      <c r="K68" s="275"/>
    </row>
    <row r="69" spans="2:11" s="1" customFormat="1" ht="15" customHeight="1">
      <c r="B69" s="273"/>
      <c r="C69" s="279"/>
      <c r="D69" s="277" t="s">
        <v>545</v>
      </c>
      <c r="E69" s="277"/>
      <c r="F69" s="277"/>
      <c r="G69" s="277"/>
      <c r="H69" s="277"/>
      <c r="I69" s="277"/>
      <c r="J69" s="277"/>
      <c r="K69" s="275"/>
    </row>
    <row r="70" spans="2:11" s="1" customFormat="1" ht="15" customHeight="1">
      <c r="B70" s="273"/>
      <c r="C70" s="279"/>
      <c r="D70" s="277" t="s">
        <v>546</v>
      </c>
      <c r="E70" s="277"/>
      <c r="F70" s="277"/>
      <c r="G70" s="277"/>
      <c r="H70" s="277"/>
      <c r="I70" s="277"/>
      <c r="J70" s="277"/>
      <c r="K70" s="275"/>
    </row>
    <row r="71" spans="2:11" s="1" customFormat="1" ht="12.75" customHeight="1">
      <c r="B71" s="284"/>
      <c r="C71" s="285"/>
      <c r="D71" s="285"/>
      <c r="E71" s="285"/>
      <c r="F71" s="285"/>
      <c r="G71" s="285"/>
      <c r="H71" s="285"/>
      <c r="I71" s="285"/>
      <c r="J71" s="285"/>
      <c r="K71" s="286"/>
    </row>
    <row r="72" spans="2:11" s="1" customFormat="1" ht="18.75" customHeight="1">
      <c r="B72" s="287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s="1" customFormat="1" ht="18.75" customHeight="1">
      <c r="B73" s="288"/>
      <c r="C73" s="288"/>
      <c r="D73" s="288"/>
      <c r="E73" s="288"/>
      <c r="F73" s="288"/>
      <c r="G73" s="288"/>
      <c r="H73" s="288"/>
      <c r="I73" s="288"/>
      <c r="J73" s="288"/>
      <c r="K73" s="288"/>
    </row>
    <row r="74" spans="2:11" s="1" customFormat="1" ht="7.5" customHeight="1">
      <c r="B74" s="289"/>
      <c r="C74" s="290"/>
      <c r="D74" s="290"/>
      <c r="E74" s="290"/>
      <c r="F74" s="290"/>
      <c r="G74" s="290"/>
      <c r="H74" s="290"/>
      <c r="I74" s="290"/>
      <c r="J74" s="290"/>
      <c r="K74" s="291"/>
    </row>
    <row r="75" spans="2:11" s="1" customFormat="1" ht="45" customHeight="1">
      <c r="B75" s="292"/>
      <c r="C75" s="293" t="s">
        <v>547</v>
      </c>
      <c r="D75" s="293"/>
      <c r="E75" s="293"/>
      <c r="F75" s="293"/>
      <c r="G75" s="293"/>
      <c r="H75" s="293"/>
      <c r="I75" s="293"/>
      <c r="J75" s="293"/>
      <c r="K75" s="294"/>
    </row>
    <row r="76" spans="2:11" s="1" customFormat="1" ht="17.25" customHeight="1">
      <c r="B76" s="292"/>
      <c r="C76" s="295" t="s">
        <v>548</v>
      </c>
      <c r="D76" s="295"/>
      <c r="E76" s="295"/>
      <c r="F76" s="295" t="s">
        <v>549</v>
      </c>
      <c r="G76" s="296"/>
      <c r="H76" s="295" t="s">
        <v>54</v>
      </c>
      <c r="I76" s="295" t="s">
        <v>57</v>
      </c>
      <c r="J76" s="295" t="s">
        <v>550</v>
      </c>
      <c r="K76" s="294"/>
    </row>
    <row r="77" spans="2:11" s="1" customFormat="1" ht="17.25" customHeight="1">
      <c r="B77" s="292"/>
      <c r="C77" s="297" t="s">
        <v>551</v>
      </c>
      <c r="D77" s="297"/>
      <c r="E77" s="297"/>
      <c r="F77" s="298" t="s">
        <v>552</v>
      </c>
      <c r="G77" s="299"/>
      <c r="H77" s="297"/>
      <c r="I77" s="297"/>
      <c r="J77" s="297" t="s">
        <v>553</v>
      </c>
      <c r="K77" s="294"/>
    </row>
    <row r="78" spans="2:11" s="1" customFormat="1" ht="5.25" customHeight="1">
      <c r="B78" s="292"/>
      <c r="C78" s="300"/>
      <c r="D78" s="300"/>
      <c r="E78" s="300"/>
      <c r="F78" s="300"/>
      <c r="G78" s="301"/>
      <c r="H78" s="300"/>
      <c r="I78" s="300"/>
      <c r="J78" s="300"/>
      <c r="K78" s="294"/>
    </row>
    <row r="79" spans="2:11" s="1" customFormat="1" ht="15" customHeight="1">
      <c r="B79" s="292"/>
      <c r="C79" s="280" t="s">
        <v>53</v>
      </c>
      <c r="D79" s="302"/>
      <c r="E79" s="302"/>
      <c r="F79" s="303" t="s">
        <v>554</v>
      </c>
      <c r="G79" s="304"/>
      <c r="H79" s="280" t="s">
        <v>555</v>
      </c>
      <c r="I79" s="280" t="s">
        <v>556</v>
      </c>
      <c r="J79" s="280">
        <v>20</v>
      </c>
      <c r="K79" s="294"/>
    </row>
    <row r="80" spans="2:11" s="1" customFormat="1" ht="15" customHeight="1">
      <c r="B80" s="292"/>
      <c r="C80" s="280" t="s">
        <v>557</v>
      </c>
      <c r="D80" s="280"/>
      <c r="E80" s="280"/>
      <c r="F80" s="303" t="s">
        <v>554</v>
      </c>
      <c r="G80" s="304"/>
      <c r="H80" s="280" t="s">
        <v>558</v>
      </c>
      <c r="I80" s="280" t="s">
        <v>556</v>
      </c>
      <c r="J80" s="280">
        <v>120</v>
      </c>
      <c r="K80" s="294"/>
    </row>
    <row r="81" spans="2:11" s="1" customFormat="1" ht="15" customHeight="1">
      <c r="B81" s="305"/>
      <c r="C81" s="280" t="s">
        <v>559</v>
      </c>
      <c r="D81" s="280"/>
      <c r="E81" s="280"/>
      <c r="F81" s="303" t="s">
        <v>560</v>
      </c>
      <c r="G81" s="304"/>
      <c r="H81" s="280" t="s">
        <v>561</v>
      </c>
      <c r="I81" s="280" t="s">
        <v>556</v>
      </c>
      <c r="J81" s="280">
        <v>50</v>
      </c>
      <c r="K81" s="294"/>
    </row>
    <row r="82" spans="2:11" s="1" customFormat="1" ht="15" customHeight="1">
      <c r="B82" s="305"/>
      <c r="C82" s="280" t="s">
        <v>562</v>
      </c>
      <c r="D82" s="280"/>
      <c r="E82" s="280"/>
      <c r="F82" s="303" t="s">
        <v>554</v>
      </c>
      <c r="G82" s="304"/>
      <c r="H82" s="280" t="s">
        <v>563</v>
      </c>
      <c r="I82" s="280" t="s">
        <v>564</v>
      </c>
      <c r="J82" s="280"/>
      <c r="K82" s="294"/>
    </row>
    <row r="83" spans="2:11" s="1" customFormat="1" ht="15" customHeight="1">
      <c r="B83" s="305"/>
      <c r="C83" s="306" t="s">
        <v>565</v>
      </c>
      <c r="D83" s="306"/>
      <c r="E83" s="306"/>
      <c r="F83" s="307" t="s">
        <v>560</v>
      </c>
      <c r="G83" s="306"/>
      <c r="H83" s="306" t="s">
        <v>566</v>
      </c>
      <c r="I83" s="306" t="s">
        <v>556</v>
      </c>
      <c r="J83" s="306">
        <v>15</v>
      </c>
      <c r="K83" s="294"/>
    </row>
    <row r="84" spans="2:11" s="1" customFormat="1" ht="15" customHeight="1">
      <c r="B84" s="305"/>
      <c r="C84" s="306" t="s">
        <v>567</v>
      </c>
      <c r="D84" s="306"/>
      <c r="E84" s="306"/>
      <c r="F84" s="307" t="s">
        <v>560</v>
      </c>
      <c r="G84" s="306"/>
      <c r="H84" s="306" t="s">
        <v>568</v>
      </c>
      <c r="I84" s="306" t="s">
        <v>556</v>
      </c>
      <c r="J84" s="306">
        <v>15</v>
      </c>
      <c r="K84" s="294"/>
    </row>
    <row r="85" spans="2:11" s="1" customFormat="1" ht="15" customHeight="1">
      <c r="B85" s="305"/>
      <c r="C85" s="306" t="s">
        <v>569</v>
      </c>
      <c r="D85" s="306"/>
      <c r="E85" s="306"/>
      <c r="F85" s="307" t="s">
        <v>560</v>
      </c>
      <c r="G85" s="306"/>
      <c r="H85" s="306" t="s">
        <v>570</v>
      </c>
      <c r="I85" s="306" t="s">
        <v>556</v>
      </c>
      <c r="J85" s="306">
        <v>20</v>
      </c>
      <c r="K85" s="294"/>
    </row>
    <row r="86" spans="2:11" s="1" customFormat="1" ht="15" customHeight="1">
      <c r="B86" s="305"/>
      <c r="C86" s="306" t="s">
        <v>571</v>
      </c>
      <c r="D86" s="306"/>
      <c r="E86" s="306"/>
      <c r="F86" s="307" t="s">
        <v>560</v>
      </c>
      <c r="G86" s="306"/>
      <c r="H86" s="306" t="s">
        <v>572</v>
      </c>
      <c r="I86" s="306" t="s">
        <v>556</v>
      </c>
      <c r="J86" s="306">
        <v>20</v>
      </c>
      <c r="K86" s="294"/>
    </row>
    <row r="87" spans="2:11" s="1" customFormat="1" ht="15" customHeight="1">
      <c r="B87" s="305"/>
      <c r="C87" s="280" t="s">
        <v>573</v>
      </c>
      <c r="D87" s="280"/>
      <c r="E87" s="280"/>
      <c r="F87" s="303" t="s">
        <v>560</v>
      </c>
      <c r="G87" s="304"/>
      <c r="H87" s="280" t="s">
        <v>574</v>
      </c>
      <c r="I87" s="280" t="s">
        <v>556</v>
      </c>
      <c r="J87" s="280">
        <v>50</v>
      </c>
      <c r="K87" s="294"/>
    </row>
    <row r="88" spans="2:11" s="1" customFormat="1" ht="15" customHeight="1">
      <c r="B88" s="305"/>
      <c r="C88" s="280" t="s">
        <v>575</v>
      </c>
      <c r="D88" s="280"/>
      <c r="E88" s="280"/>
      <c r="F88" s="303" t="s">
        <v>560</v>
      </c>
      <c r="G88" s="304"/>
      <c r="H88" s="280" t="s">
        <v>576</v>
      </c>
      <c r="I88" s="280" t="s">
        <v>556</v>
      </c>
      <c r="J88" s="280">
        <v>20</v>
      </c>
      <c r="K88" s="294"/>
    </row>
    <row r="89" spans="2:11" s="1" customFormat="1" ht="15" customHeight="1">
      <c r="B89" s="305"/>
      <c r="C89" s="280" t="s">
        <v>577</v>
      </c>
      <c r="D89" s="280"/>
      <c r="E89" s="280"/>
      <c r="F89" s="303" t="s">
        <v>560</v>
      </c>
      <c r="G89" s="304"/>
      <c r="H89" s="280" t="s">
        <v>578</v>
      </c>
      <c r="I89" s="280" t="s">
        <v>556</v>
      </c>
      <c r="J89" s="280">
        <v>20</v>
      </c>
      <c r="K89" s="294"/>
    </row>
    <row r="90" spans="2:11" s="1" customFormat="1" ht="15" customHeight="1">
      <c r="B90" s="305"/>
      <c r="C90" s="280" t="s">
        <v>579</v>
      </c>
      <c r="D90" s="280"/>
      <c r="E90" s="280"/>
      <c r="F90" s="303" t="s">
        <v>560</v>
      </c>
      <c r="G90" s="304"/>
      <c r="H90" s="280" t="s">
        <v>580</v>
      </c>
      <c r="I90" s="280" t="s">
        <v>556</v>
      </c>
      <c r="J90" s="280">
        <v>50</v>
      </c>
      <c r="K90" s="294"/>
    </row>
    <row r="91" spans="2:11" s="1" customFormat="1" ht="15" customHeight="1">
      <c r="B91" s="305"/>
      <c r="C91" s="280" t="s">
        <v>581</v>
      </c>
      <c r="D91" s="280"/>
      <c r="E91" s="280"/>
      <c r="F91" s="303" t="s">
        <v>560</v>
      </c>
      <c r="G91" s="304"/>
      <c r="H91" s="280" t="s">
        <v>581</v>
      </c>
      <c r="I91" s="280" t="s">
        <v>556</v>
      </c>
      <c r="J91" s="280">
        <v>50</v>
      </c>
      <c r="K91" s="294"/>
    </row>
    <row r="92" spans="2:11" s="1" customFormat="1" ht="15" customHeight="1">
      <c r="B92" s="305"/>
      <c r="C92" s="280" t="s">
        <v>582</v>
      </c>
      <c r="D92" s="280"/>
      <c r="E92" s="280"/>
      <c r="F92" s="303" t="s">
        <v>560</v>
      </c>
      <c r="G92" s="304"/>
      <c r="H92" s="280" t="s">
        <v>583</v>
      </c>
      <c r="I92" s="280" t="s">
        <v>556</v>
      </c>
      <c r="J92" s="280">
        <v>255</v>
      </c>
      <c r="K92" s="294"/>
    </row>
    <row r="93" spans="2:11" s="1" customFormat="1" ht="15" customHeight="1">
      <c r="B93" s="305"/>
      <c r="C93" s="280" t="s">
        <v>584</v>
      </c>
      <c r="D93" s="280"/>
      <c r="E93" s="280"/>
      <c r="F93" s="303" t="s">
        <v>554</v>
      </c>
      <c r="G93" s="304"/>
      <c r="H93" s="280" t="s">
        <v>585</v>
      </c>
      <c r="I93" s="280" t="s">
        <v>586</v>
      </c>
      <c r="J93" s="280"/>
      <c r="K93" s="294"/>
    </row>
    <row r="94" spans="2:11" s="1" customFormat="1" ht="15" customHeight="1">
      <c r="B94" s="305"/>
      <c r="C94" s="280" t="s">
        <v>587</v>
      </c>
      <c r="D94" s="280"/>
      <c r="E94" s="280"/>
      <c r="F94" s="303" t="s">
        <v>554</v>
      </c>
      <c r="G94" s="304"/>
      <c r="H94" s="280" t="s">
        <v>588</v>
      </c>
      <c r="I94" s="280" t="s">
        <v>589</v>
      </c>
      <c r="J94" s="280"/>
      <c r="K94" s="294"/>
    </row>
    <row r="95" spans="2:11" s="1" customFormat="1" ht="15" customHeight="1">
      <c r="B95" s="305"/>
      <c r="C95" s="280" t="s">
        <v>590</v>
      </c>
      <c r="D95" s="280"/>
      <c r="E95" s="280"/>
      <c r="F95" s="303" t="s">
        <v>554</v>
      </c>
      <c r="G95" s="304"/>
      <c r="H95" s="280" t="s">
        <v>590</v>
      </c>
      <c r="I95" s="280" t="s">
        <v>589</v>
      </c>
      <c r="J95" s="280"/>
      <c r="K95" s="294"/>
    </row>
    <row r="96" spans="2:11" s="1" customFormat="1" ht="15" customHeight="1">
      <c r="B96" s="305"/>
      <c r="C96" s="280" t="s">
        <v>38</v>
      </c>
      <c r="D96" s="280"/>
      <c r="E96" s="280"/>
      <c r="F96" s="303" t="s">
        <v>554</v>
      </c>
      <c r="G96" s="304"/>
      <c r="H96" s="280" t="s">
        <v>591</v>
      </c>
      <c r="I96" s="280" t="s">
        <v>589</v>
      </c>
      <c r="J96" s="280"/>
      <c r="K96" s="294"/>
    </row>
    <row r="97" spans="2:11" s="1" customFormat="1" ht="15" customHeight="1">
      <c r="B97" s="305"/>
      <c r="C97" s="280" t="s">
        <v>48</v>
      </c>
      <c r="D97" s="280"/>
      <c r="E97" s="280"/>
      <c r="F97" s="303" t="s">
        <v>554</v>
      </c>
      <c r="G97" s="304"/>
      <c r="H97" s="280" t="s">
        <v>592</v>
      </c>
      <c r="I97" s="280" t="s">
        <v>589</v>
      </c>
      <c r="J97" s="280"/>
      <c r="K97" s="294"/>
    </row>
    <row r="98" spans="2:11" s="1" customFormat="1" ht="15" customHeight="1">
      <c r="B98" s="308"/>
      <c r="C98" s="309"/>
      <c r="D98" s="309"/>
      <c r="E98" s="309"/>
      <c r="F98" s="309"/>
      <c r="G98" s="309"/>
      <c r="H98" s="309"/>
      <c r="I98" s="309"/>
      <c r="J98" s="309"/>
      <c r="K98" s="310"/>
    </row>
    <row r="99" spans="2:11" s="1" customFormat="1" ht="18.7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1"/>
    </row>
    <row r="100" spans="2:11" s="1" customFormat="1" ht="18.75" customHeight="1"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</row>
    <row r="101" spans="2:11" s="1" customFormat="1" ht="7.5" customHeight="1">
      <c r="B101" s="289"/>
      <c r="C101" s="290"/>
      <c r="D101" s="290"/>
      <c r="E101" s="290"/>
      <c r="F101" s="290"/>
      <c r="G101" s="290"/>
      <c r="H101" s="290"/>
      <c r="I101" s="290"/>
      <c r="J101" s="290"/>
      <c r="K101" s="291"/>
    </row>
    <row r="102" spans="2:11" s="1" customFormat="1" ht="45" customHeight="1">
      <c r="B102" s="292"/>
      <c r="C102" s="293" t="s">
        <v>593</v>
      </c>
      <c r="D102" s="293"/>
      <c r="E102" s="293"/>
      <c r="F102" s="293"/>
      <c r="G102" s="293"/>
      <c r="H102" s="293"/>
      <c r="I102" s="293"/>
      <c r="J102" s="293"/>
      <c r="K102" s="294"/>
    </row>
    <row r="103" spans="2:11" s="1" customFormat="1" ht="17.25" customHeight="1">
      <c r="B103" s="292"/>
      <c r="C103" s="295" t="s">
        <v>548</v>
      </c>
      <c r="D103" s="295"/>
      <c r="E103" s="295"/>
      <c r="F103" s="295" t="s">
        <v>549</v>
      </c>
      <c r="G103" s="296"/>
      <c r="H103" s="295" t="s">
        <v>54</v>
      </c>
      <c r="I103" s="295" t="s">
        <v>57</v>
      </c>
      <c r="J103" s="295" t="s">
        <v>550</v>
      </c>
      <c r="K103" s="294"/>
    </row>
    <row r="104" spans="2:11" s="1" customFormat="1" ht="17.25" customHeight="1">
      <c r="B104" s="292"/>
      <c r="C104" s="297" t="s">
        <v>551</v>
      </c>
      <c r="D104" s="297"/>
      <c r="E104" s="297"/>
      <c r="F104" s="298" t="s">
        <v>552</v>
      </c>
      <c r="G104" s="299"/>
      <c r="H104" s="297"/>
      <c r="I104" s="297"/>
      <c r="J104" s="297" t="s">
        <v>553</v>
      </c>
      <c r="K104" s="294"/>
    </row>
    <row r="105" spans="2:11" s="1" customFormat="1" ht="5.25" customHeight="1">
      <c r="B105" s="292"/>
      <c r="C105" s="295"/>
      <c r="D105" s="295"/>
      <c r="E105" s="295"/>
      <c r="F105" s="295"/>
      <c r="G105" s="313"/>
      <c r="H105" s="295"/>
      <c r="I105" s="295"/>
      <c r="J105" s="295"/>
      <c r="K105" s="294"/>
    </row>
    <row r="106" spans="2:11" s="1" customFormat="1" ht="15" customHeight="1">
      <c r="B106" s="292"/>
      <c r="C106" s="280" t="s">
        <v>53</v>
      </c>
      <c r="D106" s="302"/>
      <c r="E106" s="302"/>
      <c r="F106" s="303" t="s">
        <v>554</v>
      </c>
      <c r="G106" s="280"/>
      <c r="H106" s="280" t="s">
        <v>594</v>
      </c>
      <c r="I106" s="280" t="s">
        <v>556</v>
      </c>
      <c r="J106" s="280">
        <v>20</v>
      </c>
      <c r="K106" s="294"/>
    </row>
    <row r="107" spans="2:11" s="1" customFormat="1" ht="15" customHeight="1">
      <c r="B107" s="292"/>
      <c r="C107" s="280" t="s">
        <v>557</v>
      </c>
      <c r="D107" s="280"/>
      <c r="E107" s="280"/>
      <c r="F107" s="303" t="s">
        <v>554</v>
      </c>
      <c r="G107" s="280"/>
      <c r="H107" s="280" t="s">
        <v>594</v>
      </c>
      <c r="I107" s="280" t="s">
        <v>556</v>
      </c>
      <c r="J107" s="280">
        <v>120</v>
      </c>
      <c r="K107" s="294"/>
    </row>
    <row r="108" spans="2:11" s="1" customFormat="1" ht="15" customHeight="1">
      <c r="B108" s="305"/>
      <c r="C108" s="280" t="s">
        <v>559</v>
      </c>
      <c r="D108" s="280"/>
      <c r="E108" s="280"/>
      <c r="F108" s="303" t="s">
        <v>560</v>
      </c>
      <c r="G108" s="280"/>
      <c r="H108" s="280" t="s">
        <v>594</v>
      </c>
      <c r="I108" s="280" t="s">
        <v>556</v>
      </c>
      <c r="J108" s="280">
        <v>50</v>
      </c>
      <c r="K108" s="294"/>
    </row>
    <row r="109" spans="2:11" s="1" customFormat="1" ht="15" customHeight="1">
      <c r="B109" s="305"/>
      <c r="C109" s="280" t="s">
        <v>562</v>
      </c>
      <c r="D109" s="280"/>
      <c r="E109" s="280"/>
      <c r="F109" s="303" t="s">
        <v>554</v>
      </c>
      <c r="G109" s="280"/>
      <c r="H109" s="280" t="s">
        <v>594</v>
      </c>
      <c r="I109" s="280" t="s">
        <v>564</v>
      </c>
      <c r="J109" s="280"/>
      <c r="K109" s="294"/>
    </row>
    <row r="110" spans="2:11" s="1" customFormat="1" ht="15" customHeight="1">
      <c r="B110" s="305"/>
      <c r="C110" s="280" t="s">
        <v>573</v>
      </c>
      <c r="D110" s="280"/>
      <c r="E110" s="280"/>
      <c r="F110" s="303" t="s">
        <v>560</v>
      </c>
      <c r="G110" s="280"/>
      <c r="H110" s="280" t="s">
        <v>594</v>
      </c>
      <c r="I110" s="280" t="s">
        <v>556</v>
      </c>
      <c r="J110" s="280">
        <v>50</v>
      </c>
      <c r="K110" s="294"/>
    </row>
    <row r="111" spans="2:11" s="1" customFormat="1" ht="15" customHeight="1">
      <c r="B111" s="305"/>
      <c r="C111" s="280" t="s">
        <v>581</v>
      </c>
      <c r="D111" s="280"/>
      <c r="E111" s="280"/>
      <c r="F111" s="303" t="s">
        <v>560</v>
      </c>
      <c r="G111" s="280"/>
      <c r="H111" s="280" t="s">
        <v>594</v>
      </c>
      <c r="I111" s="280" t="s">
        <v>556</v>
      </c>
      <c r="J111" s="280">
        <v>50</v>
      </c>
      <c r="K111" s="294"/>
    </row>
    <row r="112" spans="2:11" s="1" customFormat="1" ht="15" customHeight="1">
      <c r="B112" s="305"/>
      <c r="C112" s="280" t="s">
        <v>579</v>
      </c>
      <c r="D112" s="280"/>
      <c r="E112" s="280"/>
      <c r="F112" s="303" t="s">
        <v>560</v>
      </c>
      <c r="G112" s="280"/>
      <c r="H112" s="280" t="s">
        <v>594</v>
      </c>
      <c r="I112" s="280" t="s">
        <v>556</v>
      </c>
      <c r="J112" s="280">
        <v>50</v>
      </c>
      <c r="K112" s="294"/>
    </row>
    <row r="113" spans="2:11" s="1" customFormat="1" ht="15" customHeight="1">
      <c r="B113" s="305"/>
      <c r="C113" s="280" t="s">
        <v>53</v>
      </c>
      <c r="D113" s="280"/>
      <c r="E113" s="280"/>
      <c r="F113" s="303" t="s">
        <v>554</v>
      </c>
      <c r="G113" s="280"/>
      <c r="H113" s="280" t="s">
        <v>595</v>
      </c>
      <c r="I113" s="280" t="s">
        <v>556</v>
      </c>
      <c r="J113" s="280">
        <v>20</v>
      </c>
      <c r="K113" s="294"/>
    </row>
    <row r="114" spans="2:11" s="1" customFormat="1" ht="15" customHeight="1">
      <c r="B114" s="305"/>
      <c r="C114" s="280" t="s">
        <v>596</v>
      </c>
      <c r="D114" s="280"/>
      <c r="E114" s="280"/>
      <c r="F114" s="303" t="s">
        <v>554</v>
      </c>
      <c r="G114" s="280"/>
      <c r="H114" s="280" t="s">
        <v>597</v>
      </c>
      <c r="I114" s="280" t="s">
        <v>556</v>
      </c>
      <c r="J114" s="280">
        <v>120</v>
      </c>
      <c r="K114" s="294"/>
    </row>
    <row r="115" spans="2:11" s="1" customFormat="1" ht="15" customHeight="1">
      <c r="B115" s="305"/>
      <c r="C115" s="280" t="s">
        <v>38</v>
      </c>
      <c r="D115" s="280"/>
      <c r="E115" s="280"/>
      <c r="F115" s="303" t="s">
        <v>554</v>
      </c>
      <c r="G115" s="280"/>
      <c r="H115" s="280" t="s">
        <v>598</v>
      </c>
      <c r="I115" s="280" t="s">
        <v>589</v>
      </c>
      <c r="J115" s="280"/>
      <c r="K115" s="294"/>
    </row>
    <row r="116" spans="2:11" s="1" customFormat="1" ht="15" customHeight="1">
      <c r="B116" s="305"/>
      <c r="C116" s="280" t="s">
        <v>48</v>
      </c>
      <c r="D116" s="280"/>
      <c r="E116" s="280"/>
      <c r="F116" s="303" t="s">
        <v>554</v>
      </c>
      <c r="G116" s="280"/>
      <c r="H116" s="280" t="s">
        <v>599</v>
      </c>
      <c r="I116" s="280" t="s">
        <v>589</v>
      </c>
      <c r="J116" s="280"/>
      <c r="K116" s="294"/>
    </row>
    <row r="117" spans="2:11" s="1" customFormat="1" ht="15" customHeight="1">
      <c r="B117" s="305"/>
      <c r="C117" s="280" t="s">
        <v>57</v>
      </c>
      <c r="D117" s="280"/>
      <c r="E117" s="280"/>
      <c r="F117" s="303" t="s">
        <v>554</v>
      </c>
      <c r="G117" s="280"/>
      <c r="H117" s="280" t="s">
        <v>600</v>
      </c>
      <c r="I117" s="280" t="s">
        <v>601</v>
      </c>
      <c r="J117" s="280"/>
      <c r="K117" s="294"/>
    </row>
    <row r="118" spans="2:11" s="1" customFormat="1" ht="15" customHeight="1">
      <c r="B118" s="308"/>
      <c r="C118" s="314"/>
      <c r="D118" s="314"/>
      <c r="E118" s="314"/>
      <c r="F118" s="314"/>
      <c r="G118" s="314"/>
      <c r="H118" s="314"/>
      <c r="I118" s="314"/>
      <c r="J118" s="314"/>
      <c r="K118" s="310"/>
    </row>
    <row r="119" spans="2:11" s="1" customFormat="1" ht="18.75" customHeight="1">
      <c r="B119" s="315"/>
      <c r="C119" s="316"/>
      <c r="D119" s="316"/>
      <c r="E119" s="316"/>
      <c r="F119" s="317"/>
      <c r="G119" s="316"/>
      <c r="H119" s="316"/>
      <c r="I119" s="316"/>
      <c r="J119" s="316"/>
      <c r="K119" s="315"/>
    </row>
    <row r="120" spans="2:11" s="1" customFormat="1" ht="18.75" customHeight="1"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</row>
    <row r="121" spans="2:11" s="1" customFormat="1" ht="7.5" customHeight="1">
      <c r="B121" s="318"/>
      <c r="C121" s="319"/>
      <c r="D121" s="319"/>
      <c r="E121" s="319"/>
      <c r="F121" s="319"/>
      <c r="G121" s="319"/>
      <c r="H121" s="319"/>
      <c r="I121" s="319"/>
      <c r="J121" s="319"/>
      <c r="K121" s="320"/>
    </row>
    <row r="122" spans="2:11" s="1" customFormat="1" ht="45" customHeight="1">
      <c r="B122" s="321"/>
      <c r="C122" s="271" t="s">
        <v>602</v>
      </c>
      <c r="D122" s="271"/>
      <c r="E122" s="271"/>
      <c r="F122" s="271"/>
      <c r="G122" s="271"/>
      <c r="H122" s="271"/>
      <c r="I122" s="271"/>
      <c r="J122" s="271"/>
      <c r="K122" s="322"/>
    </row>
    <row r="123" spans="2:11" s="1" customFormat="1" ht="17.25" customHeight="1">
      <c r="B123" s="323"/>
      <c r="C123" s="295" t="s">
        <v>548</v>
      </c>
      <c r="D123" s="295"/>
      <c r="E123" s="295"/>
      <c r="F123" s="295" t="s">
        <v>549</v>
      </c>
      <c r="G123" s="296"/>
      <c r="H123" s="295" t="s">
        <v>54</v>
      </c>
      <c r="I123" s="295" t="s">
        <v>57</v>
      </c>
      <c r="J123" s="295" t="s">
        <v>550</v>
      </c>
      <c r="K123" s="324"/>
    </row>
    <row r="124" spans="2:11" s="1" customFormat="1" ht="17.25" customHeight="1">
      <c r="B124" s="323"/>
      <c r="C124" s="297" t="s">
        <v>551</v>
      </c>
      <c r="D124" s="297"/>
      <c r="E124" s="297"/>
      <c r="F124" s="298" t="s">
        <v>552</v>
      </c>
      <c r="G124" s="299"/>
      <c r="H124" s="297"/>
      <c r="I124" s="297"/>
      <c r="J124" s="297" t="s">
        <v>553</v>
      </c>
      <c r="K124" s="324"/>
    </row>
    <row r="125" spans="2:11" s="1" customFormat="1" ht="5.25" customHeight="1">
      <c r="B125" s="325"/>
      <c r="C125" s="300"/>
      <c r="D125" s="300"/>
      <c r="E125" s="300"/>
      <c r="F125" s="300"/>
      <c r="G125" s="326"/>
      <c r="H125" s="300"/>
      <c r="I125" s="300"/>
      <c r="J125" s="300"/>
      <c r="K125" s="327"/>
    </row>
    <row r="126" spans="2:11" s="1" customFormat="1" ht="15" customHeight="1">
      <c r="B126" s="325"/>
      <c r="C126" s="280" t="s">
        <v>557</v>
      </c>
      <c r="D126" s="302"/>
      <c r="E126" s="302"/>
      <c r="F126" s="303" t="s">
        <v>554</v>
      </c>
      <c r="G126" s="280"/>
      <c r="H126" s="280" t="s">
        <v>594</v>
      </c>
      <c r="I126" s="280" t="s">
        <v>556</v>
      </c>
      <c r="J126" s="280">
        <v>120</v>
      </c>
      <c r="K126" s="328"/>
    </row>
    <row r="127" spans="2:11" s="1" customFormat="1" ht="15" customHeight="1">
      <c r="B127" s="325"/>
      <c r="C127" s="280" t="s">
        <v>603</v>
      </c>
      <c r="D127" s="280"/>
      <c r="E127" s="280"/>
      <c r="F127" s="303" t="s">
        <v>554</v>
      </c>
      <c r="G127" s="280"/>
      <c r="H127" s="280" t="s">
        <v>604</v>
      </c>
      <c r="I127" s="280" t="s">
        <v>556</v>
      </c>
      <c r="J127" s="280" t="s">
        <v>605</v>
      </c>
      <c r="K127" s="328"/>
    </row>
    <row r="128" spans="2:11" s="1" customFormat="1" ht="15" customHeight="1">
      <c r="B128" s="325"/>
      <c r="C128" s="280" t="s">
        <v>502</v>
      </c>
      <c r="D128" s="280"/>
      <c r="E128" s="280"/>
      <c r="F128" s="303" t="s">
        <v>554</v>
      </c>
      <c r="G128" s="280"/>
      <c r="H128" s="280" t="s">
        <v>606</v>
      </c>
      <c r="I128" s="280" t="s">
        <v>556</v>
      </c>
      <c r="J128" s="280" t="s">
        <v>605</v>
      </c>
      <c r="K128" s="328"/>
    </row>
    <row r="129" spans="2:11" s="1" customFormat="1" ht="15" customHeight="1">
      <c r="B129" s="325"/>
      <c r="C129" s="280" t="s">
        <v>565</v>
      </c>
      <c r="D129" s="280"/>
      <c r="E129" s="280"/>
      <c r="F129" s="303" t="s">
        <v>560</v>
      </c>
      <c r="G129" s="280"/>
      <c r="H129" s="280" t="s">
        <v>566</v>
      </c>
      <c r="I129" s="280" t="s">
        <v>556</v>
      </c>
      <c r="J129" s="280">
        <v>15</v>
      </c>
      <c r="K129" s="328"/>
    </row>
    <row r="130" spans="2:11" s="1" customFormat="1" ht="15" customHeight="1">
      <c r="B130" s="325"/>
      <c r="C130" s="306" t="s">
        <v>567</v>
      </c>
      <c r="D130" s="306"/>
      <c r="E130" s="306"/>
      <c r="F130" s="307" t="s">
        <v>560</v>
      </c>
      <c r="G130" s="306"/>
      <c r="H130" s="306" t="s">
        <v>568</v>
      </c>
      <c r="I130" s="306" t="s">
        <v>556</v>
      </c>
      <c r="J130" s="306">
        <v>15</v>
      </c>
      <c r="K130" s="328"/>
    </row>
    <row r="131" spans="2:11" s="1" customFormat="1" ht="15" customHeight="1">
      <c r="B131" s="325"/>
      <c r="C131" s="306" t="s">
        <v>569</v>
      </c>
      <c r="D131" s="306"/>
      <c r="E131" s="306"/>
      <c r="F131" s="307" t="s">
        <v>560</v>
      </c>
      <c r="G131" s="306"/>
      <c r="H131" s="306" t="s">
        <v>570</v>
      </c>
      <c r="I131" s="306" t="s">
        <v>556</v>
      </c>
      <c r="J131" s="306">
        <v>20</v>
      </c>
      <c r="K131" s="328"/>
    </row>
    <row r="132" spans="2:11" s="1" customFormat="1" ht="15" customHeight="1">
      <c r="B132" s="325"/>
      <c r="C132" s="306" t="s">
        <v>571</v>
      </c>
      <c r="D132" s="306"/>
      <c r="E132" s="306"/>
      <c r="F132" s="307" t="s">
        <v>560</v>
      </c>
      <c r="G132" s="306"/>
      <c r="H132" s="306" t="s">
        <v>572</v>
      </c>
      <c r="I132" s="306" t="s">
        <v>556</v>
      </c>
      <c r="J132" s="306">
        <v>20</v>
      </c>
      <c r="K132" s="328"/>
    </row>
    <row r="133" spans="2:11" s="1" customFormat="1" ht="15" customHeight="1">
      <c r="B133" s="325"/>
      <c r="C133" s="280" t="s">
        <v>559</v>
      </c>
      <c r="D133" s="280"/>
      <c r="E133" s="280"/>
      <c r="F133" s="303" t="s">
        <v>560</v>
      </c>
      <c r="G133" s="280"/>
      <c r="H133" s="280" t="s">
        <v>594</v>
      </c>
      <c r="I133" s="280" t="s">
        <v>556</v>
      </c>
      <c r="J133" s="280">
        <v>50</v>
      </c>
      <c r="K133" s="328"/>
    </row>
    <row r="134" spans="2:11" s="1" customFormat="1" ht="15" customHeight="1">
      <c r="B134" s="325"/>
      <c r="C134" s="280" t="s">
        <v>573</v>
      </c>
      <c r="D134" s="280"/>
      <c r="E134" s="280"/>
      <c r="F134" s="303" t="s">
        <v>560</v>
      </c>
      <c r="G134" s="280"/>
      <c r="H134" s="280" t="s">
        <v>594</v>
      </c>
      <c r="I134" s="280" t="s">
        <v>556</v>
      </c>
      <c r="J134" s="280">
        <v>50</v>
      </c>
      <c r="K134" s="328"/>
    </row>
    <row r="135" spans="2:11" s="1" customFormat="1" ht="15" customHeight="1">
      <c r="B135" s="325"/>
      <c r="C135" s="280" t="s">
        <v>579</v>
      </c>
      <c r="D135" s="280"/>
      <c r="E135" s="280"/>
      <c r="F135" s="303" t="s">
        <v>560</v>
      </c>
      <c r="G135" s="280"/>
      <c r="H135" s="280" t="s">
        <v>594</v>
      </c>
      <c r="I135" s="280" t="s">
        <v>556</v>
      </c>
      <c r="J135" s="280">
        <v>50</v>
      </c>
      <c r="K135" s="328"/>
    </row>
    <row r="136" spans="2:11" s="1" customFormat="1" ht="15" customHeight="1">
      <c r="B136" s="325"/>
      <c r="C136" s="280" t="s">
        <v>581</v>
      </c>
      <c r="D136" s="280"/>
      <c r="E136" s="280"/>
      <c r="F136" s="303" t="s">
        <v>560</v>
      </c>
      <c r="G136" s="280"/>
      <c r="H136" s="280" t="s">
        <v>594</v>
      </c>
      <c r="I136" s="280" t="s">
        <v>556</v>
      </c>
      <c r="J136" s="280">
        <v>50</v>
      </c>
      <c r="K136" s="328"/>
    </row>
    <row r="137" spans="2:11" s="1" customFormat="1" ht="15" customHeight="1">
      <c r="B137" s="325"/>
      <c r="C137" s="280" t="s">
        <v>582</v>
      </c>
      <c r="D137" s="280"/>
      <c r="E137" s="280"/>
      <c r="F137" s="303" t="s">
        <v>560</v>
      </c>
      <c r="G137" s="280"/>
      <c r="H137" s="280" t="s">
        <v>607</v>
      </c>
      <c r="I137" s="280" t="s">
        <v>556</v>
      </c>
      <c r="J137" s="280">
        <v>255</v>
      </c>
      <c r="K137" s="328"/>
    </row>
    <row r="138" spans="2:11" s="1" customFormat="1" ht="15" customHeight="1">
      <c r="B138" s="325"/>
      <c r="C138" s="280" t="s">
        <v>584</v>
      </c>
      <c r="D138" s="280"/>
      <c r="E138" s="280"/>
      <c r="F138" s="303" t="s">
        <v>554</v>
      </c>
      <c r="G138" s="280"/>
      <c r="H138" s="280" t="s">
        <v>608</v>
      </c>
      <c r="I138" s="280" t="s">
        <v>586</v>
      </c>
      <c r="J138" s="280"/>
      <c r="K138" s="328"/>
    </row>
    <row r="139" spans="2:11" s="1" customFormat="1" ht="15" customHeight="1">
      <c r="B139" s="325"/>
      <c r="C139" s="280" t="s">
        <v>587</v>
      </c>
      <c r="D139" s="280"/>
      <c r="E139" s="280"/>
      <c r="F139" s="303" t="s">
        <v>554</v>
      </c>
      <c r="G139" s="280"/>
      <c r="H139" s="280" t="s">
        <v>609</v>
      </c>
      <c r="I139" s="280" t="s">
        <v>589</v>
      </c>
      <c r="J139" s="280"/>
      <c r="K139" s="328"/>
    </row>
    <row r="140" spans="2:11" s="1" customFormat="1" ht="15" customHeight="1">
      <c r="B140" s="325"/>
      <c r="C140" s="280" t="s">
        <v>590</v>
      </c>
      <c r="D140" s="280"/>
      <c r="E140" s="280"/>
      <c r="F140" s="303" t="s">
        <v>554</v>
      </c>
      <c r="G140" s="280"/>
      <c r="H140" s="280" t="s">
        <v>590</v>
      </c>
      <c r="I140" s="280" t="s">
        <v>589</v>
      </c>
      <c r="J140" s="280"/>
      <c r="K140" s="328"/>
    </row>
    <row r="141" spans="2:11" s="1" customFormat="1" ht="15" customHeight="1">
      <c r="B141" s="325"/>
      <c r="C141" s="280" t="s">
        <v>38</v>
      </c>
      <c r="D141" s="280"/>
      <c r="E141" s="280"/>
      <c r="F141" s="303" t="s">
        <v>554</v>
      </c>
      <c r="G141" s="280"/>
      <c r="H141" s="280" t="s">
        <v>610</v>
      </c>
      <c r="I141" s="280" t="s">
        <v>589</v>
      </c>
      <c r="J141" s="280"/>
      <c r="K141" s="328"/>
    </row>
    <row r="142" spans="2:11" s="1" customFormat="1" ht="15" customHeight="1">
      <c r="B142" s="325"/>
      <c r="C142" s="280" t="s">
        <v>611</v>
      </c>
      <c r="D142" s="280"/>
      <c r="E142" s="280"/>
      <c r="F142" s="303" t="s">
        <v>554</v>
      </c>
      <c r="G142" s="280"/>
      <c r="H142" s="280" t="s">
        <v>612</v>
      </c>
      <c r="I142" s="280" t="s">
        <v>589</v>
      </c>
      <c r="J142" s="280"/>
      <c r="K142" s="328"/>
    </row>
    <row r="143" spans="2:11" s="1" customFormat="1" ht="15" customHeight="1">
      <c r="B143" s="329"/>
      <c r="C143" s="330"/>
      <c r="D143" s="330"/>
      <c r="E143" s="330"/>
      <c r="F143" s="330"/>
      <c r="G143" s="330"/>
      <c r="H143" s="330"/>
      <c r="I143" s="330"/>
      <c r="J143" s="330"/>
      <c r="K143" s="331"/>
    </row>
    <row r="144" spans="2:11" s="1" customFormat="1" ht="18.75" customHeight="1">
      <c r="B144" s="316"/>
      <c r="C144" s="316"/>
      <c r="D144" s="316"/>
      <c r="E144" s="316"/>
      <c r="F144" s="317"/>
      <c r="G144" s="316"/>
      <c r="H144" s="316"/>
      <c r="I144" s="316"/>
      <c r="J144" s="316"/>
      <c r="K144" s="316"/>
    </row>
    <row r="145" spans="2:11" s="1" customFormat="1" ht="18.75" customHeight="1">
      <c r="B145" s="288"/>
      <c r="C145" s="288"/>
      <c r="D145" s="288"/>
      <c r="E145" s="288"/>
      <c r="F145" s="288"/>
      <c r="G145" s="288"/>
      <c r="H145" s="288"/>
      <c r="I145" s="288"/>
      <c r="J145" s="288"/>
      <c r="K145" s="288"/>
    </row>
    <row r="146" spans="2:11" s="1" customFormat="1" ht="7.5" customHeight="1">
      <c r="B146" s="289"/>
      <c r="C146" s="290"/>
      <c r="D146" s="290"/>
      <c r="E146" s="290"/>
      <c r="F146" s="290"/>
      <c r="G146" s="290"/>
      <c r="H146" s="290"/>
      <c r="I146" s="290"/>
      <c r="J146" s="290"/>
      <c r="K146" s="291"/>
    </row>
    <row r="147" spans="2:11" s="1" customFormat="1" ht="45" customHeight="1">
      <c r="B147" s="292"/>
      <c r="C147" s="293" t="s">
        <v>613</v>
      </c>
      <c r="D147" s="293"/>
      <c r="E147" s="293"/>
      <c r="F147" s="293"/>
      <c r="G147" s="293"/>
      <c r="H147" s="293"/>
      <c r="I147" s="293"/>
      <c r="J147" s="293"/>
      <c r="K147" s="294"/>
    </row>
    <row r="148" spans="2:11" s="1" customFormat="1" ht="17.25" customHeight="1">
      <c r="B148" s="292"/>
      <c r="C148" s="295" t="s">
        <v>548</v>
      </c>
      <c r="D148" s="295"/>
      <c r="E148" s="295"/>
      <c r="F148" s="295" t="s">
        <v>549</v>
      </c>
      <c r="G148" s="296"/>
      <c r="H148" s="295" t="s">
        <v>54</v>
      </c>
      <c r="I148" s="295" t="s">
        <v>57</v>
      </c>
      <c r="J148" s="295" t="s">
        <v>550</v>
      </c>
      <c r="K148" s="294"/>
    </row>
    <row r="149" spans="2:11" s="1" customFormat="1" ht="17.25" customHeight="1">
      <c r="B149" s="292"/>
      <c r="C149" s="297" t="s">
        <v>551</v>
      </c>
      <c r="D149" s="297"/>
      <c r="E149" s="297"/>
      <c r="F149" s="298" t="s">
        <v>552</v>
      </c>
      <c r="G149" s="299"/>
      <c r="H149" s="297"/>
      <c r="I149" s="297"/>
      <c r="J149" s="297" t="s">
        <v>553</v>
      </c>
      <c r="K149" s="294"/>
    </row>
    <row r="150" spans="2:11" s="1" customFormat="1" ht="5.25" customHeight="1">
      <c r="B150" s="305"/>
      <c r="C150" s="300"/>
      <c r="D150" s="300"/>
      <c r="E150" s="300"/>
      <c r="F150" s="300"/>
      <c r="G150" s="301"/>
      <c r="H150" s="300"/>
      <c r="I150" s="300"/>
      <c r="J150" s="300"/>
      <c r="K150" s="328"/>
    </row>
    <row r="151" spans="2:11" s="1" customFormat="1" ht="15" customHeight="1">
      <c r="B151" s="305"/>
      <c r="C151" s="332" t="s">
        <v>557</v>
      </c>
      <c r="D151" s="280"/>
      <c r="E151" s="280"/>
      <c r="F151" s="333" t="s">
        <v>554</v>
      </c>
      <c r="G151" s="280"/>
      <c r="H151" s="332" t="s">
        <v>594</v>
      </c>
      <c r="I151" s="332" t="s">
        <v>556</v>
      </c>
      <c r="J151" s="332">
        <v>120</v>
      </c>
      <c r="K151" s="328"/>
    </row>
    <row r="152" spans="2:11" s="1" customFormat="1" ht="15" customHeight="1">
      <c r="B152" s="305"/>
      <c r="C152" s="332" t="s">
        <v>603</v>
      </c>
      <c r="D152" s="280"/>
      <c r="E152" s="280"/>
      <c r="F152" s="333" t="s">
        <v>554</v>
      </c>
      <c r="G152" s="280"/>
      <c r="H152" s="332" t="s">
        <v>614</v>
      </c>
      <c r="I152" s="332" t="s">
        <v>556</v>
      </c>
      <c r="J152" s="332" t="s">
        <v>605</v>
      </c>
      <c r="K152" s="328"/>
    </row>
    <row r="153" spans="2:11" s="1" customFormat="1" ht="15" customHeight="1">
      <c r="B153" s="305"/>
      <c r="C153" s="332" t="s">
        <v>502</v>
      </c>
      <c r="D153" s="280"/>
      <c r="E153" s="280"/>
      <c r="F153" s="333" t="s">
        <v>554</v>
      </c>
      <c r="G153" s="280"/>
      <c r="H153" s="332" t="s">
        <v>615</v>
      </c>
      <c r="I153" s="332" t="s">
        <v>556</v>
      </c>
      <c r="J153" s="332" t="s">
        <v>605</v>
      </c>
      <c r="K153" s="328"/>
    </row>
    <row r="154" spans="2:11" s="1" customFormat="1" ht="15" customHeight="1">
      <c r="B154" s="305"/>
      <c r="C154" s="332" t="s">
        <v>559</v>
      </c>
      <c r="D154" s="280"/>
      <c r="E154" s="280"/>
      <c r="F154" s="333" t="s">
        <v>560</v>
      </c>
      <c r="G154" s="280"/>
      <c r="H154" s="332" t="s">
        <v>594</v>
      </c>
      <c r="I154" s="332" t="s">
        <v>556</v>
      </c>
      <c r="J154" s="332">
        <v>50</v>
      </c>
      <c r="K154" s="328"/>
    </row>
    <row r="155" spans="2:11" s="1" customFormat="1" ht="15" customHeight="1">
      <c r="B155" s="305"/>
      <c r="C155" s="332" t="s">
        <v>562</v>
      </c>
      <c r="D155" s="280"/>
      <c r="E155" s="280"/>
      <c r="F155" s="333" t="s">
        <v>554</v>
      </c>
      <c r="G155" s="280"/>
      <c r="H155" s="332" t="s">
        <v>594</v>
      </c>
      <c r="I155" s="332" t="s">
        <v>564</v>
      </c>
      <c r="J155" s="332"/>
      <c r="K155" s="328"/>
    </row>
    <row r="156" spans="2:11" s="1" customFormat="1" ht="15" customHeight="1">
      <c r="B156" s="305"/>
      <c r="C156" s="332" t="s">
        <v>573</v>
      </c>
      <c r="D156" s="280"/>
      <c r="E156" s="280"/>
      <c r="F156" s="333" t="s">
        <v>560</v>
      </c>
      <c r="G156" s="280"/>
      <c r="H156" s="332" t="s">
        <v>594</v>
      </c>
      <c r="I156" s="332" t="s">
        <v>556</v>
      </c>
      <c r="J156" s="332">
        <v>50</v>
      </c>
      <c r="K156" s="328"/>
    </row>
    <row r="157" spans="2:11" s="1" customFormat="1" ht="15" customHeight="1">
      <c r="B157" s="305"/>
      <c r="C157" s="332" t="s">
        <v>581</v>
      </c>
      <c r="D157" s="280"/>
      <c r="E157" s="280"/>
      <c r="F157" s="333" t="s">
        <v>560</v>
      </c>
      <c r="G157" s="280"/>
      <c r="H157" s="332" t="s">
        <v>594</v>
      </c>
      <c r="I157" s="332" t="s">
        <v>556</v>
      </c>
      <c r="J157" s="332">
        <v>50</v>
      </c>
      <c r="K157" s="328"/>
    </row>
    <row r="158" spans="2:11" s="1" customFormat="1" ht="15" customHeight="1">
      <c r="B158" s="305"/>
      <c r="C158" s="332" t="s">
        <v>579</v>
      </c>
      <c r="D158" s="280"/>
      <c r="E158" s="280"/>
      <c r="F158" s="333" t="s">
        <v>560</v>
      </c>
      <c r="G158" s="280"/>
      <c r="H158" s="332" t="s">
        <v>594</v>
      </c>
      <c r="I158" s="332" t="s">
        <v>556</v>
      </c>
      <c r="J158" s="332">
        <v>50</v>
      </c>
      <c r="K158" s="328"/>
    </row>
    <row r="159" spans="2:11" s="1" customFormat="1" ht="15" customHeight="1">
      <c r="B159" s="305"/>
      <c r="C159" s="332" t="s">
        <v>87</v>
      </c>
      <c r="D159" s="280"/>
      <c r="E159" s="280"/>
      <c r="F159" s="333" t="s">
        <v>554</v>
      </c>
      <c r="G159" s="280"/>
      <c r="H159" s="332" t="s">
        <v>616</v>
      </c>
      <c r="I159" s="332" t="s">
        <v>556</v>
      </c>
      <c r="J159" s="332" t="s">
        <v>617</v>
      </c>
      <c r="K159" s="328"/>
    </row>
    <row r="160" spans="2:11" s="1" customFormat="1" ht="15" customHeight="1">
      <c r="B160" s="305"/>
      <c r="C160" s="332" t="s">
        <v>618</v>
      </c>
      <c r="D160" s="280"/>
      <c r="E160" s="280"/>
      <c r="F160" s="333" t="s">
        <v>554</v>
      </c>
      <c r="G160" s="280"/>
      <c r="H160" s="332" t="s">
        <v>619</v>
      </c>
      <c r="I160" s="332" t="s">
        <v>589</v>
      </c>
      <c r="J160" s="332"/>
      <c r="K160" s="328"/>
    </row>
    <row r="161" spans="2:11" s="1" customFormat="1" ht="15" customHeight="1">
      <c r="B161" s="334"/>
      <c r="C161" s="314"/>
      <c r="D161" s="314"/>
      <c r="E161" s="314"/>
      <c r="F161" s="314"/>
      <c r="G161" s="314"/>
      <c r="H161" s="314"/>
      <c r="I161" s="314"/>
      <c r="J161" s="314"/>
      <c r="K161" s="335"/>
    </row>
    <row r="162" spans="2:11" s="1" customFormat="1" ht="18.75" customHeight="1">
      <c r="B162" s="316"/>
      <c r="C162" s="326"/>
      <c r="D162" s="326"/>
      <c r="E162" s="326"/>
      <c r="F162" s="336"/>
      <c r="G162" s="326"/>
      <c r="H162" s="326"/>
      <c r="I162" s="326"/>
      <c r="J162" s="326"/>
      <c r="K162" s="316"/>
    </row>
    <row r="163" spans="2:11" s="1" customFormat="1" ht="18.75" customHeight="1"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</row>
    <row r="164" spans="2:11" s="1" customFormat="1" ht="7.5" customHeight="1">
      <c r="B164" s="267"/>
      <c r="C164" s="268"/>
      <c r="D164" s="268"/>
      <c r="E164" s="268"/>
      <c r="F164" s="268"/>
      <c r="G164" s="268"/>
      <c r="H164" s="268"/>
      <c r="I164" s="268"/>
      <c r="J164" s="268"/>
      <c r="K164" s="269"/>
    </row>
    <row r="165" spans="2:11" s="1" customFormat="1" ht="45" customHeight="1">
      <c r="B165" s="270"/>
      <c r="C165" s="271" t="s">
        <v>620</v>
      </c>
      <c r="D165" s="271"/>
      <c r="E165" s="271"/>
      <c r="F165" s="271"/>
      <c r="G165" s="271"/>
      <c r="H165" s="271"/>
      <c r="I165" s="271"/>
      <c r="J165" s="271"/>
      <c r="K165" s="272"/>
    </row>
    <row r="166" spans="2:11" s="1" customFormat="1" ht="17.25" customHeight="1">
      <c r="B166" s="270"/>
      <c r="C166" s="295" t="s">
        <v>548</v>
      </c>
      <c r="D166" s="295"/>
      <c r="E166" s="295"/>
      <c r="F166" s="295" t="s">
        <v>549</v>
      </c>
      <c r="G166" s="337"/>
      <c r="H166" s="338" t="s">
        <v>54</v>
      </c>
      <c r="I166" s="338" t="s">
        <v>57</v>
      </c>
      <c r="J166" s="295" t="s">
        <v>550</v>
      </c>
      <c r="K166" s="272"/>
    </row>
    <row r="167" spans="2:11" s="1" customFormat="1" ht="17.25" customHeight="1">
      <c r="B167" s="273"/>
      <c r="C167" s="297" t="s">
        <v>551</v>
      </c>
      <c r="D167" s="297"/>
      <c r="E167" s="297"/>
      <c r="F167" s="298" t="s">
        <v>552</v>
      </c>
      <c r="G167" s="339"/>
      <c r="H167" s="340"/>
      <c r="I167" s="340"/>
      <c r="J167" s="297" t="s">
        <v>553</v>
      </c>
      <c r="K167" s="275"/>
    </row>
    <row r="168" spans="2:11" s="1" customFormat="1" ht="5.25" customHeight="1">
      <c r="B168" s="305"/>
      <c r="C168" s="300"/>
      <c r="D168" s="300"/>
      <c r="E168" s="300"/>
      <c r="F168" s="300"/>
      <c r="G168" s="301"/>
      <c r="H168" s="300"/>
      <c r="I168" s="300"/>
      <c r="J168" s="300"/>
      <c r="K168" s="328"/>
    </row>
    <row r="169" spans="2:11" s="1" customFormat="1" ht="15" customHeight="1">
      <c r="B169" s="305"/>
      <c r="C169" s="280" t="s">
        <v>557</v>
      </c>
      <c r="D169" s="280"/>
      <c r="E169" s="280"/>
      <c r="F169" s="303" t="s">
        <v>554</v>
      </c>
      <c r="G169" s="280"/>
      <c r="H169" s="280" t="s">
        <v>594</v>
      </c>
      <c r="I169" s="280" t="s">
        <v>556</v>
      </c>
      <c r="J169" s="280">
        <v>120</v>
      </c>
      <c r="K169" s="328"/>
    </row>
    <row r="170" spans="2:11" s="1" customFormat="1" ht="15" customHeight="1">
      <c r="B170" s="305"/>
      <c r="C170" s="280" t="s">
        <v>603</v>
      </c>
      <c r="D170" s="280"/>
      <c r="E170" s="280"/>
      <c r="F170" s="303" t="s">
        <v>554</v>
      </c>
      <c r="G170" s="280"/>
      <c r="H170" s="280" t="s">
        <v>604</v>
      </c>
      <c r="I170" s="280" t="s">
        <v>556</v>
      </c>
      <c r="J170" s="280" t="s">
        <v>605</v>
      </c>
      <c r="K170" s="328"/>
    </row>
    <row r="171" spans="2:11" s="1" customFormat="1" ht="15" customHeight="1">
      <c r="B171" s="305"/>
      <c r="C171" s="280" t="s">
        <v>502</v>
      </c>
      <c r="D171" s="280"/>
      <c r="E171" s="280"/>
      <c r="F171" s="303" t="s">
        <v>554</v>
      </c>
      <c r="G171" s="280"/>
      <c r="H171" s="280" t="s">
        <v>621</v>
      </c>
      <c r="I171" s="280" t="s">
        <v>556</v>
      </c>
      <c r="J171" s="280" t="s">
        <v>605</v>
      </c>
      <c r="K171" s="328"/>
    </row>
    <row r="172" spans="2:11" s="1" customFormat="1" ht="15" customHeight="1">
      <c r="B172" s="305"/>
      <c r="C172" s="280" t="s">
        <v>559</v>
      </c>
      <c r="D172" s="280"/>
      <c r="E172" s="280"/>
      <c r="F172" s="303" t="s">
        <v>560</v>
      </c>
      <c r="G172" s="280"/>
      <c r="H172" s="280" t="s">
        <v>621</v>
      </c>
      <c r="I172" s="280" t="s">
        <v>556</v>
      </c>
      <c r="J172" s="280">
        <v>50</v>
      </c>
      <c r="K172" s="328"/>
    </row>
    <row r="173" spans="2:11" s="1" customFormat="1" ht="15" customHeight="1">
      <c r="B173" s="305"/>
      <c r="C173" s="280" t="s">
        <v>562</v>
      </c>
      <c r="D173" s="280"/>
      <c r="E173" s="280"/>
      <c r="F173" s="303" t="s">
        <v>554</v>
      </c>
      <c r="G173" s="280"/>
      <c r="H173" s="280" t="s">
        <v>621</v>
      </c>
      <c r="I173" s="280" t="s">
        <v>564</v>
      </c>
      <c r="J173" s="280"/>
      <c r="K173" s="328"/>
    </row>
    <row r="174" spans="2:11" s="1" customFormat="1" ht="15" customHeight="1">
      <c r="B174" s="305"/>
      <c r="C174" s="280" t="s">
        <v>573</v>
      </c>
      <c r="D174" s="280"/>
      <c r="E174" s="280"/>
      <c r="F174" s="303" t="s">
        <v>560</v>
      </c>
      <c r="G174" s="280"/>
      <c r="H174" s="280" t="s">
        <v>621</v>
      </c>
      <c r="I174" s="280" t="s">
        <v>556</v>
      </c>
      <c r="J174" s="280">
        <v>50</v>
      </c>
      <c r="K174" s="328"/>
    </row>
    <row r="175" spans="2:11" s="1" customFormat="1" ht="15" customHeight="1">
      <c r="B175" s="305"/>
      <c r="C175" s="280" t="s">
        <v>581</v>
      </c>
      <c r="D175" s="280"/>
      <c r="E175" s="280"/>
      <c r="F175" s="303" t="s">
        <v>560</v>
      </c>
      <c r="G175" s="280"/>
      <c r="H175" s="280" t="s">
        <v>621</v>
      </c>
      <c r="I175" s="280" t="s">
        <v>556</v>
      </c>
      <c r="J175" s="280">
        <v>50</v>
      </c>
      <c r="K175" s="328"/>
    </row>
    <row r="176" spans="2:11" s="1" customFormat="1" ht="15" customHeight="1">
      <c r="B176" s="305"/>
      <c r="C176" s="280" t="s">
        <v>579</v>
      </c>
      <c r="D176" s="280"/>
      <c r="E176" s="280"/>
      <c r="F176" s="303" t="s">
        <v>560</v>
      </c>
      <c r="G176" s="280"/>
      <c r="H176" s="280" t="s">
        <v>621</v>
      </c>
      <c r="I176" s="280" t="s">
        <v>556</v>
      </c>
      <c r="J176" s="280">
        <v>50</v>
      </c>
      <c r="K176" s="328"/>
    </row>
    <row r="177" spans="2:11" s="1" customFormat="1" ht="15" customHeight="1">
      <c r="B177" s="305"/>
      <c r="C177" s="280" t="s">
        <v>103</v>
      </c>
      <c r="D177" s="280"/>
      <c r="E177" s="280"/>
      <c r="F177" s="303" t="s">
        <v>554</v>
      </c>
      <c r="G177" s="280"/>
      <c r="H177" s="280" t="s">
        <v>622</v>
      </c>
      <c r="I177" s="280" t="s">
        <v>623</v>
      </c>
      <c r="J177" s="280"/>
      <c r="K177" s="328"/>
    </row>
    <row r="178" spans="2:11" s="1" customFormat="1" ht="15" customHeight="1">
      <c r="B178" s="305"/>
      <c r="C178" s="280" t="s">
        <v>57</v>
      </c>
      <c r="D178" s="280"/>
      <c r="E178" s="280"/>
      <c r="F178" s="303" t="s">
        <v>554</v>
      </c>
      <c r="G178" s="280"/>
      <c r="H178" s="280" t="s">
        <v>624</v>
      </c>
      <c r="I178" s="280" t="s">
        <v>625</v>
      </c>
      <c r="J178" s="280">
        <v>1</v>
      </c>
      <c r="K178" s="328"/>
    </row>
    <row r="179" spans="2:11" s="1" customFormat="1" ht="15" customHeight="1">
      <c r="B179" s="305"/>
      <c r="C179" s="280" t="s">
        <v>53</v>
      </c>
      <c r="D179" s="280"/>
      <c r="E179" s="280"/>
      <c r="F179" s="303" t="s">
        <v>554</v>
      </c>
      <c r="G179" s="280"/>
      <c r="H179" s="280" t="s">
        <v>626</v>
      </c>
      <c r="I179" s="280" t="s">
        <v>556</v>
      </c>
      <c r="J179" s="280">
        <v>20</v>
      </c>
      <c r="K179" s="328"/>
    </row>
    <row r="180" spans="2:11" s="1" customFormat="1" ht="15" customHeight="1">
      <c r="B180" s="305"/>
      <c r="C180" s="280" t="s">
        <v>54</v>
      </c>
      <c r="D180" s="280"/>
      <c r="E180" s="280"/>
      <c r="F180" s="303" t="s">
        <v>554</v>
      </c>
      <c r="G180" s="280"/>
      <c r="H180" s="280" t="s">
        <v>627</v>
      </c>
      <c r="I180" s="280" t="s">
        <v>556</v>
      </c>
      <c r="J180" s="280">
        <v>255</v>
      </c>
      <c r="K180" s="328"/>
    </row>
    <row r="181" spans="2:11" s="1" customFormat="1" ht="15" customHeight="1">
      <c r="B181" s="305"/>
      <c r="C181" s="280" t="s">
        <v>104</v>
      </c>
      <c r="D181" s="280"/>
      <c r="E181" s="280"/>
      <c r="F181" s="303" t="s">
        <v>554</v>
      </c>
      <c r="G181" s="280"/>
      <c r="H181" s="280" t="s">
        <v>518</v>
      </c>
      <c r="I181" s="280" t="s">
        <v>556</v>
      </c>
      <c r="J181" s="280">
        <v>10</v>
      </c>
      <c r="K181" s="328"/>
    </row>
    <row r="182" spans="2:11" s="1" customFormat="1" ht="15" customHeight="1">
      <c r="B182" s="305"/>
      <c r="C182" s="280" t="s">
        <v>105</v>
      </c>
      <c r="D182" s="280"/>
      <c r="E182" s="280"/>
      <c r="F182" s="303" t="s">
        <v>554</v>
      </c>
      <c r="G182" s="280"/>
      <c r="H182" s="280" t="s">
        <v>628</v>
      </c>
      <c r="I182" s="280" t="s">
        <v>589</v>
      </c>
      <c r="J182" s="280"/>
      <c r="K182" s="328"/>
    </row>
    <row r="183" spans="2:11" s="1" customFormat="1" ht="15" customHeight="1">
      <c r="B183" s="305"/>
      <c r="C183" s="280" t="s">
        <v>629</v>
      </c>
      <c r="D183" s="280"/>
      <c r="E183" s="280"/>
      <c r="F183" s="303" t="s">
        <v>554</v>
      </c>
      <c r="G183" s="280"/>
      <c r="H183" s="280" t="s">
        <v>630</v>
      </c>
      <c r="I183" s="280" t="s">
        <v>589</v>
      </c>
      <c r="J183" s="280"/>
      <c r="K183" s="328"/>
    </row>
    <row r="184" spans="2:11" s="1" customFormat="1" ht="15" customHeight="1">
      <c r="B184" s="305"/>
      <c r="C184" s="280" t="s">
        <v>618</v>
      </c>
      <c r="D184" s="280"/>
      <c r="E184" s="280"/>
      <c r="F184" s="303" t="s">
        <v>554</v>
      </c>
      <c r="G184" s="280"/>
      <c r="H184" s="280" t="s">
        <v>631</v>
      </c>
      <c r="I184" s="280" t="s">
        <v>589</v>
      </c>
      <c r="J184" s="280"/>
      <c r="K184" s="328"/>
    </row>
    <row r="185" spans="2:11" s="1" customFormat="1" ht="15" customHeight="1">
      <c r="B185" s="305"/>
      <c r="C185" s="280" t="s">
        <v>107</v>
      </c>
      <c r="D185" s="280"/>
      <c r="E185" s="280"/>
      <c r="F185" s="303" t="s">
        <v>560</v>
      </c>
      <c r="G185" s="280"/>
      <c r="H185" s="280" t="s">
        <v>632</v>
      </c>
      <c r="I185" s="280" t="s">
        <v>556</v>
      </c>
      <c r="J185" s="280">
        <v>50</v>
      </c>
      <c r="K185" s="328"/>
    </row>
    <row r="186" spans="2:11" s="1" customFormat="1" ht="15" customHeight="1">
      <c r="B186" s="305"/>
      <c r="C186" s="280" t="s">
        <v>633</v>
      </c>
      <c r="D186" s="280"/>
      <c r="E186" s="280"/>
      <c r="F186" s="303" t="s">
        <v>560</v>
      </c>
      <c r="G186" s="280"/>
      <c r="H186" s="280" t="s">
        <v>634</v>
      </c>
      <c r="I186" s="280" t="s">
        <v>635</v>
      </c>
      <c r="J186" s="280"/>
      <c r="K186" s="328"/>
    </row>
    <row r="187" spans="2:11" s="1" customFormat="1" ht="15" customHeight="1">
      <c r="B187" s="305"/>
      <c r="C187" s="280" t="s">
        <v>636</v>
      </c>
      <c r="D187" s="280"/>
      <c r="E187" s="280"/>
      <c r="F187" s="303" t="s">
        <v>560</v>
      </c>
      <c r="G187" s="280"/>
      <c r="H187" s="280" t="s">
        <v>637</v>
      </c>
      <c r="I187" s="280" t="s">
        <v>635</v>
      </c>
      <c r="J187" s="280"/>
      <c r="K187" s="328"/>
    </row>
    <row r="188" spans="2:11" s="1" customFormat="1" ht="15" customHeight="1">
      <c r="B188" s="305"/>
      <c r="C188" s="280" t="s">
        <v>638</v>
      </c>
      <c r="D188" s="280"/>
      <c r="E188" s="280"/>
      <c r="F188" s="303" t="s">
        <v>560</v>
      </c>
      <c r="G188" s="280"/>
      <c r="H188" s="280" t="s">
        <v>639</v>
      </c>
      <c r="I188" s="280" t="s">
        <v>635</v>
      </c>
      <c r="J188" s="280"/>
      <c r="K188" s="328"/>
    </row>
    <row r="189" spans="2:11" s="1" customFormat="1" ht="15" customHeight="1">
      <c r="B189" s="305"/>
      <c r="C189" s="341" t="s">
        <v>640</v>
      </c>
      <c r="D189" s="280"/>
      <c r="E189" s="280"/>
      <c r="F189" s="303" t="s">
        <v>560</v>
      </c>
      <c r="G189" s="280"/>
      <c r="H189" s="280" t="s">
        <v>641</v>
      </c>
      <c r="I189" s="280" t="s">
        <v>642</v>
      </c>
      <c r="J189" s="342" t="s">
        <v>643</v>
      </c>
      <c r="K189" s="328"/>
    </row>
    <row r="190" spans="2:11" s="1" customFormat="1" ht="15" customHeight="1">
      <c r="B190" s="305"/>
      <c r="C190" s="341" t="s">
        <v>42</v>
      </c>
      <c r="D190" s="280"/>
      <c r="E190" s="280"/>
      <c r="F190" s="303" t="s">
        <v>554</v>
      </c>
      <c r="G190" s="280"/>
      <c r="H190" s="277" t="s">
        <v>644</v>
      </c>
      <c r="I190" s="280" t="s">
        <v>645</v>
      </c>
      <c r="J190" s="280"/>
      <c r="K190" s="328"/>
    </row>
    <row r="191" spans="2:11" s="1" customFormat="1" ht="15" customHeight="1">
      <c r="B191" s="305"/>
      <c r="C191" s="341" t="s">
        <v>646</v>
      </c>
      <c r="D191" s="280"/>
      <c r="E191" s="280"/>
      <c r="F191" s="303" t="s">
        <v>554</v>
      </c>
      <c r="G191" s="280"/>
      <c r="H191" s="280" t="s">
        <v>647</v>
      </c>
      <c r="I191" s="280" t="s">
        <v>589</v>
      </c>
      <c r="J191" s="280"/>
      <c r="K191" s="328"/>
    </row>
    <row r="192" spans="2:11" s="1" customFormat="1" ht="15" customHeight="1">
      <c r="B192" s="305"/>
      <c r="C192" s="341" t="s">
        <v>648</v>
      </c>
      <c r="D192" s="280"/>
      <c r="E192" s="280"/>
      <c r="F192" s="303" t="s">
        <v>554</v>
      </c>
      <c r="G192" s="280"/>
      <c r="H192" s="280" t="s">
        <v>649</v>
      </c>
      <c r="I192" s="280" t="s">
        <v>589</v>
      </c>
      <c r="J192" s="280"/>
      <c r="K192" s="328"/>
    </row>
    <row r="193" spans="2:11" s="1" customFormat="1" ht="15" customHeight="1">
      <c r="B193" s="305"/>
      <c r="C193" s="341" t="s">
        <v>650</v>
      </c>
      <c r="D193" s="280"/>
      <c r="E193" s="280"/>
      <c r="F193" s="303" t="s">
        <v>560</v>
      </c>
      <c r="G193" s="280"/>
      <c r="H193" s="280" t="s">
        <v>651</v>
      </c>
      <c r="I193" s="280" t="s">
        <v>589</v>
      </c>
      <c r="J193" s="280"/>
      <c r="K193" s="328"/>
    </row>
    <row r="194" spans="2:11" s="1" customFormat="1" ht="15" customHeight="1">
      <c r="B194" s="334"/>
      <c r="C194" s="343"/>
      <c r="D194" s="314"/>
      <c r="E194" s="314"/>
      <c r="F194" s="314"/>
      <c r="G194" s="314"/>
      <c r="H194" s="314"/>
      <c r="I194" s="314"/>
      <c r="J194" s="314"/>
      <c r="K194" s="335"/>
    </row>
    <row r="195" spans="2:11" s="1" customFormat="1" ht="18.75" customHeight="1">
      <c r="B195" s="316"/>
      <c r="C195" s="326"/>
      <c r="D195" s="326"/>
      <c r="E195" s="326"/>
      <c r="F195" s="336"/>
      <c r="G195" s="326"/>
      <c r="H195" s="326"/>
      <c r="I195" s="326"/>
      <c r="J195" s="326"/>
      <c r="K195" s="316"/>
    </row>
    <row r="196" spans="2:11" s="1" customFormat="1" ht="18.75" customHeight="1">
      <c r="B196" s="316"/>
      <c r="C196" s="326"/>
      <c r="D196" s="326"/>
      <c r="E196" s="326"/>
      <c r="F196" s="336"/>
      <c r="G196" s="326"/>
      <c r="H196" s="326"/>
      <c r="I196" s="326"/>
      <c r="J196" s="326"/>
      <c r="K196" s="316"/>
    </row>
    <row r="197" spans="2:11" s="1" customFormat="1" ht="18.75" customHeight="1">
      <c r="B197" s="288"/>
      <c r="C197" s="288"/>
      <c r="D197" s="288"/>
      <c r="E197" s="288"/>
      <c r="F197" s="288"/>
      <c r="G197" s="288"/>
      <c r="H197" s="288"/>
      <c r="I197" s="288"/>
      <c r="J197" s="288"/>
      <c r="K197" s="288"/>
    </row>
    <row r="198" spans="2:11" s="1" customFormat="1" ht="13.5">
      <c r="B198" s="267"/>
      <c r="C198" s="268"/>
      <c r="D198" s="268"/>
      <c r="E198" s="268"/>
      <c r="F198" s="268"/>
      <c r="G198" s="268"/>
      <c r="H198" s="268"/>
      <c r="I198" s="268"/>
      <c r="J198" s="268"/>
      <c r="K198" s="269"/>
    </row>
    <row r="199" spans="2:11" s="1" customFormat="1" ht="21">
      <c r="B199" s="270"/>
      <c r="C199" s="271" t="s">
        <v>652</v>
      </c>
      <c r="D199" s="271"/>
      <c r="E199" s="271"/>
      <c r="F199" s="271"/>
      <c r="G199" s="271"/>
      <c r="H199" s="271"/>
      <c r="I199" s="271"/>
      <c r="J199" s="271"/>
      <c r="K199" s="272"/>
    </row>
    <row r="200" spans="2:11" s="1" customFormat="1" ht="25.5" customHeight="1">
      <c r="B200" s="270"/>
      <c r="C200" s="344" t="s">
        <v>653</v>
      </c>
      <c r="D200" s="344"/>
      <c r="E200" s="344"/>
      <c r="F200" s="344" t="s">
        <v>654</v>
      </c>
      <c r="G200" s="345"/>
      <c r="H200" s="344" t="s">
        <v>655</v>
      </c>
      <c r="I200" s="344"/>
      <c r="J200" s="344"/>
      <c r="K200" s="272"/>
    </row>
    <row r="201" spans="2:11" s="1" customFormat="1" ht="5.25" customHeight="1">
      <c r="B201" s="305"/>
      <c r="C201" s="300"/>
      <c r="D201" s="300"/>
      <c r="E201" s="300"/>
      <c r="F201" s="300"/>
      <c r="G201" s="326"/>
      <c r="H201" s="300"/>
      <c r="I201" s="300"/>
      <c r="J201" s="300"/>
      <c r="K201" s="328"/>
    </row>
    <row r="202" spans="2:11" s="1" customFormat="1" ht="15" customHeight="1">
      <c r="B202" s="305"/>
      <c r="C202" s="280" t="s">
        <v>645</v>
      </c>
      <c r="D202" s="280"/>
      <c r="E202" s="280"/>
      <c r="F202" s="303" t="s">
        <v>43</v>
      </c>
      <c r="G202" s="280"/>
      <c r="H202" s="280" t="s">
        <v>656</v>
      </c>
      <c r="I202" s="280"/>
      <c r="J202" s="280"/>
      <c r="K202" s="328"/>
    </row>
    <row r="203" spans="2:11" s="1" customFormat="1" ht="15" customHeight="1">
      <c r="B203" s="305"/>
      <c r="C203" s="280"/>
      <c r="D203" s="280"/>
      <c r="E203" s="280"/>
      <c r="F203" s="303" t="s">
        <v>44</v>
      </c>
      <c r="G203" s="280"/>
      <c r="H203" s="280" t="s">
        <v>657</v>
      </c>
      <c r="I203" s="280"/>
      <c r="J203" s="280"/>
      <c r="K203" s="328"/>
    </row>
    <row r="204" spans="2:11" s="1" customFormat="1" ht="15" customHeight="1">
      <c r="B204" s="305"/>
      <c r="C204" s="280"/>
      <c r="D204" s="280"/>
      <c r="E204" s="280"/>
      <c r="F204" s="303" t="s">
        <v>47</v>
      </c>
      <c r="G204" s="280"/>
      <c r="H204" s="280" t="s">
        <v>658</v>
      </c>
      <c r="I204" s="280"/>
      <c r="J204" s="280"/>
      <c r="K204" s="328"/>
    </row>
    <row r="205" spans="2:11" s="1" customFormat="1" ht="15" customHeight="1">
      <c r="B205" s="305"/>
      <c r="C205" s="280"/>
      <c r="D205" s="280"/>
      <c r="E205" s="280"/>
      <c r="F205" s="303" t="s">
        <v>45</v>
      </c>
      <c r="G205" s="280"/>
      <c r="H205" s="280" t="s">
        <v>659</v>
      </c>
      <c r="I205" s="280"/>
      <c r="J205" s="280"/>
      <c r="K205" s="328"/>
    </row>
    <row r="206" spans="2:11" s="1" customFormat="1" ht="15" customHeight="1">
      <c r="B206" s="305"/>
      <c r="C206" s="280"/>
      <c r="D206" s="280"/>
      <c r="E206" s="280"/>
      <c r="F206" s="303" t="s">
        <v>46</v>
      </c>
      <c r="G206" s="280"/>
      <c r="H206" s="280" t="s">
        <v>660</v>
      </c>
      <c r="I206" s="280"/>
      <c r="J206" s="280"/>
      <c r="K206" s="328"/>
    </row>
    <row r="207" spans="2:11" s="1" customFormat="1" ht="15" customHeight="1">
      <c r="B207" s="305"/>
      <c r="C207" s="280"/>
      <c r="D207" s="280"/>
      <c r="E207" s="280"/>
      <c r="F207" s="303"/>
      <c r="G207" s="280"/>
      <c r="H207" s="280"/>
      <c r="I207" s="280"/>
      <c r="J207" s="280"/>
      <c r="K207" s="328"/>
    </row>
    <row r="208" spans="2:11" s="1" customFormat="1" ht="15" customHeight="1">
      <c r="B208" s="305"/>
      <c r="C208" s="280" t="s">
        <v>601</v>
      </c>
      <c r="D208" s="280"/>
      <c r="E208" s="280"/>
      <c r="F208" s="303" t="s">
        <v>79</v>
      </c>
      <c r="G208" s="280"/>
      <c r="H208" s="280" t="s">
        <v>661</v>
      </c>
      <c r="I208" s="280"/>
      <c r="J208" s="280"/>
      <c r="K208" s="328"/>
    </row>
    <row r="209" spans="2:11" s="1" customFormat="1" ht="15" customHeight="1">
      <c r="B209" s="305"/>
      <c r="C209" s="280"/>
      <c r="D209" s="280"/>
      <c r="E209" s="280"/>
      <c r="F209" s="303" t="s">
        <v>496</v>
      </c>
      <c r="G209" s="280"/>
      <c r="H209" s="280" t="s">
        <v>497</v>
      </c>
      <c r="I209" s="280"/>
      <c r="J209" s="280"/>
      <c r="K209" s="328"/>
    </row>
    <row r="210" spans="2:11" s="1" customFormat="1" ht="15" customHeight="1">
      <c r="B210" s="305"/>
      <c r="C210" s="280"/>
      <c r="D210" s="280"/>
      <c r="E210" s="280"/>
      <c r="F210" s="303" t="s">
        <v>494</v>
      </c>
      <c r="G210" s="280"/>
      <c r="H210" s="280" t="s">
        <v>662</v>
      </c>
      <c r="I210" s="280"/>
      <c r="J210" s="280"/>
      <c r="K210" s="328"/>
    </row>
    <row r="211" spans="2:11" s="1" customFormat="1" ht="15" customHeight="1">
      <c r="B211" s="346"/>
      <c r="C211" s="280"/>
      <c r="D211" s="280"/>
      <c r="E211" s="280"/>
      <c r="F211" s="303" t="s">
        <v>498</v>
      </c>
      <c r="G211" s="341"/>
      <c r="H211" s="332" t="s">
        <v>499</v>
      </c>
      <c r="I211" s="332"/>
      <c r="J211" s="332"/>
      <c r="K211" s="347"/>
    </row>
    <row r="212" spans="2:11" s="1" customFormat="1" ht="15" customHeight="1">
      <c r="B212" s="346"/>
      <c r="C212" s="280"/>
      <c r="D212" s="280"/>
      <c r="E212" s="280"/>
      <c r="F212" s="303" t="s">
        <v>500</v>
      </c>
      <c r="G212" s="341"/>
      <c r="H212" s="332" t="s">
        <v>663</v>
      </c>
      <c r="I212" s="332"/>
      <c r="J212" s="332"/>
      <c r="K212" s="347"/>
    </row>
    <row r="213" spans="2:11" s="1" customFormat="1" ht="15" customHeight="1">
      <c r="B213" s="346"/>
      <c r="C213" s="280"/>
      <c r="D213" s="280"/>
      <c r="E213" s="280"/>
      <c r="F213" s="303"/>
      <c r="G213" s="341"/>
      <c r="H213" s="332"/>
      <c r="I213" s="332"/>
      <c r="J213" s="332"/>
      <c r="K213" s="347"/>
    </row>
    <row r="214" spans="2:11" s="1" customFormat="1" ht="15" customHeight="1">
      <c r="B214" s="346"/>
      <c r="C214" s="280" t="s">
        <v>625</v>
      </c>
      <c r="D214" s="280"/>
      <c r="E214" s="280"/>
      <c r="F214" s="303">
        <v>1</v>
      </c>
      <c r="G214" s="341"/>
      <c r="H214" s="332" t="s">
        <v>664</v>
      </c>
      <c r="I214" s="332"/>
      <c r="J214" s="332"/>
      <c r="K214" s="347"/>
    </row>
    <row r="215" spans="2:11" s="1" customFormat="1" ht="15" customHeight="1">
      <c r="B215" s="346"/>
      <c r="C215" s="280"/>
      <c r="D215" s="280"/>
      <c r="E215" s="280"/>
      <c r="F215" s="303">
        <v>2</v>
      </c>
      <c r="G215" s="341"/>
      <c r="H215" s="332" t="s">
        <v>665</v>
      </c>
      <c r="I215" s="332"/>
      <c r="J215" s="332"/>
      <c r="K215" s="347"/>
    </row>
    <row r="216" spans="2:11" s="1" customFormat="1" ht="15" customHeight="1">
      <c r="B216" s="346"/>
      <c r="C216" s="280"/>
      <c r="D216" s="280"/>
      <c r="E216" s="280"/>
      <c r="F216" s="303">
        <v>3</v>
      </c>
      <c r="G216" s="341"/>
      <c r="H216" s="332" t="s">
        <v>666</v>
      </c>
      <c r="I216" s="332"/>
      <c r="J216" s="332"/>
      <c r="K216" s="347"/>
    </row>
    <row r="217" spans="2:11" s="1" customFormat="1" ht="15" customHeight="1">
      <c r="B217" s="346"/>
      <c r="C217" s="280"/>
      <c r="D217" s="280"/>
      <c r="E217" s="280"/>
      <c r="F217" s="303">
        <v>4</v>
      </c>
      <c r="G217" s="341"/>
      <c r="H217" s="332" t="s">
        <v>667</v>
      </c>
      <c r="I217" s="332"/>
      <c r="J217" s="332"/>
      <c r="K217" s="347"/>
    </row>
    <row r="218" spans="2:11" s="1" customFormat="1" ht="12.75" customHeight="1">
      <c r="B218" s="348"/>
      <c r="C218" s="349"/>
      <c r="D218" s="349"/>
      <c r="E218" s="349"/>
      <c r="F218" s="349"/>
      <c r="G218" s="349"/>
      <c r="H218" s="349"/>
      <c r="I218" s="349"/>
      <c r="J218" s="349"/>
      <c r="K218" s="35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DESKTOP-OMQ29LB\Martin</dc:creator>
  <cp:keywords/>
  <dc:description/>
  <cp:lastModifiedBy>DESKTOP-OMQ29LB\Martin</cp:lastModifiedBy>
  <dcterms:created xsi:type="dcterms:W3CDTF">2022-12-02T16:04:33Z</dcterms:created>
  <dcterms:modified xsi:type="dcterms:W3CDTF">2022-12-02T16:04:36Z</dcterms:modified>
  <cp:category/>
  <cp:version/>
  <cp:contentType/>
  <cp:contentStatus/>
</cp:coreProperties>
</file>