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01 - Komunikace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Komunikace'!$C$125:$K$247</definedName>
    <definedName name="_xlnm.Print_Area" localSheetId="1">'01 - Komunikace'!$C$4:$J$76,'01 - Komunikace'!$C$82:$J$107,'01 - Komunikace'!$C$113:$K$247</definedName>
    <definedName name="_xlnm.Print_Titles" localSheetId="1">'01 - Komunikace'!$125:$125</definedName>
  </definedNames>
  <calcPr/>
</workbook>
</file>

<file path=xl/calcChain.xml><?xml version="1.0" encoding="utf-8"?>
<calcChain xmlns="http://schemas.openxmlformats.org/spreadsheetml/2006/main">
  <c i="2" l="1" r="P235"/>
  <c r="J37"/>
  <c r="J36"/>
  <c i="1" r="AY95"/>
  <c i="2" r="J35"/>
  <c i="1" r="AX95"/>
  <c i="2" r="BI247"/>
  <c r="BH247"/>
  <c r="BG247"/>
  <c r="BF247"/>
  <c r="T247"/>
  <c r="T246"/>
  <c r="R247"/>
  <c r="R246"/>
  <c r="P247"/>
  <c r="P246"/>
  <c r="BI245"/>
  <c r="BH245"/>
  <c r="BG245"/>
  <c r="BF245"/>
  <c r="T245"/>
  <c r="R245"/>
  <c r="P245"/>
  <c r="BI236"/>
  <c r="BH236"/>
  <c r="BG236"/>
  <c r="BF236"/>
  <c r="T236"/>
  <c r="R236"/>
  <c r="P236"/>
  <c r="BI230"/>
  <c r="BH230"/>
  <c r="BG230"/>
  <c r="BF230"/>
  <c r="T230"/>
  <c r="R230"/>
  <c r="P230"/>
  <c r="BI226"/>
  <c r="BH226"/>
  <c r="BG226"/>
  <c r="BF226"/>
  <c r="T226"/>
  <c r="R226"/>
  <c r="P226"/>
  <c r="BI217"/>
  <c r="BH217"/>
  <c r="BG217"/>
  <c r="BF217"/>
  <c r="T217"/>
  <c r="R217"/>
  <c r="P217"/>
  <c r="BI214"/>
  <c r="BH214"/>
  <c r="BG214"/>
  <c r="BF214"/>
  <c r="T214"/>
  <c r="T213"/>
  <c r="R214"/>
  <c r="R213"/>
  <c r="P214"/>
  <c r="P213"/>
  <c r="BI211"/>
  <c r="BH211"/>
  <c r="BG211"/>
  <c r="BF211"/>
  <c r="T211"/>
  <c r="R211"/>
  <c r="P211"/>
  <c r="BI210"/>
  <c r="BH210"/>
  <c r="BG210"/>
  <c r="BF210"/>
  <c r="T210"/>
  <c r="R210"/>
  <c r="P210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6"/>
  <c r="BH166"/>
  <c r="BG166"/>
  <c r="BF166"/>
  <c r="T166"/>
  <c r="R166"/>
  <c r="P166"/>
  <c r="BI159"/>
  <c r="BH159"/>
  <c r="BG159"/>
  <c r="BF159"/>
  <c r="T159"/>
  <c r="R159"/>
  <c r="P159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123"/>
  <c r="J17"/>
  <c r="J12"/>
  <c r="J89"/>
  <c r="E7"/>
  <c r="E85"/>
  <c i="1" r="L90"/>
  <c r="AM90"/>
  <c r="AM89"/>
  <c r="L89"/>
  <c r="AM87"/>
  <c r="L87"/>
  <c r="L85"/>
  <c r="L84"/>
  <c i="2" r="BK171"/>
  <c r="J136"/>
  <c r="BK217"/>
  <c r="J206"/>
  <c r="BK195"/>
  <c r="J192"/>
  <c r="J171"/>
  <c r="BK145"/>
  <c r="J129"/>
  <c r="J247"/>
  <c r="BK214"/>
  <c r="BK202"/>
  <c r="J195"/>
  <c r="BK187"/>
  <c r="BK153"/>
  <c r="BK247"/>
  <c r="BK230"/>
  <c r="J211"/>
  <c r="J204"/>
  <c r="BK200"/>
  <c r="J181"/>
  <c r="J167"/>
  <c r="BK136"/>
  <c r="J184"/>
  <c r="J166"/>
  <c r="J141"/>
  <c r="J245"/>
  <c r="BK211"/>
  <c r="J202"/>
  <c r="J194"/>
  <c r="J191"/>
  <c r="BK175"/>
  <c r="J157"/>
  <c r="BK141"/>
  <c r="BK226"/>
  <c r="BK203"/>
  <c r="BK196"/>
  <c r="BK193"/>
  <c r="BK167"/>
  <c r="BK149"/>
  <c r="BK245"/>
  <c r="J226"/>
  <c r="J210"/>
  <c r="J203"/>
  <c r="BK191"/>
  <c r="J175"/>
  <c r="BK137"/>
  <c r="BK181"/>
  <c r="J159"/>
  <c r="J137"/>
  <c r="BK236"/>
  <c r="J214"/>
  <c r="BK204"/>
  <c r="J200"/>
  <c r="J193"/>
  <c r="J187"/>
  <c r="BK159"/>
  <c r="J153"/>
  <c r="J132"/>
  <c i="1" r="AS94"/>
  <c i="2" r="J230"/>
  <c r="BK210"/>
  <c r="BK201"/>
  <c r="BK194"/>
  <c r="BK184"/>
  <c r="BK166"/>
  <c r="J145"/>
  <c r="J236"/>
  <c r="J217"/>
  <c r="BK206"/>
  <c r="J201"/>
  <c r="J196"/>
  <c r="BK178"/>
  <c r="J149"/>
  <c r="BK132"/>
  <c r="BK192"/>
  <c r="J178"/>
  <c r="BK157"/>
  <c r="BK129"/>
  <c l="1" r="P128"/>
  <c r="BK165"/>
  <c r="J165"/>
  <c r="J99"/>
  <c r="T165"/>
  <c r="P190"/>
  <c r="BK209"/>
  <c r="J209"/>
  <c r="J101"/>
  <c r="T209"/>
  <c r="P216"/>
  <c r="P215"/>
  <c r="BK128"/>
  <c r="T128"/>
  <c r="R165"/>
  <c r="R190"/>
  <c r="P209"/>
  <c r="T216"/>
  <c r="T215"/>
  <c r="T235"/>
  <c r="R128"/>
  <c r="R127"/>
  <c r="P165"/>
  <c r="BK190"/>
  <c r="J190"/>
  <c r="J100"/>
  <c r="T190"/>
  <c r="R209"/>
  <c r="BK216"/>
  <c r="J216"/>
  <c r="J104"/>
  <c r="R216"/>
  <c r="R215"/>
  <c r="BK235"/>
  <c r="J235"/>
  <c r="J105"/>
  <c r="R235"/>
  <c r="BK213"/>
  <c r="J213"/>
  <c r="J102"/>
  <c r="BK246"/>
  <c r="J246"/>
  <c r="J106"/>
  <c r="BE137"/>
  <c r="BE145"/>
  <c r="BE149"/>
  <c r="BE175"/>
  <c r="BE187"/>
  <c r="BE141"/>
  <c r="BE153"/>
  <c r="BE159"/>
  <c r="BE192"/>
  <c r="BE193"/>
  <c r="BE196"/>
  <c r="BE201"/>
  <c r="BE202"/>
  <c r="BE203"/>
  <c r="BE204"/>
  <c r="BE210"/>
  <c r="BE226"/>
  <c r="BE236"/>
  <c r="BE247"/>
  <c r="F92"/>
  <c r="E116"/>
  <c r="J120"/>
  <c r="BE129"/>
  <c r="BE132"/>
  <c r="BE157"/>
  <c r="BE167"/>
  <c r="BE171"/>
  <c r="BE191"/>
  <c r="BE195"/>
  <c r="BE200"/>
  <c r="BE211"/>
  <c r="BE214"/>
  <c r="BE217"/>
  <c r="BE245"/>
  <c r="BE136"/>
  <c r="BE166"/>
  <c r="BE178"/>
  <c r="BE181"/>
  <c r="BE184"/>
  <c r="BE194"/>
  <c r="BE206"/>
  <c r="BE230"/>
  <c r="F35"/>
  <c i="1" r="BB95"/>
  <c r="BB94"/>
  <c r="W31"/>
  <c i="2" r="F34"/>
  <c i="1" r="BA95"/>
  <c r="BA94"/>
  <c r="W30"/>
  <c i="2" r="F36"/>
  <c i="1" r="BC95"/>
  <c r="BC94"/>
  <c r="AY94"/>
  <c i="2" r="F37"/>
  <c i="1" r="BD95"/>
  <c r="BD94"/>
  <c r="W33"/>
  <c i="2" r="J34"/>
  <c i="1" r="AW95"/>
  <c i="2" l="1" r="R126"/>
  <c r="T127"/>
  <c r="T126"/>
  <c r="BK127"/>
  <c r="P127"/>
  <c r="P126"/>
  <c i="1" r="AU95"/>
  <c i="2" r="J128"/>
  <c r="J98"/>
  <c r="BK215"/>
  <c r="J215"/>
  <c r="J103"/>
  <c i="1" r="AU94"/>
  <c r="AX94"/>
  <c i="2" r="F33"/>
  <c i="1" r="AZ95"/>
  <c r="AZ94"/>
  <c r="W29"/>
  <c r="W32"/>
  <c r="AW94"/>
  <c r="AK30"/>
  <c i="2" r="J33"/>
  <c i="1" r="AV95"/>
  <c r="AT95"/>
  <c i="2" l="1" r="BK126"/>
  <c r="J126"/>
  <c r="J96"/>
  <c r="J127"/>
  <c r="J97"/>
  <c i="1" r="AV94"/>
  <c r="AK29"/>
  <c i="2" l="1" r="J30"/>
  <c i="1" r="AG95"/>
  <c r="AG94"/>
  <c r="AK26"/>
  <c r="AT94"/>
  <c i="2" l="1" r="J39"/>
  <c i="1" r="AN94"/>
  <c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<sst xmlns="http://schemas.openxmlformats.org/spreadsheetml/2006/main">
  <si>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</si>
  <si>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</si>
  <si>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</si>
  <si>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</si>
  <si>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</si>
  <si>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{37703879-3e79-4232-a1dd-d981bad05650}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</si>
  <si>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</si>
  <si>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</si>
  <si>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</si>
  <si>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</si>
  <si>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</si>
  <si>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</si>
  <si>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</si>
  <si>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</si>
  <si>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2021-11-10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</si>
  <si>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</si>
  <si>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</si>
  <si>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Výstavba místní komunikace Vnorovice</t>
  </si>
  <si>
    <t>KSO:</t>
  </si>
  <si>
    <t>CC-CZ:</t>
  </si>
  <si>
    <t>Místo:</t>
  </si>
  <si>
    <t xml:space="preserve"> </t>
  </si>
  <si>
    <t>Datum:</t>
  </si>
  <si>
    <t>29. 11. 2021</t>
  </si>
  <si>
    <t>Zadavatel:</t>
  </si>
  <si>
    <t>IČ:</t>
  </si>
  <si>
    <t>Obec Staré Hobzí</t>
  </si>
  <si>
    <t>DIČ:</t>
  </si>
  <si>
    <t>Uchazeč:</t>
  </si>
  <si>
    <t>Vyplň údaj</t>
  </si>
  <si>
    <t>Projektant:</t>
  </si>
  <si>
    <t>f-plan spol. s r.o., Ing.Jiří Kopr</t>
  </si>
  <si>
    <t>True</t>
  </si>
  <si>
    <t>1</t>
  </si>
  <si>
    <t>Zpracovatel:</t>
  </si>
  <si>
    <t>Martin Lang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</si>
  <si>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</si>
  <si>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</si>
  <si>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</si>
  <si>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</si>
  <si>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</si>
  <si>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</si>
  <si>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</si>
  <si>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</si>
  <si>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</si>
  <si>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</si>
  <si>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</si>
  <si>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</si>
  <si>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</si>
  <si>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</si>
  <si>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</si>
  <si>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</si>
  <si>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</si>
  <si>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</si>
  <si>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</si>
  <si>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</si>
  <si>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</si>
  <si>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</si>
  <si>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</si>
  <si>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</si>
  <si>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</si>
  <si>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</si>
  <si>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</si>
  <si>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</si>
  <si>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</si>
  <si>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</si>
  <si>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</si>
  <si>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</si>
  <si>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</si>
  <si>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</si>
  <si>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</si>
  <si>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</si>
  <si>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</si>
  <si>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</si>
  <si>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</si>
  <si>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</si>
  <si>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</si>
  <si>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</si>
  <si>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</si>
  <si>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</si>
  <si>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</si>
  <si>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</si>
  <si>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</si>
  <si>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Komunikace</t>
  </si>
  <si>
    <t>STA</t>
  </si>
  <si>
    <t>{d5baf4bf-d6db-4f82-bcbd-79395dc0e15b}</t>
  </si>
  <si>
    <t>2</t>
  </si>
  <si>
    <t>KRYCÍ LIST SOUPISU PRACÍ</t>
  </si>
  <si>
    <t>Objekt:</t>
  </si>
  <si>
    <t>01 - Komunikace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</si>
  <si>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</si>
  <si>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</si>
  <si>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</si>
  <si>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</si>
  <si>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</si>
  <si>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</si>
  <si>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</si>
  <si>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</si>
  <si>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</si>
  <si>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</si>
  <si>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</si>
  <si>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</si>
  <si>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</si>
  <si>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</si>
  <si>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</si>
  <si>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</si>
  <si>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</si>
  <si>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</si>
  <si>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</si>
  <si>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</si>
  <si>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</si>
  <si>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</si>
  <si>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</si>
  <si>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</si>
  <si>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</si>
  <si>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</si>
  <si>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</si>
  <si>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</si>
  <si>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</si>
  <si>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</si>
  <si>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</si>
  <si>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</si>
  <si>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</si>
  <si>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</si>
  <si>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</si>
  <si>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m2</t>
  </si>
  <si>
    <t>CS ÚRS 2021 02</t>
  </si>
  <si>
    <t>4</t>
  </si>
  <si>
    <t>211123693</t>
  </si>
  <si>
    <t>VV</t>
  </si>
  <si>
    <t>397,00+9,00</t>
  </si>
  <si>
    <t>Součet</t>
  </si>
  <si>
    <t>122252204</t>
  </si>
  <si>
    <t>Odkopávky a prokopávky nezapažené pro silnice a dálnice strojně v hornině třídy těžitelnosti I přes 100 do 500 m3</t>
  </si>
  <si>
    <t>m3</t>
  </si>
  <si>
    <t>569612633</t>
  </si>
  <si>
    <t>(397,00+9,00+103,00)*0,30</t>
  </si>
  <si>
    <t>"zvětšená odkopávka - úsek 5,60-25,20" 4,50*19,60*0,23</t>
  </si>
  <si>
    <t>3</t>
  </si>
  <si>
    <t>162751113</t>
  </si>
  <si>
    <t>Vodorovné přemístění výkopku nebo sypaniny po suchu na obvyklém dopravním prostředku, bez naložení výkopku, avšak se složením bez rozhrnutí z horniny třídy těžitelnosti I skupiny 1 až 3 na vzdálenost přes 5 000 do 6 000 m</t>
  </si>
  <si>
    <t>-425661178</t>
  </si>
  <si>
    <t>171151103</t>
  </si>
  <si>
    <t>Uložení sypanin do násypů strojně s rozprostřením sypaniny ve vrstvách a s hrubým urovnáním zhutněných z hornin soudržných jakékoliv třídy těžitelnosti</t>
  </si>
  <si>
    <t>-1321284911</t>
  </si>
  <si>
    <t>násyp na stávající komunikace pro jejich vyspravení</t>
  </si>
  <si>
    <t>397,00*0,15+176,046</t>
  </si>
  <si>
    <t>5</t>
  </si>
  <si>
    <t>181111111</t>
  </si>
  <si>
    <t>Plošná úprava terénu v zemině skupiny 1 až 4 s urovnáním povrchu bez doplnění ornice souvislé plochy do 500 m2 při nerovnostech terénu přes 50 do 100 mm v rovině nebo na svahu do 1:5</t>
  </si>
  <si>
    <t>1663348324</t>
  </si>
  <si>
    <t>podél nové komunikace</t>
  </si>
  <si>
    <t>2*1,00*113,20</t>
  </si>
  <si>
    <t>6</t>
  </si>
  <si>
    <t>181151311</t>
  </si>
  <si>
    <t>Plošná úprava terénu v zemině skupiny 1 až 4 s urovnáním povrchu bez doplnění ornice souvislé plochy přes 500 m2 při nerovnostech terénu přes 50 do 100 mm v rovině nebo na svahu do 1:5</t>
  </si>
  <si>
    <t>-456915008</t>
  </si>
  <si>
    <t>vyspravení stávajících komunikaci vytěženou zeminou a štěrkem</t>
  </si>
  <si>
    <t>4650,00</t>
  </si>
  <si>
    <t>7</t>
  </si>
  <si>
    <t>181311103</t>
  </si>
  <si>
    <t>Rozprostření a urovnání ornice v rovině nebo ve svahu sklonu do 1:5 ručně při souvislé ploše, tl. vrstvy do 200 mm</t>
  </si>
  <si>
    <t>-481054916</t>
  </si>
  <si>
    <t>226,40</t>
  </si>
  <si>
    <t>8</t>
  </si>
  <si>
    <t>181411131</t>
  </si>
  <si>
    <t>Založení trávníku na půdě předem připravené plochy do 1000 m2 výsevem včetně utažení parkového v rovině nebo na svahu do 1:5</t>
  </si>
  <si>
    <t>-1756143408</t>
  </si>
  <si>
    <t>9</t>
  </si>
  <si>
    <t>M</t>
  </si>
  <si>
    <t>00572410</t>
  </si>
  <si>
    <t>osivo směs travní parková</t>
  </si>
  <si>
    <t>kg</t>
  </si>
  <si>
    <t>-412542420</t>
  </si>
  <si>
    <t>226,4*0,02 'Přepočtené koeficientem množství</t>
  </si>
  <si>
    <t>10</t>
  </si>
  <si>
    <t>181951111</t>
  </si>
  <si>
    <t>Úprava pláně vyrovnáním výškových rozdílů strojně v hornině třídy těžitelnosti I, skupiny 1 až 3 bez zhutnění</t>
  </si>
  <si>
    <t>466204961</t>
  </si>
  <si>
    <t>úprava stávajících komunikací, rozprostření vytěžené zeminy v průměrné tl.5cm</t>
  </si>
  <si>
    <t>Komunikace pozemní</t>
  </si>
  <si>
    <t>11</t>
  </si>
  <si>
    <t>564730111</t>
  </si>
  <si>
    <t xml:space="preserve">Podklad nebo kryt z kameniva hrubého drceného  vel. 16-32 mm s rozprostřením a zhutněním, po zhutnění tl. 100 mm</t>
  </si>
  <si>
    <t>1117108830</t>
  </si>
  <si>
    <t>12</t>
  </si>
  <si>
    <t>564851113</t>
  </si>
  <si>
    <t xml:space="preserve">Podklad ze štěrkodrti ŠD  s rozprostřením a zhutněním, po zhutnění tl. 170 mm</t>
  </si>
  <si>
    <t>122419054</t>
  </si>
  <si>
    <t>fr.0-32</t>
  </si>
  <si>
    <t>3,75*113,20</t>
  </si>
  <si>
    <t>13</t>
  </si>
  <si>
    <t>564851114</t>
  </si>
  <si>
    <t xml:space="preserve">Podklad ze štěrkodrti ŠD  s rozprostřením a zhutněním, po zhutnění tl. 180 mm</t>
  </si>
  <si>
    <t>-961439159</t>
  </si>
  <si>
    <t>fr.0-63</t>
  </si>
  <si>
    <t>4,00*113,20</t>
  </si>
  <si>
    <t>14</t>
  </si>
  <si>
    <t>565135121</t>
  </si>
  <si>
    <t xml:space="preserve">Asfaltový beton vrstva podkladní ACP 16 (obalované kamenivo střednězrnné - OKS)  s rozprostřením a zhutněním v pruhu šířky přes 3 m, po zhutnění tl. 50 mm</t>
  </si>
  <si>
    <t>1454822795</t>
  </si>
  <si>
    <t>397,00</t>
  </si>
  <si>
    <t>569951133</t>
  </si>
  <si>
    <t xml:space="preserve">Zpevnění krajnic nebo komunikací pro pěší  s rozprostřením a zhutněním, po zhutnění asfaltovým recyklátem tl. 150 mm</t>
  </si>
  <si>
    <t>1427886161</t>
  </si>
  <si>
    <t>103,00</t>
  </si>
  <si>
    <t>16</t>
  </si>
  <si>
    <t>573111113</t>
  </si>
  <si>
    <t>Postřik infiltrační PI z asfaltu silničního s posypem kamenivem, v množství 1,50 kg/m2</t>
  </si>
  <si>
    <t>-178228772</t>
  </si>
  <si>
    <t>17</t>
  </si>
  <si>
    <t>573231111</t>
  </si>
  <si>
    <t>Postřik spojovací PS bez posypu kamenivem ze silniční emulze, v množství 0,70 kg/m2</t>
  </si>
  <si>
    <t>1310697741</t>
  </si>
  <si>
    <t>18</t>
  </si>
  <si>
    <t>576143212</t>
  </si>
  <si>
    <t xml:space="preserve">Asfaltový koberec drenážní PA 8 50/70  s rozprostřením a se zhutněním v pruhu šířky do 3 m, po zhutnění tl. 50 mm</t>
  </si>
  <si>
    <t>541421673</t>
  </si>
  <si>
    <t>Ostatní konstrukce a práce, bourání</t>
  </si>
  <si>
    <t>19</t>
  </si>
  <si>
    <t>914111111</t>
  </si>
  <si>
    <t xml:space="preserve">Montáž svislé dopravní značky základní  velikosti do 1 m2 objímkami na sloupky nebo konzoly</t>
  </si>
  <si>
    <t>kus</t>
  </si>
  <si>
    <t>-1095361103</t>
  </si>
  <si>
    <t>20</t>
  </si>
  <si>
    <t>40445608</t>
  </si>
  <si>
    <t>značky upravující přednost P1, P4 700mm</t>
  </si>
  <si>
    <t>1617078482</t>
  </si>
  <si>
    <t>40445612</t>
  </si>
  <si>
    <t>značky upravující přednost P2, P3, P8 750mm</t>
  </si>
  <si>
    <t>1307386897</t>
  </si>
  <si>
    <t>22</t>
  </si>
  <si>
    <t>40445622</t>
  </si>
  <si>
    <t>informativní značky provozní IP1-IP3, IP4b-IP7, IP10a, b 750x750mm</t>
  </si>
  <si>
    <t>1995989291</t>
  </si>
  <si>
    <t>23</t>
  </si>
  <si>
    <t>40445257</t>
  </si>
  <si>
    <t>svorka upínací na sloupek D 70mm</t>
  </si>
  <si>
    <t>-1804711155</t>
  </si>
  <si>
    <t>24</t>
  </si>
  <si>
    <t>914511112</t>
  </si>
  <si>
    <t xml:space="preserve">Montáž sloupku dopravních značek  délky do 3,5 m do hliníkové patky</t>
  </si>
  <si>
    <t>1227303970</t>
  </si>
  <si>
    <t>včt.výkopu a patky</t>
  </si>
  <si>
    <t>25</t>
  </si>
  <si>
    <t>40445230</t>
  </si>
  <si>
    <t>sloupek pro dopravní značku Zn D 70mm v 3,5m</t>
  </si>
  <si>
    <t>-2092270725</t>
  </si>
  <si>
    <t>26</t>
  </si>
  <si>
    <t>40445241</t>
  </si>
  <si>
    <t>patka pro sloupek Al D 70mm</t>
  </si>
  <si>
    <t>2131837349</t>
  </si>
  <si>
    <t>27</t>
  </si>
  <si>
    <t>40445254</t>
  </si>
  <si>
    <t>víčko plastové na sloupek D 70mm</t>
  </si>
  <si>
    <t>-1978313037</t>
  </si>
  <si>
    <t>28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</si>
  <si>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</si>
  <si>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</si>
  <si>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m</t>
  </si>
  <si>
    <t>769872151</t>
  </si>
  <si>
    <t>29</t>
  </si>
  <si>
    <t>59217029</t>
  </si>
  <si>
    <t>obrubník betonový silniční nájezdový 1000x150x150mm</t>
  </si>
  <si>
    <t>-347464465</t>
  </si>
  <si>
    <t>86,42*1,02 'Přepočtené koeficientem množství</t>
  </si>
  <si>
    <t>30</t>
  </si>
  <si>
    <t>916991121</t>
  </si>
  <si>
    <t xml:space="preserve">Lože pod obrubníky, krajníky nebo obruby z dlažebních kostek  z betonu prostého</t>
  </si>
  <si>
    <t>593346471</t>
  </si>
  <si>
    <t>86,42*0,20*0,15</t>
  </si>
  <si>
    <t>997</t>
  </si>
  <si>
    <t>Přesun sutě</t>
  </si>
  <si>
    <t>31</t>
  </si>
  <si>
    <t>997221571</t>
  </si>
  <si>
    <t xml:space="preserve">Vodorovná doprava vybouraných hmot  bez naložení, ale se složením a s hrubým urovnáním na vzdálenost do 1 km</t>
  </si>
  <si>
    <t>t</t>
  </si>
  <si>
    <t>757707336</t>
  </si>
  <si>
    <t>32</t>
  </si>
  <si>
    <t>997221579</t>
  </si>
  <si>
    <t xml:space="preserve">Vodorovná doprava vybouraných hmot  bez naložení, ale se složením a s hrubým urovnáním na vzdálenost Příplatek k ceně za každý další i započatý 1 km přes 1 km</t>
  </si>
  <si>
    <t>2111274704</t>
  </si>
  <si>
    <t>117,74*5 'Přepočtené koeficientem množství</t>
  </si>
  <si>
    <t>998</t>
  </si>
  <si>
    <t>Přesun hmot</t>
  </si>
  <si>
    <t>33</t>
  </si>
  <si>
    <t>998225111</t>
  </si>
  <si>
    <t xml:space="preserve">Přesun hmot pro komunikace s krytem z kameniva, monolitickým betonovým nebo živičným  dopravní vzdálenost do 200 m jakékoliv délky objektu</t>
  </si>
  <si>
    <t>16758307</t>
  </si>
  <si>
    <t>VRN</t>
  </si>
  <si>
    <t>Vedlejší rozpočtové náklady</t>
  </si>
  <si>
    <t>VRN1</t>
  </si>
  <si>
    <t>Průzkumné, geodetické a projektové práce</t>
  </si>
  <si>
    <t>34</t>
  </si>
  <si>
    <t>012103000</t>
  </si>
  <si>
    <t>Geodetické práce před výstavbou</t>
  </si>
  <si>
    <t>…</t>
  </si>
  <si>
    <t>1024</t>
  </si>
  <si>
    <t>-751496284</t>
  </si>
  <si>
    <t>vytyčení hranic pozemků,</t>
  </si>
  <si>
    <t>výšková měření,</t>
  </si>
  <si>
    <t>určení průběhu nadzemního nebo podzemního stávajícího i plánovaného vedení inženýrských sítí,</t>
  </si>
  <si>
    <t>zaměření stávajícího objektu,</t>
  </si>
  <si>
    <t>určení vytyčovací sítě,</t>
  </si>
  <si>
    <t>vytyčení staveniště a stavebního objektu, případně další</t>
  </si>
  <si>
    <t>35</t>
  </si>
  <si>
    <t>012303000</t>
  </si>
  <si>
    <t>Geodetické práce po výstavbě</t>
  </si>
  <si>
    <t>990492985</t>
  </si>
  <si>
    <t>zaměření skutečného provedení stavby, včt. komunikací a inženýrských sítí</t>
  </si>
  <si>
    <t>36</t>
  </si>
  <si>
    <t>012403000</t>
  </si>
  <si>
    <t>Kartografické práce</t>
  </si>
  <si>
    <t>-1326933764</t>
  </si>
  <si>
    <t>zdokumentování veškerých geodetických měření</t>
  </si>
  <si>
    <t>vyhotovení geometrického plánu - 4 paré</t>
  </si>
  <si>
    <t>VRN3</t>
  </si>
  <si>
    <t>Zařízení staveniště</t>
  </si>
  <si>
    <t>37</t>
  </si>
  <si>
    <t>030001000</t>
  </si>
  <si>
    <t>-2123252593</t>
  </si>
  <si>
    <t>Náklady na zařízení staveniště zahrnují:</t>
  </si>
  <si>
    <t>související (přípravné) práce,</t>
  </si>
  <si>
    <t>vybavení staveniště,</t>
  </si>
  <si>
    <t>připojení na inženýrské sítě včetně nákladů na energie,</t>
  </si>
  <si>
    <t>zabezpečení staveniště,</t>
  </si>
  <si>
    <t>zrušení zařízení staveniště.</t>
  </si>
  <si>
    <t>38</t>
  </si>
  <si>
    <t>034303000</t>
  </si>
  <si>
    <t>Dopravní značení na staveništi</t>
  </si>
  <si>
    <t>-1365596059</t>
  </si>
  <si>
    <t>VRN4</t>
  </si>
  <si>
    <t>Inženýrská činnost</t>
  </si>
  <si>
    <t>39</t>
  </si>
  <si>
    <t>049303000</t>
  </si>
  <si>
    <t>Náklady vzniklé v souvislosti s předáním stavby</t>
  </si>
  <si>
    <t>149808925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</si>
</sst>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33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ROUND(AG94,0)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0)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0)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0)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0)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0)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0)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0)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51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52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53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52</v>
      </c>
      <c r="AI60" s="42"/>
      <c r="AJ60" s="42"/>
      <c r="AK60" s="42"/>
      <c r="AL60" s="42"/>
      <c r="AM60" s="64" t="s">
        <v>53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54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55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52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53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52</v>
      </c>
      <c r="AI75" s="42"/>
      <c r="AJ75" s="42"/>
      <c r="AK75" s="42"/>
      <c r="AL75" s="42"/>
      <c r="AM75" s="64" t="s">
        <v>53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56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2021-11-10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Výstavba místní komunikace Vnorovice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29. 11. 2021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Obec Staré Hobzí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f-plan spol. s r.o., Ing.Jiří Kopr</v>
      </c>
      <c r="AN89" s="71"/>
      <c r="AO89" s="71"/>
      <c r="AP89" s="71"/>
      <c r="AQ89" s="40"/>
      <c r="AR89" s="44"/>
      <c r="AS89" s="81" t="s">
        <v>57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34</v>
      </c>
      <c r="AJ90" s="40"/>
      <c r="AK90" s="40"/>
      <c r="AL90" s="40"/>
      <c r="AM90" s="80" t="str">
        <f>IF(E20="","",E20)</f>
        <v>Martin Lang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58</v>
      </c>
      <c r="D92" s="94"/>
      <c r="E92" s="94"/>
      <c r="F92" s="94"/>
      <c r="G92" s="94"/>
      <c r="H92" s="95"/>
      <c r="I92" s="96" t="s">
        <v>59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60</v>
      </c>
      <c r="AH92" s="94"/>
      <c r="AI92" s="94"/>
      <c r="AJ92" s="94"/>
      <c r="AK92" s="94"/>
      <c r="AL92" s="94"/>
      <c r="AM92" s="94"/>
      <c r="AN92" s="96" t="s">
        <v>61</v>
      </c>
      <c r="AO92" s="94"/>
      <c r="AP92" s="98"/>
      <c r="AQ92" s="99" t="s">
        <v>62</v>
      </c>
      <c r="AR92" s="44"/>
      <c r="AS92" s="100" t="s">
        <v>63</v>
      </c>
      <c r="AT92" s="101" t="s">
        <v>64</v>
      </c>
      <c r="AU92" s="101" t="s">
        <v>65</v>
      </c>
      <c r="AV92" s="101" t="s">
        <v>66</v>
      </c>
      <c r="AW92" s="101" t="s">
        <v>67</v>
      </c>
      <c r="AX92" s="101" t="s">
        <v>68</v>
      </c>
      <c r="AY92" s="101" t="s">
        <v>69</v>
      </c>
      <c r="AZ92" s="101" t="s">
        <v>70</v>
      </c>
      <c r="BA92" s="101" t="s">
        <v>71</v>
      </c>
      <c r="BB92" s="101" t="s">
        <v>72</v>
      </c>
      <c r="BC92" s="101" t="s">
        <v>73</v>
      </c>
      <c r="BD92" s="102" t="s">
        <v>74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75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ROUND(AG95,0)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ROUND(AS95,0)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ROUND(AZ95,0)</f>
        <v>0</v>
      </c>
      <c r="BA94" s="114">
        <f>ROUND(BA95,0)</f>
        <v>0</v>
      </c>
      <c r="BB94" s="114">
        <f>ROUND(BB95,0)</f>
        <v>0</v>
      </c>
      <c r="BC94" s="114">
        <f>ROUND(BC95,0)</f>
        <v>0</v>
      </c>
      <c r="BD94" s="116">
        <f>ROUND(BD95,0)</f>
        <v>0</v>
      </c>
      <c r="BE94" s="6"/>
      <c r="BS94" s="117" t="s">
        <v>76</v>
      </c>
      <c r="BT94" s="117" t="s">
        <v>77</v>
      </c>
      <c r="BU94" s="118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16.5" customHeight="1">
      <c r="A95" s="119" t="s">
        <v>81</v>
      </c>
      <c r="B95" s="120"/>
      <c r="C95" s="121"/>
      <c r="D95" s="122" t="s">
        <v>82</v>
      </c>
      <c r="E95" s="122"/>
      <c r="F95" s="122"/>
      <c r="G95" s="122"/>
      <c r="H95" s="122"/>
      <c r="I95" s="123"/>
      <c r="J95" s="122" t="s">
        <v>83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Komunikace'!J30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84</v>
      </c>
      <c r="AR95" s="126"/>
      <c r="AS95" s="127">
        <v>0</v>
      </c>
      <c r="AT95" s="128">
        <f>ROUND(SUM(AV95:AW95),2)</f>
        <v>0</v>
      </c>
      <c r="AU95" s="129">
        <f>'01 - Komunikace'!P126</f>
        <v>0</v>
      </c>
      <c r="AV95" s="128">
        <f>'01 - Komunikace'!J33</f>
        <v>0</v>
      </c>
      <c r="AW95" s="128">
        <f>'01 - Komunikace'!J34</f>
        <v>0</v>
      </c>
      <c r="AX95" s="128">
        <f>'01 - Komunikace'!J35</f>
        <v>0</v>
      </c>
      <c r="AY95" s="128">
        <f>'01 - Komunikace'!J36</f>
        <v>0</v>
      </c>
      <c r="AZ95" s="128">
        <f>'01 - Komunikace'!F33</f>
        <v>0</v>
      </c>
      <c r="BA95" s="128">
        <f>'01 - Komunikace'!F34</f>
        <v>0</v>
      </c>
      <c r="BB95" s="128">
        <f>'01 - Komunikace'!F35</f>
        <v>0</v>
      </c>
      <c r="BC95" s="128">
        <f>'01 - Komunikace'!F36</f>
        <v>0</v>
      </c>
      <c r="BD95" s="130">
        <f>'01 - Komunikace'!F37</f>
        <v>0</v>
      </c>
      <c r="BE95" s="7"/>
      <c r="BT95" s="131" t="s">
        <v>33</v>
      </c>
      <c r="BV95" s="131" t="s">
        <v>79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DxxSOWS/dszMo2M/Q5VAKYeqnBGBy39ZsT3rDfTenyZl5LbVt7JRKg4Y18y+XV5duGgy98gb9YTETCIe7kZikg==" hashValue="v36+j068cbqm2aOMebHZgOAeMoETtjLZ8FY3eUhNBoaSQlXLoy2ofsVADu6FM9XGDQr5aD9092bxqMHRPyVUYw==" algorithmName="SHA-512" password="C7B1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Komunik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86</v>
      </c>
    </row>
    <row r="4" s="1" customFormat="1" ht="24.96" customHeight="1">
      <c r="B4" s="20"/>
      <c r="D4" s="134" t="s">
        <v>87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Výstavba místní komunikace Vnorovice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29. 11. 2021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26</v>
      </c>
      <c r="F15" s="38"/>
      <c r="G15" s="38"/>
      <c r="H15" s="38"/>
      <c r="I15" s="136" t="s">
        <v>27</v>
      </c>
      <c r="J15" s="139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28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30</v>
      </c>
      <c r="E20" s="38"/>
      <c r="F20" s="38"/>
      <c r="G20" s="38"/>
      <c r="H20" s="38"/>
      <c r="I20" s="136" t="s">
        <v>25</v>
      </c>
      <c r="J20" s="139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">
        <v>31</v>
      </c>
      <c r="F21" s="38"/>
      <c r="G21" s="38"/>
      <c r="H21" s="38"/>
      <c r="I21" s="136" t="s">
        <v>27</v>
      </c>
      <c r="J21" s="139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34</v>
      </c>
      <c r="E23" s="38"/>
      <c r="F23" s="38"/>
      <c r="G23" s="38"/>
      <c r="H23" s="38"/>
      <c r="I23" s="136" t="s">
        <v>25</v>
      </c>
      <c r="J23" s="139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35</v>
      </c>
      <c r="F24" s="38"/>
      <c r="G24" s="38"/>
      <c r="H24" s="38"/>
      <c r="I24" s="136" t="s">
        <v>27</v>
      </c>
      <c r="J24" s="139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37</v>
      </c>
      <c r="E30" s="38"/>
      <c r="F30" s="38"/>
      <c r="G30" s="38"/>
      <c r="H30" s="38"/>
      <c r="I30" s="38"/>
      <c r="J30" s="147">
        <f>ROUND(J126, 0)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39</v>
      </c>
      <c r="G32" s="38"/>
      <c r="H32" s="38"/>
      <c r="I32" s="148" t="s">
        <v>38</v>
      </c>
      <c r="J32" s="148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41</v>
      </c>
      <c r="E33" s="136" t="s">
        <v>42</v>
      </c>
      <c r="F33" s="150">
        <f>ROUND((SUM(BE126:BE247)),  0)</f>
        <v>0</v>
      </c>
      <c r="G33" s="38"/>
      <c r="H33" s="38"/>
      <c r="I33" s="151">
        <v>0.20999999999999999</v>
      </c>
      <c r="J33" s="150">
        <f>ROUND(((SUM(BE126:BE247))*I33),  0)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43</v>
      </c>
      <c r="F34" s="150">
        <f>ROUND((SUM(BF126:BF247)),  0)</f>
        <v>0</v>
      </c>
      <c r="G34" s="38"/>
      <c r="H34" s="38"/>
      <c r="I34" s="151">
        <v>0.14999999999999999</v>
      </c>
      <c r="J34" s="150">
        <f>ROUND(((SUM(BF126:BF247))*I34),  0)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44</v>
      </c>
      <c r="F35" s="150">
        <f>ROUND((SUM(BG126:BG247)),  0)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45</v>
      </c>
      <c r="F36" s="150">
        <f>ROUND((SUM(BH126:BH247)),  0)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46</v>
      </c>
      <c r="F37" s="150">
        <f>ROUND((SUM(BI126:BI247)),  0)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47</v>
      </c>
      <c r="E39" s="154"/>
      <c r="F39" s="154"/>
      <c r="G39" s="155" t="s">
        <v>48</v>
      </c>
      <c r="H39" s="156" t="s">
        <v>49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50</v>
      </c>
      <c r="E50" s="160"/>
      <c r="F50" s="160"/>
      <c r="G50" s="159" t="s">
        <v>51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52</v>
      </c>
      <c r="E61" s="162"/>
      <c r="F61" s="163" t="s">
        <v>53</v>
      </c>
      <c r="G61" s="161" t="s">
        <v>52</v>
      </c>
      <c r="H61" s="162"/>
      <c r="I61" s="162"/>
      <c r="J61" s="164" t="s">
        <v>53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54</v>
      </c>
      <c r="E65" s="165"/>
      <c r="F65" s="165"/>
      <c r="G65" s="159" t="s">
        <v>55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52</v>
      </c>
      <c r="E76" s="162"/>
      <c r="F76" s="163" t="s">
        <v>53</v>
      </c>
      <c r="G76" s="161" t="s">
        <v>52</v>
      </c>
      <c r="H76" s="162"/>
      <c r="I76" s="162"/>
      <c r="J76" s="164" t="s">
        <v>53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Výstavba místní komunikace Vnorovice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Komunikace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29. 11. 2021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Obec Staré Hobzí</v>
      </c>
      <c r="G91" s="40"/>
      <c r="H91" s="40"/>
      <c r="I91" s="32" t="s">
        <v>30</v>
      </c>
      <c r="J91" s="36" t="str">
        <f>E21</f>
        <v>f-plan spol. s r.o., Ing.Jiří Kopr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>Martin Lang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91</v>
      </c>
      <c r="D94" s="172"/>
      <c r="E94" s="172"/>
      <c r="F94" s="172"/>
      <c r="G94" s="172"/>
      <c r="H94" s="172"/>
      <c r="I94" s="172"/>
      <c r="J94" s="173" t="s">
        <v>92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93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94</v>
      </c>
    </row>
    <row r="97" s="9" customFormat="1" ht="24.96" customHeight="1">
      <c r="A97" s="9"/>
      <c r="B97" s="175"/>
      <c r="C97" s="176"/>
      <c r="D97" s="177" t="s">
        <v>95</v>
      </c>
      <c r="E97" s="178"/>
      <c r="F97" s="178"/>
      <c r="G97" s="178"/>
      <c r="H97" s="178"/>
      <c r="I97" s="178"/>
      <c r="J97" s="179">
        <f>J127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96</v>
      </c>
      <c r="E98" s="184"/>
      <c r="F98" s="184"/>
      <c r="G98" s="184"/>
      <c r="H98" s="184"/>
      <c r="I98" s="184"/>
      <c r="J98" s="185">
        <f>J128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97</v>
      </c>
      <c r="E99" s="184"/>
      <c r="F99" s="184"/>
      <c r="G99" s="184"/>
      <c r="H99" s="184"/>
      <c r="I99" s="184"/>
      <c r="J99" s="185">
        <f>J165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98</v>
      </c>
      <c r="E100" s="184"/>
      <c r="F100" s="184"/>
      <c r="G100" s="184"/>
      <c r="H100" s="184"/>
      <c r="I100" s="184"/>
      <c r="J100" s="185">
        <f>J190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99</v>
      </c>
      <c r="E101" s="184"/>
      <c r="F101" s="184"/>
      <c r="G101" s="184"/>
      <c r="H101" s="184"/>
      <c r="I101" s="184"/>
      <c r="J101" s="185">
        <f>J209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100</v>
      </c>
      <c r="E102" s="184"/>
      <c r="F102" s="184"/>
      <c r="G102" s="184"/>
      <c r="H102" s="184"/>
      <c r="I102" s="184"/>
      <c r="J102" s="185">
        <f>J213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5"/>
      <c r="C103" s="176"/>
      <c r="D103" s="177" t="s">
        <v>101</v>
      </c>
      <c r="E103" s="178"/>
      <c r="F103" s="178"/>
      <c r="G103" s="178"/>
      <c r="H103" s="178"/>
      <c r="I103" s="178"/>
      <c r="J103" s="179">
        <f>J215</f>
        <v>0</v>
      </c>
      <c r="K103" s="176"/>
      <c r="L103" s="18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1"/>
      <c r="C104" s="182"/>
      <c r="D104" s="183" t="s">
        <v>102</v>
      </c>
      <c r="E104" s="184"/>
      <c r="F104" s="184"/>
      <c r="G104" s="184"/>
      <c r="H104" s="184"/>
      <c r="I104" s="184"/>
      <c r="J104" s="185">
        <f>J216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103</v>
      </c>
      <c r="E105" s="184"/>
      <c r="F105" s="184"/>
      <c r="G105" s="184"/>
      <c r="H105" s="184"/>
      <c r="I105" s="184"/>
      <c r="J105" s="185">
        <f>J235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104</v>
      </c>
      <c r="E106" s="184"/>
      <c r="F106" s="184"/>
      <c r="G106" s="184"/>
      <c r="H106" s="184"/>
      <c r="I106" s="184"/>
      <c r="J106" s="185">
        <f>J246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105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0" t="str">
        <f>E7</f>
        <v>Výstavba místní komunikace Vnorovice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88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01 - Komunikace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 xml:space="preserve"> </v>
      </c>
      <c r="G120" s="40"/>
      <c r="H120" s="40"/>
      <c r="I120" s="32" t="s">
        <v>22</v>
      </c>
      <c r="J120" s="79" t="str">
        <f>IF(J12="","",J12)</f>
        <v>29. 11. 2021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5.65" customHeight="1">
      <c r="A122" s="38"/>
      <c r="B122" s="39"/>
      <c r="C122" s="32" t="s">
        <v>24</v>
      </c>
      <c r="D122" s="40"/>
      <c r="E122" s="40"/>
      <c r="F122" s="27" t="str">
        <f>E15</f>
        <v>Obec Staré Hobzí</v>
      </c>
      <c r="G122" s="40"/>
      <c r="H122" s="40"/>
      <c r="I122" s="32" t="s">
        <v>30</v>
      </c>
      <c r="J122" s="36" t="str">
        <f>E21</f>
        <v>f-plan spol. s r.o., Ing.Jiří Kopr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28</v>
      </c>
      <c r="D123" s="40"/>
      <c r="E123" s="40"/>
      <c r="F123" s="27" t="str">
        <f>IF(E18="","",E18)</f>
        <v>Vyplň údaj</v>
      </c>
      <c r="G123" s="40"/>
      <c r="H123" s="40"/>
      <c r="I123" s="32" t="s">
        <v>34</v>
      </c>
      <c r="J123" s="36" t="str">
        <f>E24</f>
        <v>Martin Lang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87"/>
      <c r="B125" s="188"/>
      <c r="C125" s="189" t="s">
        <v>106</v>
      </c>
      <c r="D125" s="190" t="s">
        <v>62</v>
      </c>
      <c r="E125" s="190" t="s">
        <v>58</v>
      </c>
      <c r="F125" s="190" t="s">
        <v>59</v>
      </c>
      <c r="G125" s="190" t="s">
        <v>107</v>
      </c>
      <c r="H125" s="190" t="s">
        <v>108</v>
      </c>
      <c r="I125" s="190" t="s">
        <v>109</v>
      </c>
      <c r="J125" s="190" t="s">
        <v>92</v>
      </c>
      <c r="K125" s="191" t="s">
        <v>110</v>
      </c>
      <c r="L125" s="192"/>
      <c r="M125" s="100" t="s">
        <v>1</v>
      </c>
      <c r="N125" s="101" t="s">
        <v>41</v>
      </c>
      <c r="O125" s="101" t="s">
        <v>111</v>
      </c>
      <c r="P125" s="101" t="s">
        <v>112</v>
      </c>
      <c r="Q125" s="101" t="s">
        <v>113</v>
      </c>
      <c r="R125" s="101" t="s">
        <v>114</v>
      </c>
      <c r="S125" s="101" t="s">
        <v>115</v>
      </c>
      <c r="T125" s="102" t="s">
        <v>116</v>
      </c>
      <c r="U125" s="187"/>
      <c r="V125" s="187"/>
      <c r="W125" s="187"/>
      <c r="X125" s="187"/>
      <c r="Y125" s="187"/>
      <c r="Z125" s="187"/>
      <c r="AA125" s="187"/>
      <c r="AB125" s="187"/>
      <c r="AC125" s="187"/>
      <c r="AD125" s="187"/>
      <c r="AE125" s="187"/>
    </row>
    <row r="126" s="2" customFormat="1" ht="22.8" customHeight="1">
      <c r="A126" s="38"/>
      <c r="B126" s="39"/>
      <c r="C126" s="107" t="s">
        <v>117</v>
      </c>
      <c r="D126" s="40"/>
      <c r="E126" s="40"/>
      <c r="F126" s="40"/>
      <c r="G126" s="40"/>
      <c r="H126" s="40"/>
      <c r="I126" s="40"/>
      <c r="J126" s="193">
        <f>BK126</f>
        <v>0</v>
      </c>
      <c r="K126" s="40"/>
      <c r="L126" s="44"/>
      <c r="M126" s="103"/>
      <c r="N126" s="194"/>
      <c r="O126" s="104"/>
      <c r="P126" s="195">
        <f>P127+P215</f>
        <v>0</v>
      </c>
      <c r="Q126" s="104"/>
      <c r="R126" s="195">
        <f>R127+R215</f>
        <v>57.425874020000002</v>
      </c>
      <c r="S126" s="104"/>
      <c r="T126" s="196">
        <f>T127+T215</f>
        <v>117.74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76</v>
      </c>
      <c r="AU126" s="17" t="s">
        <v>94</v>
      </c>
      <c r="BK126" s="197">
        <f>BK127+BK215</f>
        <v>0</v>
      </c>
    </row>
    <row r="127" s="12" customFormat="1" ht="25.92" customHeight="1">
      <c r="A127" s="12"/>
      <c r="B127" s="198"/>
      <c r="C127" s="199"/>
      <c r="D127" s="200" t="s">
        <v>76</v>
      </c>
      <c r="E127" s="201" t="s">
        <v>118</v>
      </c>
      <c r="F127" s="201" t="s">
        <v>119</v>
      </c>
      <c r="G127" s="199"/>
      <c r="H127" s="199"/>
      <c r="I127" s="202"/>
      <c r="J127" s="203">
        <f>BK127</f>
        <v>0</v>
      </c>
      <c r="K127" s="199"/>
      <c r="L127" s="204"/>
      <c r="M127" s="205"/>
      <c r="N127" s="206"/>
      <c r="O127" s="206"/>
      <c r="P127" s="207">
        <f>P128+P165+P190+P209+P213</f>
        <v>0</v>
      </c>
      <c r="Q127" s="206"/>
      <c r="R127" s="207">
        <f>R128+R165+R190+R209+R213</f>
        <v>57.425874020000002</v>
      </c>
      <c r="S127" s="206"/>
      <c r="T127" s="208">
        <f>T128+T165+T190+T209+T213</f>
        <v>117.74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9" t="s">
        <v>33</v>
      </c>
      <c r="AT127" s="210" t="s">
        <v>76</v>
      </c>
      <c r="AU127" s="210" t="s">
        <v>77</v>
      </c>
      <c r="AY127" s="209" t="s">
        <v>120</v>
      </c>
      <c r="BK127" s="211">
        <f>BK128+BK165+BK190+BK209+BK213</f>
        <v>0</v>
      </c>
    </row>
    <row r="128" s="12" customFormat="1" ht="22.8" customHeight="1">
      <c r="A128" s="12"/>
      <c r="B128" s="198"/>
      <c r="C128" s="199"/>
      <c r="D128" s="200" t="s">
        <v>76</v>
      </c>
      <c r="E128" s="212" t="s">
        <v>33</v>
      </c>
      <c r="F128" s="212" t="s">
        <v>121</v>
      </c>
      <c r="G128" s="199"/>
      <c r="H128" s="199"/>
      <c r="I128" s="202"/>
      <c r="J128" s="213">
        <f>BK128</f>
        <v>0</v>
      </c>
      <c r="K128" s="199"/>
      <c r="L128" s="204"/>
      <c r="M128" s="205"/>
      <c r="N128" s="206"/>
      <c r="O128" s="206"/>
      <c r="P128" s="207">
        <f>SUM(P129:P164)</f>
        <v>0</v>
      </c>
      <c r="Q128" s="206"/>
      <c r="R128" s="207">
        <f>SUM(R129:R164)</f>
        <v>0.0045279999999999999</v>
      </c>
      <c r="S128" s="206"/>
      <c r="T128" s="208">
        <f>SUM(T129:T164)</f>
        <v>117.74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9" t="s">
        <v>33</v>
      </c>
      <c r="AT128" s="210" t="s">
        <v>76</v>
      </c>
      <c r="AU128" s="210" t="s">
        <v>33</v>
      </c>
      <c r="AY128" s="209" t="s">
        <v>120</v>
      </c>
      <c r="BK128" s="211">
        <f>SUM(BK129:BK164)</f>
        <v>0</v>
      </c>
    </row>
    <row r="129" s="2" customFormat="1" ht="66.75" customHeight="1">
      <c r="A129" s="38"/>
      <c r="B129" s="39"/>
      <c r="C129" s="214" t="s">
        <v>33</v>
      </c>
      <c r="D129" s="214" t="s">
        <v>122</v>
      </c>
      <c r="E129" s="215" t="s">
        <v>123</v>
      </c>
      <c r="F129" s="216" t="s">
        <v>124</v>
      </c>
      <c r="G129" s="217" t="s">
        <v>125</v>
      </c>
      <c r="H129" s="218">
        <v>406</v>
      </c>
      <c r="I129" s="219"/>
      <c r="J129" s="220">
        <f>ROUND(I129*H129,2)</f>
        <v>0</v>
      </c>
      <c r="K129" s="216" t="s">
        <v>126</v>
      </c>
      <c r="L129" s="44"/>
      <c r="M129" s="221" t="s">
        <v>1</v>
      </c>
      <c r="N129" s="222" t="s">
        <v>42</v>
      </c>
      <c r="O129" s="91"/>
      <c r="P129" s="223">
        <f>O129*H129</f>
        <v>0</v>
      </c>
      <c r="Q129" s="223">
        <v>0</v>
      </c>
      <c r="R129" s="223">
        <f>Q129*H129</f>
        <v>0</v>
      </c>
      <c r="S129" s="223">
        <v>0.28999999999999998</v>
      </c>
      <c r="T129" s="224">
        <f>S129*H129</f>
        <v>117.74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5" t="s">
        <v>127</v>
      </c>
      <c r="AT129" s="225" t="s">
        <v>122</v>
      </c>
      <c r="AU129" s="225" t="s">
        <v>86</v>
      </c>
      <c r="AY129" s="17" t="s">
        <v>120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7" t="s">
        <v>33</v>
      </c>
      <c r="BK129" s="226">
        <f>ROUND(I129*H129,2)</f>
        <v>0</v>
      </c>
      <c r="BL129" s="17" t="s">
        <v>127</v>
      </c>
      <c r="BM129" s="225" t="s">
        <v>128</v>
      </c>
    </row>
    <row r="130" s="13" customFormat="1">
      <c r="A130" s="13"/>
      <c r="B130" s="227"/>
      <c r="C130" s="228"/>
      <c r="D130" s="229" t="s">
        <v>129</v>
      </c>
      <c r="E130" s="230" t="s">
        <v>1</v>
      </c>
      <c r="F130" s="231" t="s">
        <v>130</v>
      </c>
      <c r="G130" s="228"/>
      <c r="H130" s="232">
        <v>406</v>
      </c>
      <c r="I130" s="233"/>
      <c r="J130" s="228"/>
      <c r="K130" s="228"/>
      <c r="L130" s="234"/>
      <c r="M130" s="235"/>
      <c r="N130" s="236"/>
      <c r="O130" s="236"/>
      <c r="P130" s="236"/>
      <c r="Q130" s="236"/>
      <c r="R130" s="236"/>
      <c r="S130" s="236"/>
      <c r="T130" s="23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8" t="s">
        <v>129</v>
      </c>
      <c r="AU130" s="238" t="s">
        <v>86</v>
      </c>
      <c r="AV130" s="13" t="s">
        <v>86</v>
      </c>
      <c r="AW130" s="13" t="s">
        <v>32</v>
      </c>
      <c r="AX130" s="13" t="s">
        <v>77</v>
      </c>
      <c r="AY130" s="238" t="s">
        <v>120</v>
      </c>
    </row>
    <row r="131" s="14" customFormat="1">
      <c r="A131" s="14"/>
      <c r="B131" s="239"/>
      <c r="C131" s="240"/>
      <c r="D131" s="229" t="s">
        <v>129</v>
      </c>
      <c r="E131" s="241" t="s">
        <v>1</v>
      </c>
      <c r="F131" s="242" t="s">
        <v>131</v>
      </c>
      <c r="G131" s="240"/>
      <c r="H131" s="243">
        <v>406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9" t="s">
        <v>129</v>
      </c>
      <c r="AU131" s="249" t="s">
        <v>86</v>
      </c>
      <c r="AV131" s="14" t="s">
        <v>127</v>
      </c>
      <c r="AW131" s="14" t="s">
        <v>32</v>
      </c>
      <c r="AX131" s="14" t="s">
        <v>33</v>
      </c>
      <c r="AY131" s="249" t="s">
        <v>120</v>
      </c>
    </row>
    <row r="132" s="2" customFormat="1" ht="37.8" customHeight="1">
      <c r="A132" s="38"/>
      <c r="B132" s="39"/>
      <c r="C132" s="214" t="s">
        <v>86</v>
      </c>
      <c r="D132" s="214" t="s">
        <v>122</v>
      </c>
      <c r="E132" s="215" t="s">
        <v>132</v>
      </c>
      <c r="F132" s="216" t="s">
        <v>133</v>
      </c>
      <c r="G132" s="217" t="s">
        <v>134</v>
      </c>
      <c r="H132" s="218">
        <v>172.98599999999999</v>
      </c>
      <c r="I132" s="219"/>
      <c r="J132" s="220">
        <f>ROUND(I132*H132,2)</f>
        <v>0</v>
      </c>
      <c r="K132" s="216" t="s">
        <v>126</v>
      </c>
      <c r="L132" s="44"/>
      <c r="M132" s="221" t="s">
        <v>1</v>
      </c>
      <c r="N132" s="222" t="s">
        <v>42</v>
      </c>
      <c r="O132" s="91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5" t="s">
        <v>127</v>
      </c>
      <c r="AT132" s="225" t="s">
        <v>122</v>
      </c>
      <c r="AU132" s="225" t="s">
        <v>86</v>
      </c>
      <c r="AY132" s="17" t="s">
        <v>120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7" t="s">
        <v>33</v>
      </c>
      <c r="BK132" s="226">
        <f>ROUND(I132*H132,2)</f>
        <v>0</v>
      </c>
      <c r="BL132" s="17" t="s">
        <v>127</v>
      </c>
      <c r="BM132" s="225" t="s">
        <v>135</v>
      </c>
    </row>
    <row r="133" s="13" customFormat="1">
      <c r="A133" s="13"/>
      <c r="B133" s="227"/>
      <c r="C133" s="228"/>
      <c r="D133" s="229" t="s">
        <v>129</v>
      </c>
      <c r="E133" s="230" t="s">
        <v>1</v>
      </c>
      <c r="F133" s="231" t="s">
        <v>136</v>
      </c>
      <c r="G133" s="228"/>
      <c r="H133" s="232">
        <v>152.69999999999999</v>
      </c>
      <c r="I133" s="233"/>
      <c r="J133" s="228"/>
      <c r="K133" s="228"/>
      <c r="L133" s="234"/>
      <c r="M133" s="235"/>
      <c r="N133" s="236"/>
      <c r="O133" s="236"/>
      <c r="P133" s="236"/>
      <c r="Q133" s="236"/>
      <c r="R133" s="236"/>
      <c r="S133" s="236"/>
      <c r="T133" s="23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8" t="s">
        <v>129</v>
      </c>
      <c r="AU133" s="238" t="s">
        <v>86</v>
      </c>
      <c r="AV133" s="13" t="s">
        <v>86</v>
      </c>
      <c r="AW133" s="13" t="s">
        <v>32</v>
      </c>
      <c r="AX133" s="13" t="s">
        <v>77</v>
      </c>
      <c r="AY133" s="238" t="s">
        <v>120</v>
      </c>
    </row>
    <row r="134" s="13" customFormat="1">
      <c r="A134" s="13"/>
      <c r="B134" s="227"/>
      <c r="C134" s="228"/>
      <c r="D134" s="229" t="s">
        <v>129</v>
      </c>
      <c r="E134" s="230" t="s">
        <v>1</v>
      </c>
      <c r="F134" s="231" t="s">
        <v>137</v>
      </c>
      <c r="G134" s="228"/>
      <c r="H134" s="232">
        <v>20.286000000000001</v>
      </c>
      <c r="I134" s="233"/>
      <c r="J134" s="228"/>
      <c r="K134" s="228"/>
      <c r="L134" s="234"/>
      <c r="M134" s="235"/>
      <c r="N134" s="236"/>
      <c r="O134" s="236"/>
      <c r="P134" s="236"/>
      <c r="Q134" s="236"/>
      <c r="R134" s="236"/>
      <c r="S134" s="236"/>
      <c r="T134" s="23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8" t="s">
        <v>129</v>
      </c>
      <c r="AU134" s="238" t="s">
        <v>86</v>
      </c>
      <c r="AV134" s="13" t="s">
        <v>86</v>
      </c>
      <c r="AW134" s="13" t="s">
        <v>32</v>
      </c>
      <c r="AX134" s="13" t="s">
        <v>77</v>
      </c>
      <c r="AY134" s="238" t="s">
        <v>120</v>
      </c>
    </row>
    <row r="135" s="14" customFormat="1">
      <c r="A135" s="14"/>
      <c r="B135" s="239"/>
      <c r="C135" s="240"/>
      <c r="D135" s="229" t="s">
        <v>129</v>
      </c>
      <c r="E135" s="241" t="s">
        <v>1</v>
      </c>
      <c r="F135" s="242" t="s">
        <v>131</v>
      </c>
      <c r="G135" s="240"/>
      <c r="H135" s="243">
        <v>172.98599999999999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9" t="s">
        <v>129</v>
      </c>
      <c r="AU135" s="249" t="s">
        <v>86</v>
      </c>
      <c r="AV135" s="14" t="s">
        <v>127</v>
      </c>
      <c r="AW135" s="14" t="s">
        <v>32</v>
      </c>
      <c r="AX135" s="14" t="s">
        <v>33</v>
      </c>
      <c r="AY135" s="249" t="s">
        <v>120</v>
      </c>
    </row>
    <row r="136" s="2" customFormat="1" ht="62.7" customHeight="1">
      <c r="A136" s="38"/>
      <c r="B136" s="39"/>
      <c r="C136" s="214" t="s">
        <v>138</v>
      </c>
      <c r="D136" s="214" t="s">
        <v>122</v>
      </c>
      <c r="E136" s="215" t="s">
        <v>139</v>
      </c>
      <c r="F136" s="216" t="s">
        <v>140</v>
      </c>
      <c r="G136" s="217" t="s">
        <v>134</v>
      </c>
      <c r="H136" s="218">
        <v>172.98599999999999</v>
      </c>
      <c r="I136" s="219"/>
      <c r="J136" s="220">
        <f>ROUND(I136*H136,2)</f>
        <v>0</v>
      </c>
      <c r="K136" s="216" t="s">
        <v>126</v>
      </c>
      <c r="L136" s="44"/>
      <c r="M136" s="221" t="s">
        <v>1</v>
      </c>
      <c r="N136" s="222" t="s">
        <v>42</v>
      </c>
      <c r="O136" s="91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5" t="s">
        <v>127</v>
      </c>
      <c r="AT136" s="225" t="s">
        <v>122</v>
      </c>
      <c r="AU136" s="225" t="s">
        <v>86</v>
      </c>
      <c r="AY136" s="17" t="s">
        <v>120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7" t="s">
        <v>33</v>
      </c>
      <c r="BK136" s="226">
        <f>ROUND(I136*H136,2)</f>
        <v>0</v>
      </c>
      <c r="BL136" s="17" t="s">
        <v>127</v>
      </c>
      <c r="BM136" s="225" t="s">
        <v>141</v>
      </c>
    </row>
    <row r="137" s="2" customFormat="1" ht="44.25" customHeight="1">
      <c r="A137" s="38"/>
      <c r="B137" s="39"/>
      <c r="C137" s="214" t="s">
        <v>127</v>
      </c>
      <c r="D137" s="214" t="s">
        <v>122</v>
      </c>
      <c r="E137" s="215" t="s">
        <v>142</v>
      </c>
      <c r="F137" s="216" t="s">
        <v>143</v>
      </c>
      <c r="G137" s="217" t="s">
        <v>134</v>
      </c>
      <c r="H137" s="218">
        <v>235.596</v>
      </c>
      <c r="I137" s="219"/>
      <c r="J137" s="220">
        <f>ROUND(I137*H137,2)</f>
        <v>0</v>
      </c>
      <c r="K137" s="216" t="s">
        <v>126</v>
      </c>
      <c r="L137" s="44"/>
      <c r="M137" s="221" t="s">
        <v>1</v>
      </c>
      <c r="N137" s="222" t="s">
        <v>42</v>
      </c>
      <c r="O137" s="91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5" t="s">
        <v>127</v>
      </c>
      <c r="AT137" s="225" t="s">
        <v>122</v>
      </c>
      <c r="AU137" s="225" t="s">
        <v>86</v>
      </c>
      <c r="AY137" s="17" t="s">
        <v>120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7" t="s">
        <v>33</v>
      </c>
      <c r="BK137" s="226">
        <f>ROUND(I137*H137,2)</f>
        <v>0</v>
      </c>
      <c r="BL137" s="17" t="s">
        <v>127</v>
      </c>
      <c r="BM137" s="225" t="s">
        <v>144</v>
      </c>
    </row>
    <row r="138" s="15" customFormat="1">
      <c r="A138" s="15"/>
      <c r="B138" s="250"/>
      <c r="C138" s="251"/>
      <c r="D138" s="229" t="s">
        <v>129</v>
      </c>
      <c r="E138" s="252" t="s">
        <v>1</v>
      </c>
      <c r="F138" s="253" t="s">
        <v>145</v>
      </c>
      <c r="G138" s="251"/>
      <c r="H138" s="252" t="s">
        <v>1</v>
      </c>
      <c r="I138" s="254"/>
      <c r="J138" s="251"/>
      <c r="K138" s="251"/>
      <c r="L138" s="255"/>
      <c r="M138" s="256"/>
      <c r="N138" s="257"/>
      <c r="O138" s="257"/>
      <c r="P138" s="257"/>
      <c r="Q138" s="257"/>
      <c r="R138" s="257"/>
      <c r="S138" s="257"/>
      <c r="T138" s="258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9" t="s">
        <v>129</v>
      </c>
      <c r="AU138" s="259" t="s">
        <v>86</v>
      </c>
      <c r="AV138" s="15" t="s">
        <v>33</v>
      </c>
      <c r="AW138" s="15" t="s">
        <v>32</v>
      </c>
      <c r="AX138" s="15" t="s">
        <v>77</v>
      </c>
      <c r="AY138" s="259" t="s">
        <v>120</v>
      </c>
    </row>
    <row r="139" s="13" customFormat="1">
      <c r="A139" s="13"/>
      <c r="B139" s="227"/>
      <c r="C139" s="228"/>
      <c r="D139" s="229" t="s">
        <v>129</v>
      </c>
      <c r="E139" s="230" t="s">
        <v>1</v>
      </c>
      <c r="F139" s="231" t="s">
        <v>146</v>
      </c>
      <c r="G139" s="228"/>
      <c r="H139" s="232">
        <v>235.596</v>
      </c>
      <c r="I139" s="233"/>
      <c r="J139" s="228"/>
      <c r="K139" s="228"/>
      <c r="L139" s="234"/>
      <c r="M139" s="235"/>
      <c r="N139" s="236"/>
      <c r="O139" s="236"/>
      <c r="P139" s="236"/>
      <c r="Q139" s="236"/>
      <c r="R139" s="236"/>
      <c r="S139" s="236"/>
      <c r="T139" s="23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8" t="s">
        <v>129</v>
      </c>
      <c r="AU139" s="238" t="s">
        <v>86</v>
      </c>
      <c r="AV139" s="13" t="s">
        <v>86</v>
      </c>
      <c r="AW139" s="13" t="s">
        <v>32</v>
      </c>
      <c r="AX139" s="13" t="s">
        <v>77</v>
      </c>
      <c r="AY139" s="238" t="s">
        <v>120</v>
      </c>
    </row>
    <row r="140" s="14" customFormat="1">
      <c r="A140" s="14"/>
      <c r="B140" s="239"/>
      <c r="C140" s="240"/>
      <c r="D140" s="229" t="s">
        <v>129</v>
      </c>
      <c r="E140" s="241" t="s">
        <v>1</v>
      </c>
      <c r="F140" s="242" t="s">
        <v>131</v>
      </c>
      <c r="G140" s="240"/>
      <c r="H140" s="243">
        <v>235.596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9" t="s">
        <v>129</v>
      </c>
      <c r="AU140" s="249" t="s">
        <v>86</v>
      </c>
      <c r="AV140" s="14" t="s">
        <v>127</v>
      </c>
      <c r="AW140" s="14" t="s">
        <v>32</v>
      </c>
      <c r="AX140" s="14" t="s">
        <v>33</v>
      </c>
      <c r="AY140" s="249" t="s">
        <v>120</v>
      </c>
    </row>
    <row r="141" s="2" customFormat="1" ht="55.5" customHeight="1">
      <c r="A141" s="38"/>
      <c r="B141" s="39"/>
      <c r="C141" s="214" t="s">
        <v>147</v>
      </c>
      <c r="D141" s="214" t="s">
        <v>122</v>
      </c>
      <c r="E141" s="215" t="s">
        <v>148</v>
      </c>
      <c r="F141" s="216" t="s">
        <v>149</v>
      </c>
      <c r="G141" s="217" t="s">
        <v>125</v>
      </c>
      <c r="H141" s="218">
        <v>226.40000000000001</v>
      </c>
      <c r="I141" s="219"/>
      <c r="J141" s="220">
        <f>ROUND(I141*H141,2)</f>
        <v>0</v>
      </c>
      <c r="K141" s="216" t="s">
        <v>126</v>
      </c>
      <c r="L141" s="44"/>
      <c r="M141" s="221" t="s">
        <v>1</v>
      </c>
      <c r="N141" s="222" t="s">
        <v>42</v>
      </c>
      <c r="O141" s="91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5" t="s">
        <v>127</v>
      </c>
      <c r="AT141" s="225" t="s">
        <v>122</v>
      </c>
      <c r="AU141" s="225" t="s">
        <v>86</v>
      </c>
      <c r="AY141" s="17" t="s">
        <v>120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7" t="s">
        <v>33</v>
      </c>
      <c r="BK141" s="226">
        <f>ROUND(I141*H141,2)</f>
        <v>0</v>
      </c>
      <c r="BL141" s="17" t="s">
        <v>127</v>
      </c>
      <c r="BM141" s="225" t="s">
        <v>150</v>
      </c>
    </row>
    <row r="142" s="15" customFormat="1">
      <c r="A142" s="15"/>
      <c r="B142" s="250"/>
      <c r="C142" s="251"/>
      <c r="D142" s="229" t="s">
        <v>129</v>
      </c>
      <c r="E142" s="252" t="s">
        <v>1</v>
      </c>
      <c r="F142" s="253" t="s">
        <v>151</v>
      </c>
      <c r="G142" s="251"/>
      <c r="H142" s="252" t="s">
        <v>1</v>
      </c>
      <c r="I142" s="254"/>
      <c r="J142" s="251"/>
      <c r="K142" s="251"/>
      <c r="L142" s="255"/>
      <c r="M142" s="256"/>
      <c r="N142" s="257"/>
      <c r="O142" s="257"/>
      <c r="P142" s="257"/>
      <c r="Q142" s="257"/>
      <c r="R142" s="257"/>
      <c r="S142" s="257"/>
      <c r="T142" s="258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9" t="s">
        <v>129</v>
      </c>
      <c r="AU142" s="259" t="s">
        <v>86</v>
      </c>
      <c r="AV142" s="15" t="s">
        <v>33</v>
      </c>
      <c r="AW142" s="15" t="s">
        <v>32</v>
      </c>
      <c r="AX142" s="15" t="s">
        <v>77</v>
      </c>
      <c r="AY142" s="259" t="s">
        <v>120</v>
      </c>
    </row>
    <row r="143" s="13" customFormat="1">
      <c r="A143" s="13"/>
      <c r="B143" s="227"/>
      <c r="C143" s="228"/>
      <c r="D143" s="229" t="s">
        <v>129</v>
      </c>
      <c r="E143" s="230" t="s">
        <v>1</v>
      </c>
      <c r="F143" s="231" t="s">
        <v>152</v>
      </c>
      <c r="G143" s="228"/>
      <c r="H143" s="232">
        <v>226.40000000000001</v>
      </c>
      <c r="I143" s="233"/>
      <c r="J143" s="228"/>
      <c r="K143" s="228"/>
      <c r="L143" s="234"/>
      <c r="M143" s="235"/>
      <c r="N143" s="236"/>
      <c r="O143" s="236"/>
      <c r="P143" s="236"/>
      <c r="Q143" s="236"/>
      <c r="R143" s="236"/>
      <c r="S143" s="236"/>
      <c r="T143" s="23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8" t="s">
        <v>129</v>
      </c>
      <c r="AU143" s="238" t="s">
        <v>86</v>
      </c>
      <c r="AV143" s="13" t="s">
        <v>86</v>
      </c>
      <c r="AW143" s="13" t="s">
        <v>32</v>
      </c>
      <c r="AX143" s="13" t="s">
        <v>77</v>
      </c>
      <c r="AY143" s="238" t="s">
        <v>120</v>
      </c>
    </row>
    <row r="144" s="14" customFormat="1">
      <c r="A144" s="14"/>
      <c r="B144" s="239"/>
      <c r="C144" s="240"/>
      <c r="D144" s="229" t="s">
        <v>129</v>
      </c>
      <c r="E144" s="241" t="s">
        <v>1</v>
      </c>
      <c r="F144" s="242" t="s">
        <v>131</v>
      </c>
      <c r="G144" s="240"/>
      <c r="H144" s="243">
        <v>226.40000000000001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9" t="s">
        <v>129</v>
      </c>
      <c r="AU144" s="249" t="s">
        <v>86</v>
      </c>
      <c r="AV144" s="14" t="s">
        <v>127</v>
      </c>
      <c r="AW144" s="14" t="s">
        <v>32</v>
      </c>
      <c r="AX144" s="14" t="s">
        <v>33</v>
      </c>
      <c r="AY144" s="249" t="s">
        <v>120</v>
      </c>
    </row>
    <row r="145" s="2" customFormat="1" ht="55.5" customHeight="1">
      <c r="A145" s="38"/>
      <c r="B145" s="39"/>
      <c r="C145" s="214" t="s">
        <v>153</v>
      </c>
      <c r="D145" s="214" t="s">
        <v>122</v>
      </c>
      <c r="E145" s="215" t="s">
        <v>154</v>
      </c>
      <c r="F145" s="216" t="s">
        <v>155</v>
      </c>
      <c r="G145" s="217" t="s">
        <v>125</v>
      </c>
      <c r="H145" s="218">
        <v>4650</v>
      </c>
      <c r="I145" s="219"/>
      <c r="J145" s="220">
        <f>ROUND(I145*H145,2)</f>
        <v>0</v>
      </c>
      <c r="K145" s="216" t="s">
        <v>126</v>
      </c>
      <c r="L145" s="44"/>
      <c r="M145" s="221" t="s">
        <v>1</v>
      </c>
      <c r="N145" s="222" t="s">
        <v>42</v>
      </c>
      <c r="O145" s="91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5" t="s">
        <v>127</v>
      </c>
      <c r="AT145" s="225" t="s">
        <v>122</v>
      </c>
      <c r="AU145" s="225" t="s">
        <v>86</v>
      </c>
      <c r="AY145" s="17" t="s">
        <v>120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7" t="s">
        <v>33</v>
      </c>
      <c r="BK145" s="226">
        <f>ROUND(I145*H145,2)</f>
        <v>0</v>
      </c>
      <c r="BL145" s="17" t="s">
        <v>127</v>
      </c>
      <c r="BM145" s="225" t="s">
        <v>156</v>
      </c>
    </row>
    <row r="146" s="15" customFormat="1">
      <c r="A146" s="15"/>
      <c r="B146" s="250"/>
      <c r="C146" s="251"/>
      <c r="D146" s="229" t="s">
        <v>129</v>
      </c>
      <c r="E146" s="252" t="s">
        <v>1</v>
      </c>
      <c r="F146" s="253" t="s">
        <v>157</v>
      </c>
      <c r="G146" s="251"/>
      <c r="H146" s="252" t="s">
        <v>1</v>
      </c>
      <c r="I146" s="254"/>
      <c r="J146" s="251"/>
      <c r="K146" s="251"/>
      <c r="L146" s="255"/>
      <c r="M146" s="256"/>
      <c r="N146" s="257"/>
      <c r="O146" s="257"/>
      <c r="P146" s="257"/>
      <c r="Q146" s="257"/>
      <c r="R146" s="257"/>
      <c r="S146" s="257"/>
      <c r="T146" s="258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9" t="s">
        <v>129</v>
      </c>
      <c r="AU146" s="259" t="s">
        <v>86</v>
      </c>
      <c r="AV146" s="15" t="s">
        <v>33</v>
      </c>
      <c r="AW146" s="15" t="s">
        <v>32</v>
      </c>
      <c r="AX146" s="15" t="s">
        <v>77</v>
      </c>
      <c r="AY146" s="259" t="s">
        <v>120</v>
      </c>
    </row>
    <row r="147" s="13" customFormat="1">
      <c r="A147" s="13"/>
      <c r="B147" s="227"/>
      <c r="C147" s="228"/>
      <c r="D147" s="229" t="s">
        <v>129</v>
      </c>
      <c r="E147" s="230" t="s">
        <v>1</v>
      </c>
      <c r="F147" s="231" t="s">
        <v>158</v>
      </c>
      <c r="G147" s="228"/>
      <c r="H147" s="232">
        <v>4650</v>
      </c>
      <c r="I147" s="233"/>
      <c r="J147" s="228"/>
      <c r="K147" s="228"/>
      <c r="L147" s="234"/>
      <c r="M147" s="235"/>
      <c r="N147" s="236"/>
      <c r="O147" s="236"/>
      <c r="P147" s="236"/>
      <c r="Q147" s="236"/>
      <c r="R147" s="236"/>
      <c r="S147" s="236"/>
      <c r="T147" s="23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8" t="s">
        <v>129</v>
      </c>
      <c r="AU147" s="238" t="s">
        <v>86</v>
      </c>
      <c r="AV147" s="13" t="s">
        <v>86</v>
      </c>
      <c r="AW147" s="13" t="s">
        <v>32</v>
      </c>
      <c r="AX147" s="13" t="s">
        <v>77</v>
      </c>
      <c r="AY147" s="238" t="s">
        <v>120</v>
      </c>
    </row>
    <row r="148" s="14" customFormat="1">
      <c r="A148" s="14"/>
      <c r="B148" s="239"/>
      <c r="C148" s="240"/>
      <c r="D148" s="229" t="s">
        <v>129</v>
      </c>
      <c r="E148" s="241" t="s">
        <v>1</v>
      </c>
      <c r="F148" s="242" t="s">
        <v>131</v>
      </c>
      <c r="G148" s="240"/>
      <c r="H148" s="243">
        <v>4650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9" t="s">
        <v>129</v>
      </c>
      <c r="AU148" s="249" t="s">
        <v>86</v>
      </c>
      <c r="AV148" s="14" t="s">
        <v>127</v>
      </c>
      <c r="AW148" s="14" t="s">
        <v>32</v>
      </c>
      <c r="AX148" s="14" t="s">
        <v>33</v>
      </c>
      <c r="AY148" s="249" t="s">
        <v>120</v>
      </c>
    </row>
    <row r="149" s="2" customFormat="1" ht="37.8" customHeight="1">
      <c r="A149" s="38"/>
      <c r="B149" s="39"/>
      <c r="C149" s="214" t="s">
        <v>159</v>
      </c>
      <c r="D149" s="214" t="s">
        <v>122</v>
      </c>
      <c r="E149" s="215" t="s">
        <v>160</v>
      </c>
      <c r="F149" s="216" t="s">
        <v>161</v>
      </c>
      <c r="G149" s="217" t="s">
        <v>125</v>
      </c>
      <c r="H149" s="218">
        <v>226.40000000000001</v>
      </c>
      <c r="I149" s="219"/>
      <c r="J149" s="220">
        <f>ROUND(I149*H149,2)</f>
        <v>0</v>
      </c>
      <c r="K149" s="216" t="s">
        <v>126</v>
      </c>
      <c r="L149" s="44"/>
      <c r="M149" s="221" t="s">
        <v>1</v>
      </c>
      <c r="N149" s="222" t="s">
        <v>42</v>
      </c>
      <c r="O149" s="91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5" t="s">
        <v>127</v>
      </c>
      <c r="AT149" s="225" t="s">
        <v>122</v>
      </c>
      <c r="AU149" s="225" t="s">
        <v>86</v>
      </c>
      <c r="AY149" s="17" t="s">
        <v>120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7" t="s">
        <v>33</v>
      </c>
      <c r="BK149" s="226">
        <f>ROUND(I149*H149,2)</f>
        <v>0</v>
      </c>
      <c r="BL149" s="17" t="s">
        <v>127</v>
      </c>
      <c r="BM149" s="225" t="s">
        <v>162</v>
      </c>
    </row>
    <row r="150" s="15" customFormat="1">
      <c r="A150" s="15"/>
      <c r="B150" s="250"/>
      <c r="C150" s="251"/>
      <c r="D150" s="229" t="s">
        <v>129</v>
      </c>
      <c r="E150" s="252" t="s">
        <v>1</v>
      </c>
      <c r="F150" s="253" t="s">
        <v>151</v>
      </c>
      <c r="G150" s="251"/>
      <c r="H150" s="252" t="s">
        <v>1</v>
      </c>
      <c r="I150" s="254"/>
      <c r="J150" s="251"/>
      <c r="K150" s="251"/>
      <c r="L150" s="255"/>
      <c r="M150" s="256"/>
      <c r="N150" s="257"/>
      <c r="O150" s="257"/>
      <c r="P150" s="257"/>
      <c r="Q150" s="257"/>
      <c r="R150" s="257"/>
      <c r="S150" s="257"/>
      <c r="T150" s="258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9" t="s">
        <v>129</v>
      </c>
      <c r="AU150" s="259" t="s">
        <v>86</v>
      </c>
      <c r="AV150" s="15" t="s">
        <v>33</v>
      </c>
      <c r="AW150" s="15" t="s">
        <v>32</v>
      </c>
      <c r="AX150" s="15" t="s">
        <v>77</v>
      </c>
      <c r="AY150" s="259" t="s">
        <v>120</v>
      </c>
    </row>
    <row r="151" s="13" customFormat="1">
      <c r="A151" s="13"/>
      <c r="B151" s="227"/>
      <c r="C151" s="228"/>
      <c r="D151" s="229" t="s">
        <v>129</v>
      </c>
      <c r="E151" s="230" t="s">
        <v>1</v>
      </c>
      <c r="F151" s="231" t="s">
        <v>163</v>
      </c>
      <c r="G151" s="228"/>
      <c r="H151" s="232">
        <v>226.40000000000001</v>
      </c>
      <c r="I151" s="233"/>
      <c r="J151" s="228"/>
      <c r="K151" s="228"/>
      <c r="L151" s="234"/>
      <c r="M151" s="235"/>
      <c r="N151" s="236"/>
      <c r="O151" s="236"/>
      <c r="P151" s="236"/>
      <c r="Q151" s="236"/>
      <c r="R151" s="236"/>
      <c r="S151" s="236"/>
      <c r="T151" s="23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8" t="s">
        <v>129</v>
      </c>
      <c r="AU151" s="238" t="s">
        <v>86</v>
      </c>
      <c r="AV151" s="13" t="s">
        <v>86</v>
      </c>
      <c r="AW151" s="13" t="s">
        <v>32</v>
      </c>
      <c r="AX151" s="13" t="s">
        <v>77</v>
      </c>
      <c r="AY151" s="238" t="s">
        <v>120</v>
      </c>
    </row>
    <row r="152" s="14" customFormat="1">
      <c r="A152" s="14"/>
      <c r="B152" s="239"/>
      <c r="C152" s="240"/>
      <c r="D152" s="229" t="s">
        <v>129</v>
      </c>
      <c r="E152" s="241" t="s">
        <v>1</v>
      </c>
      <c r="F152" s="242" t="s">
        <v>131</v>
      </c>
      <c r="G152" s="240"/>
      <c r="H152" s="243">
        <v>226.40000000000001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9" t="s">
        <v>129</v>
      </c>
      <c r="AU152" s="249" t="s">
        <v>86</v>
      </c>
      <c r="AV152" s="14" t="s">
        <v>127</v>
      </c>
      <c r="AW152" s="14" t="s">
        <v>32</v>
      </c>
      <c r="AX152" s="14" t="s">
        <v>33</v>
      </c>
      <c r="AY152" s="249" t="s">
        <v>120</v>
      </c>
    </row>
    <row r="153" s="2" customFormat="1" ht="37.8" customHeight="1">
      <c r="A153" s="38"/>
      <c r="B153" s="39"/>
      <c r="C153" s="214" t="s">
        <v>164</v>
      </c>
      <c r="D153" s="214" t="s">
        <v>122</v>
      </c>
      <c r="E153" s="215" t="s">
        <v>165</v>
      </c>
      <c r="F153" s="216" t="s">
        <v>166</v>
      </c>
      <c r="G153" s="217" t="s">
        <v>125</v>
      </c>
      <c r="H153" s="218">
        <v>226.40000000000001</v>
      </c>
      <c r="I153" s="219"/>
      <c r="J153" s="220">
        <f>ROUND(I153*H153,2)</f>
        <v>0</v>
      </c>
      <c r="K153" s="216" t="s">
        <v>126</v>
      </c>
      <c r="L153" s="44"/>
      <c r="M153" s="221" t="s">
        <v>1</v>
      </c>
      <c r="N153" s="222" t="s">
        <v>42</v>
      </c>
      <c r="O153" s="91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5" t="s">
        <v>127</v>
      </c>
      <c r="AT153" s="225" t="s">
        <v>122</v>
      </c>
      <c r="AU153" s="225" t="s">
        <v>86</v>
      </c>
      <c r="AY153" s="17" t="s">
        <v>120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7" t="s">
        <v>33</v>
      </c>
      <c r="BK153" s="226">
        <f>ROUND(I153*H153,2)</f>
        <v>0</v>
      </c>
      <c r="BL153" s="17" t="s">
        <v>127</v>
      </c>
      <c r="BM153" s="225" t="s">
        <v>167</v>
      </c>
    </row>
    <row r="154" s="15" customFormat="1">
      <c r="A154" s="15"/>
      <c r="B154" s="250"/>
      <c r="C154" s="251"/>
      <c r="D154" s="229" t="s">
        <v>129</v>
      </c>
      <c r="E154" s="252" t="s">
        <v>1</v>
      </c>
      <c r="F154" s="253" t="s">
        <v>151</v>
      </c>
      <c r="G154" s="251"/>
      <c r="H154" s="252" t="s">
        <v>1</v>
      </c>
      <c r="I154" s="254"/>
      <c r="J154" s="251"/>
      <c r="K154" s="251"/>
      <c r="L154" s="255"/>
      <c r="M154" s="256"/>
      <c r="N154" s="257"/>
      <c r="O154" s="257"/>
      <c r="P154" s="257"/>
      <c r="Q154" s="257"/>
      <c r="R154" s="257"/>
      <c r="S154" s="257"/>
      <c r="T154" s="258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59" t="s">
        <v>129</v>
      </c>
      <c r="AU154" s="259" t="s">
        <v>86</v>
      </c>
      <c r="AV154" s="15" t="s">
        <v>33</v>
      </c>
      <c r="AW154" s="15" t="s">
        <v>32</v>
      </c>
      <c r="AX154" s="15" t="s">
        <v>77</v>
      </c>
      <c r="AY154" s="259" t="s">
        <v>120</v>
      </c>
    </row>
    <row r="155" s="13" customFormat="1">
      <c r="A155" s="13"/>
      <c r="B155" s="227"/>
      <c r="C155" s="228"/>
      <c r="D155" s="229" t="s">
        <v>129</v>
      </c>
      <c r="E155" s="230" t="s">
        <v>1</v>
      </c>
      <c r="F155" s="231" t="s">
        <v>163</v>
      </c>
      <c r="G155" s="228"/>
      <c r="H155" s="232">
        <v>226.40000000000001</v>
      </c>
      <c r="I155" s="233"/>
      <c r="J155" s="228"/>
      <c r="K155" s="228"/>
      <c r="L155" s="234"/>
      <c r="M155" s="235"/>
      <c r="N155" s="236"/>
      <c r="O155" s="236"/>
      <c r="P155" s="236"/>
      <c r="Q155" s="236"/>
      <c r="R155" s="236"/>
      <c r="S155" s="236"/>
      <c r="T155" s="23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8" t="s">
        <v>129</v>
      </c>
      <c r="AU155" s="238" t="s">
        <v>86</v>
      </c>
      <c r="AV155" s="13" t="s">
        <v>86</v>
      </c>
      <c r="AW155" s="13" t="s">
        <v>32</v>
      </c>
      <c r="AX155" s="13" t="s">
        <v>77</v>
      </c>
      <c r="AY155" s="238" t="s">
        <v>120</v>
      </c>
    </row>
    <row r="156" s="14" customFormat="1">
      <c r="A156" s="14"/>
      <c r="B156" s="239"/>
      <c r="C156" s="240"/>
      <c r="D156" s="229" t="s">
        <v>129</v>
      </c>
      <c r="E156" s="241" t="s">
        <v>1</v>
      </c>
      <c r="F156" s="242" t="s">
        <v>131</v>
      </c>
      <c r="G156" s="240"/>
      <c r="H156" s="243">
        <v>226.40000000000001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9" t="s">
        <v>129</v>
      </c>
      <c r="AU156" s="249" t="s">
        <v>86</v>
      </c>
      <c r="AV156" s="14" t="s">
        <v>127</v>
      </c>
      <c r="AW156" s="14" t="s">
        <v>32</v>
      </c>
      <c r="AX156" s="14" t="s">
        <v>33</v>
      </c>
      <c r="AY156" s="249" t="s">
        <v>120</v>
      </c>
    </row>
    <row r="157" s="2" customFormat="1" ht="16.5" customHeight="1">
      <c r="A157" s="38"/>
      <c r="B157" s="39"/>
      <c r="C157" s="260" t="s">
        <v>168</v>
      </c>
      <c r="D157" s="260" t="s">
        <v>169</v>
      </c>
      <c r="E157" s="261" t="s">
        <v>170</v>
      </c>
      <c r="F157" s="262" t="s">
        <v>171</v>
      </c>
      <c r="G157" s="263" t="s">
        <v>172</v>
      </c>
      <c r="H157" s="264">
        <v>4.5279999999999996</v>
      </c>
      <c r="I157" s="265"/>
      <c r="J157" s="266">
        <f>ROUND(I157*H157,2)</f>
        <v>0</v>
      </c>
      <c r="K157" s="262" t="s">
        <v>126</v>
      </c>
      <c r="L157" s="267"/>
      <c r="M157" s="268" t="s">
        <v>1</v>
      </c>
      <c r="N157" s="269" t="s">
        <v>42</v>
      </c>
      <c r="O157" s="91"/>
      <c r="P157" s="223">
        <f>O157*H157</f>
        <v>0</v>
      </c>
      <c r="Q157" s="223">
        <v>0.001</v>
      </c>
      <c r="R157" s="223">
        <f>Q157*H157</f>
        <v>0.0045279999999999999</v>
      </c>
      <c r="S157" s="223">
        <v>0</v>
      </c>
      <c r="T157" s="22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5" t="s">
        <v>164</v>
      </c>
      <c r="AT157" s="225" t="s">
        <v>169</v>
      </c>
      <c r="AU157" s="225" t="s">
        <v>86</v>
      </c>
      <c r="AY157" s="17" t="s">
        <v>120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7" t="s">
        <v>33</v>
      </c>
      <c r="BK157" s="226">
        <f>ROUND(I157*H157,2)</f>
        <v>0</v>
      </c>
      <c r="BL157" s="17" t="s">
        <v>127</v>
      </c>
      <c r="BM157" s="225" t="s">
        <v>173</v>
      </c>
    </row>
    <row r="158" s="13" customFormat="1">
      <c r="A158" s="13"/>
      <c r="B158" s="227"/>
      <c r="C158" s="228"/>
      <c r="D158" s="229" t="s">
        <v>129</v>
      </c>
      <c r="E158" s="228"/>
      <c r="F158" s="231" t="s">
        <v>174</v>
      </c>
      <c r="G158" s="228"/>
      <c r="H158" s="232">
        <v>4.5279999999999996</v>
      </c>
      <c r="I158" s="233"/>
      <c r="J158" s="228"/>
      <c r="K158" s="228"/>
      <c r="L158" s="234"/>
      <c r="M158" s="235"/>
      <c r="N158" s="236"/>
      <c r="O158" s="236"/>
      <c r="P158" s="236"/>
      <c r="Q158" s="236"/>
      <c r="R158" s="236"/>
      <c r="S158" s="236"/>
      <c r="T158" s="23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8" t="s">
        <v>129</v>
      </c>
      <c r="AU158" s="238" t="s">
        <v>86</v>
      </c>
      <c r="AV158" s="13" t="s">
        <v>86</v>
      </c>
      <c r="AW158" s="13" t="s">
        <v>4</v>
      </c>
      <c r="AX158" s="13" t="s">
        <v>33</v>
      </c>
      <c r="AY158" s="238" t="s">
        <v>120</v>
      </c>
    </row>
    <row r="159" s="2" customFormat="1" ht="33" customHeight="1">
      <c r="A159" s="38"/>
      <c r="B159" s="39"/>
      <c r="C159" s="214" t="s">
        <v>175</v>
      </c>
      <c r="D159" s="214" t="s">
        <v>122</v>
      </c>
      <c r="E159" s="215" t="s">
        <v>176</v>
      </c>
      <c r="F159" s="216" t="s">
        <v>177</v>
      </c>
      <c r="G159" s="217" t="s">
        <v>125</v>
      </c>
      <c r="H159" s="218">
        <v>4876.3999999999996</v>
      </c>
      <c r="I159" s="219"/>
      <c r="J159" s="220">
        <f>ROUND(I159*H159,2)</f>
        <v>0</v>
      </c>
      <c r="K159" s="216" t="s">
        <v>126</v>
      </c>
      <c r="L159" s="44"/>
      <c r="M159" s="221" t="s">
        <v>1</v>
      </c>
      <c r="N159" s="222" t="s">
        <v>42</v>
      </c>
      <c r="O159" s="91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5" t="s">
        <v>127</v>
      </c>
      <c r="AT159" s="225" t="s">
        <v>122</v>
      </c>
      <c r="AU159" s="225" t="s">
        <v>86</v>
      </c>
      <c r="AY159" s="17" t="s">
        <v>120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7" t="s">
        <v>33</v>
      </c>
      <c r="BK159" s="226">
        <f>ROUND(I159*H159,2)</f>
        <v>0</v>
      </c>
      <c r="BL159" s="17" t="s">
        <v>127</v>
      </c>
      <c r="BM159" s="225" t="s">
        <v>178</v>
      </c>
    </row>
    <row r="160" s="15" customFormat="1">
      <c r="A160" s="15"/>
      <c r="B160" s="250"/>
      <c r="C160" s="251"/>
      <c r="D160" s="229" t="s">
        <v>129</v>
      </c>
      <c r="E160" s="252" t="s">
        <v>1</v>
      </c>
      <c r="F160" s="253" t="s">
        <v>151</v>
      </c>
      <c r="G160" s="251"/>
      <c r="H160" s="252" t="s">
        <v>1</v>
      </c>
      <c r="I160" s="254"/>
      <c r="J160" s="251"/>
      <c r="K160" s="251"/>
      <c r="L160" s="255"/>
      <c r="M160" s="256"/>
      <c r="N160" s="257"/>
      <c r="O160" s="257"/>
      <c r="P160" s="257"/>
      <c r="Q160" s="257"/>
      <c r="R160" s="257"/>
      <c r="S160" s="257"/>
      <c r="T160" s="258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9" t="s">
        <v>129</v>
      </c>
      <c r="AU160" s="259" t="s">
        <v>86</v>
      </c>
      <c r="AV160" s="15" t="s">
        <v>33</v>
      </c>
      <c r="AW160" s="15" t="s">
        <v>32</v>
      </c>
      <c r="AX160" s="15" t="s">
        <v>77</v>
      </c>
      <c r="AY160" s="259" t="s">
        <v>120</v>
      </c>
    </row>
    <row r="161" s="13" customFormat="1">
      <c r="A161" s="13"/>
      <c r="B161" s="227"/>
      <c r="C161" s="228"/>
      <c r="D161" s="229" t="s">
        <v>129</v>
      </c>
      <c r="E161" s="230" t="s">
        <v>1</v>
      </c>
      <c r="F161" s="231" t="s">
        <v>163</v>
      </c>
      <c r="G161" s="228"/>
      <c r="H161" s="232">
        <v>226.40000000000001</v>
      </c>
      <c r="I161" s="233"/>
      <c r="J161" s="228"/>
      <c r="K161" s="228"/>
      <c r="L161" s="234"/>
      <c r="M161" s="235"/>
      <c r="N161" s="236"/>
      <c r="O161" s="236"/>
      <c r="P161" s="236"/>
      <c r="Q161" s="236"/>
      <c r="R161" s="236"/>
      <c r="S161" s="236"/>
      <c r="T161" s="23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8" t="s">
        <v>129</v>
      </c>
      <c r="AU161" s="238" t="s">
        <v>86</v>
      </c>
      <c r="AV161" s="13" t="s">
        <v>86</v>
      </c>
      <c r="AW161" s="13" t="s">
        <v>32</v>
      </c>
      <c r="AX161" s="13" t="s">
        <v>77</v>
      </c>
      <c r="AY161" s="238" t="s">
        <v>120</v>
      </c>
    </row>
    <row r="162" s="15" customFormat="1">
      <c r="A162" s="15"/>
      <c r="B162" s="250"/>
      <c r="C162" s="251"/>
      <c r="D162" s="229" t="s">
        <v>129</v>
      </c>
      <c r="E162" s="252" t="s">
        <v>1</v>
      </c>
      <c r="F162" s="253" t="s">
        <v>179</v>
      </c>
      <c r="G162" s="251"/>
      <c r="H162" s="252" t="s">
        <v>1</v>
      </c>
      <c r="I162" s="254"/>
      <c r="J162" s="251"/>
      <c r="K162" s="251"/>
      <c r="L162" s="255"/>
      <c r="M162" s="256"/>
      <c r="N162" s="257"/>
      <c r="O162" s="257"/>
      <c r="P162" s="257"/>
      <c r="Q162" s="257"/>
      <c r="R162" s="257"/>
      <c r="S162" s="257"/>
      <c r="T162" s="258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9" t="s">
        <v>129</v>
      </c>
      <c r="AU162" s="259" t="s">
        <v>86</v>
      </c>
      <c r="AV162" s="15" t="s">
        <v>33</v>
      </c>
      <c r="AW162" s="15" t="s">
        <v>32</v>
      </c>
      <c r="AX162" s="15" t="s">
        <v>77</v>
      </c>
      <c r="AY162" s="259" t="s">
        <v>120</v>
      </c>
    </row>
    <row r="163" s="13" customFormat="1">
      <c r="A163" s="13"/>
      <c r="B163" s="227"/>
      <c r="C163" s="228"/>
      <c r="D163" s="229" t="s">
        <v>129</v>
      </c>
      <c r="E163" s="230" t="s">
        <v>1</v>
      </c>
      <c r="F163" s="231" t="s">
        <v>158</v>
      </c>
      <c r="G163" s="228"/>
      <c r="H163" s="232">
        <v>4650</v>
      </c>
      <c r="I163" s="233"/>
      <c r="J163" s="228"/>
      <c r="K163" s="228"/>
      <c r="L163" s="234"/>
      <c r="M163" s="235"/>
      <c r="N163" s="236"/>
      <c r="O163" s="236"/>
      <c r="P163" s="236"/>
      <c r="Q163" s="236"/>
      <c r="R163" s="236"/>
      <c r="S163" s="236"/>
      <c r="T163" s="23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8" t="s">
        <v>129</v>
      </c>
      <c r="AU163" s="238" t="s">
        <v>86</v>
      </c>
      <c r="AV163" s="13" t="s">
        <v>86</v>
      </c>
      <c r="AW163" s="13" t="s">
        <v>32</v>
      </c>
      <c r="AX163" s="13" t="s">
        <v>77</v>
      </c>
      <c r="AY163" s="238" t="s">
        <v>120</v>
      </c>
    </row>
    <row r="164" s="14" customFormat="1">
      <c r="A164" s="14"/>
      <c r="B164" s="239"/>
      <c r="C164" s="240"/>
      <c r="D164" s="229" t="s">
        <v>129</v>
      </c>
      <c r="E164" s="241" t="s">
        <v>1</v>
      </c>
      <c r="F164" s="242" t="s">
        <v>131</v>
      </c>
      <c r="G164" s="240"/>
      <c r="H164" s="243">
        <v>4876.3999999999996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9" t="s">
        <v>129</v>
      </c>
      <c r="AU164" s="249" t="s">
        <v>86</v>
      </c>
      <c r="AV164" s="14" t="s">
        <v>127</v>
      </c>
      <c r="AW164" s="14" t="s">
        <v>32</v>
      </c>
      <c r="AX164" s="14" t="s">
        <v>33</v>
      </c>
      <c r="AY164" s="249" t="s">
        <v>120</v>
      </c>
    </row>
    <row r="165" s="12" customFormat="1" ht="22.8" customHeight="1">
      <c r="A165" s="12"/>
      <c r="B165" s="198"/>
      <c r="C165" s="199"/>
      <c r="D165" s="200" t="s">
        <v>76</v>
      </c>
      <c r="E165" s="212" t="s">
        <v>147</v>
      </c>
      <c r="F165" s="212" t="s">
        <v>180</v>
      </c>
      <c r="G165" s="199"/>
      <c r="H165" s="199"/>
      <c r="I165" s="202"/>
      <c r="J165" s="213">
        <f>BK165</f>
        <v>0</v>
      </c>
      <c r="K165" s="199"/>
      <c r="L165" s="204"/>
      <c r="M165" s="205"/>
      <c r="N165" s="206"/>
      <c r="O165" s="206"/>
      <c r="P165" s="207">
        <f>SUM(P166:P189)</f>
        <v>0</v>
      </c>
      <c r="Q165" s="206"/>
      <c r="R165" s="207">
        <f>SUM(R166:R189)</f>
        <v>33.372</v>
      </c>
      <c r="S165" s="206"/>
      <c r="T165" s="208">
        <f>SUM(T166:T189)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9" t="s">
        <v>33</v>
      </c>
      <c r="AT165" s="210" t="s">
        <v>76</v>
      </c>
      <c r="AU165" s="210" t="s">
        <v>33</v>
      </c>
      <c r="AY165" s="209" t="s">
        <v>120</v>
      </c>
      <c r="BK165" s="211">
        <f>SUM(BK166:BK189)</f>
        <v>0</v>
      </c>
    </row>
    <row r="166" s="2" customFormat="1" ht="37.8" customHeight="1">
      <c r="A166" s="38"/>
      <c r="B166" s="39"/>
      <c r="C166" s="214" t="s">
        <v>181</v>
      </c>
      <c r="D166" s="214" t="s">
        <v>122</v>
      </c>
      <c r="E166" s="215" t="s">
        <v>182</v>
      </c>
      <c r="F166" s="216" t="s">
        <v>183</v>
      </c>
      <c r="G166" s="217" t="s">
        <v>125</v>
      </c>
      <c r="H166" s="218">
        <v>9</v>
      </c>
      <c r="I166" s="219"/>
      <c r="J166" s="220">
        <f>ROUND(I166*H166,2)</f>
        <v>0</v>
      </c>
      <c r="K166" s="216" t="s">
        <v>126</v>
      </c>
      <c r="L166" s="44"/>
      <c r="M166" s="221" t="s">
        <v>1</v>
      </c>
      <c r="N166" s="222" t="s">
        <v>42</v>
      </c>
      <c r="O166" s="91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5" t="s">
        <v>127</v>
      </c>
      <c r="AT166" s="225" t="s">
        <v>122</v>
      </c>
      <c r="AU166" s="225" t="s">
        <v>86</v>
      </c>
      <c r="AY166" s="17" t="s">
        <v>120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7" t="s">
        <v>33</v>
      </c>
      <c r="BK166" s="226">
        <f>ROUND(I166*H166,2)</f>
        <v>0</v>
      </c>
      <c r="BL166" s="17" t="s">
        <v>127</v>
      </c>
      <c r="BM166" s="225" t="s">
        <v>184</v>
      </c>
    </row>
    <row r="167" s="2" customFormat="1" ht="24.15" customHeight="1">
      <c r="A167" s="38"/>
      <c r="B167" s="39"/>
      <c r="C167" s="214" t="s">
        <v>185</v>
      </c>
      <c r="D167" s="214" t="s">
        <v>122</v>
      </c>
      <c r="E167" s="215" t="s">
        <v>186</v>
      </c>
      <c r="F167" s="216" t="s">
        <v>187</v>
      </c>
      <c r="G167" s="217" t="s">
        <v>125</v>
      </c>
      <c r="H167" s="218">
        <v>424.5</v>
      </c>
      <c r="I167" s="219"/>
      <c r="J167" s="220">
        <f>ROUND(I167*H167,2)</f>
        <v>0</v>
      </c>
      <c r="K167" s="216" t="s">
        <v>126</v>
      </c>
      <c r="L167" s="44"/>
      <c r="M167" s="221" t="s">
        <v>1</v>
      </c>
      <c r="N167" s="222" t="s">
        <v>42</v>
      </c>
      <c r="O167" s="91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5" t="s">
        <v>127</v>
      </c>
      <c r="AT167" s="225" t="s">
        <v>122</v>
      </c>
      <c r="AU167" s="225" t="s">
        <v>86</v>
      </c>
      <c r="AY167" s="17" t="s">
        <v>120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7" t="s">
        <v>33</v>
      </c>
      <c r="BK167" s="226">
        <f>ROUND(I167*H167,2)</f>
        <v>0</v>
      </c>
      <c r="BL167" s="17" t="s">
        <v>127</v>
      </c>
      <c r="BM167" s="225" t="s">
        <v>188</v>
      </c>
    </row>
    <row r="168" s="15" customFormat="1">
      <c r="A168" s="15"/>
      <c r="B168" s="250"/>
      <c r="C168" s="251"/>
      <c r="D168" s="229" t="s">
        <v>129</v>
      </c>
      <c r="E168" s="252" t="s">
        <v>1</v>
      </c>
      <c r="F168" s="253" t="s">
        <v>189</v>
      </c>
      <c r="G168" s="251"/>
      <c r="H168" s="252" t="s">
        <v>1</v>
      </c>
      <c r="I168" s="254"/>
      <c r="J168" s="251"/>
      <c r="K168" s="251"/>
      <c r="L168" s="255"/>
      <c r="M168" s="256"/>
      <c r="N168" s="257"/>
      <c r="O168" s="257"/>
      <c r="P168" s="257"/>
      <c r="Q168" s="257"/>
      <c r="R168" s="257"/>
      <c r="S168" s="257"/>
      <c r="T168" s="258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59" t="s">
        <v>129</v>
      </c>
      <c r="AU168" s="259" t="s">
        <v>86</v>
      </c>
      <c r="AV168" s="15" t="s">
        <v>33</v>
      </c>
      <c r="AW168" s="15" t="s">
        <v>32</v>
      </c>
      <c r="AX168" s="15" t="s">
        <v>77</v>
      </c>
      <c r="AY168" s="259" t="s">
        <v>120</v>
      </c>
    </row>
    <row r="169" s="13" customFormat="1">
      <c r="A169" s="13"/>
      <c r="B169" s="227"/>
      <c r="C169" s="228"/>
      <c r="D169" s="229" t="s">
        <v>129</v>
      </c>
      <c r="E169" s="230" t="s">
        <v>1</v>
      </c>
      <c r="F169" s="231" t="s">
        <v>190</v>
      </c>
      <c r="G169" s="228"/>
      <c r="H169" s="232">
        <v>424.5</v>
      </c>
      <c r="I169" s="233"/>
      <c r="J169" s="228"/>
      <c r="K169" s="228"/>
      <c r="L169" s="234"/>
      <c r="M169" s="235"/>
      <c r="N169" s="236"/>
      <c r="O169" s="236"/>
      <c r="P169" s="236"/>
      <c r="Q169" s="236"/>
      <c r="R169" s="236"/>
      <c r="S169" s="236"/>
      <c r="T169" s="23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8" t="s">
        <v>129</v>
      </c>
      <c r="AU169" s="238" t="s">
        <v>86</v>
      </c>
      <c r="AV169" s="13" t="s">
        <v>86</v>
      </c>
      <c r="AW169" s="13" t="s">
        <v>32</v>
      </c>
      <c r="AX169" s="13" t="s">
        <v>77</v>
      </c>
      <c r="AY169" s="238" t="s">
        <v>120</v>
      </c>
    </row>
    <row r="170" s="14" customFormat="1">
      <c r="A170" s="14"/>
      <c r="B170" s="239"/>
      <c r="C170" s="240"/>
      <c r="D170" s="229" t="s">
        <v>129</v>
      </c>
      <c r="E170" s="241" t="s">
        <v>1</v>
      </c>
      <c r="F170" s="242" t="s">
        <v>131</v>
      </c>
      <c r="G170" s="240"/>
      <c r="H170" s="243">
        <v>424.5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9" t="s">
        <v>129</v>
      </c>
      <c r="AU170" s="249" t="s">
        <v>86</v>
      </c>
      <c r="AV170" s="14" t="s">
        <v>127</v>
      </c>
      <c r="AW170" s="14" t="s">
        <v>32</v>
      </c>
      <c r="AX170" s="14" t="s">
        <v>33</v>
      </c>
      <c r="AY170" s="249" t="s">
        <v>120</v>
      </c>
    </row>
    <row r="171" s="2" customFormat="1" ht="24.15" customHeight="1">
      <c r="A171" s="38"/>
      <c r="B171" s="39"/>
      <c r="C171" s="214" t="s">
        <v>191</v>
      </c>
      <c r="D171" s="214" t="s">
        <v>122</v>
      </c>
      <c r="E171" s="215" t="s">
        <v>192</v>
      </c>
      <c r="F171" s="216" t="s">
        <v>193</v>
      </c>
      <c r="G171" s="217" t="s">
        <v>125</v>
      </c>
      <c r="H171" s="218">
        <v>452.80000000000001</v>
      </c>
      <c r="I171" s="219"/>
      <c r="J171" s="220">
        <f>ROUND(I171*H171,2)</f>
        <v>0</v>
      </c>
      <c r="K171" s="216" t="s">
        <v>126</v>
      </c>
      <c r="L171" s="44"/>
      <c r="M171" s="221" t="s">
        <v>1</v>
      </c>
      <c r="N171" s="222" t="s">
        <v>42</v>
      </c>
      <c r="O171" s="91"/>
      <c r="P171" s="223">
        <f>O171*H171</f>
        <v>0</v>
      </c>
      <c r="Q171" s="223">
        <v>0</v>
      </c>
      <c r="R171" s="223">
        <f>Q171*H171</f>
        <v>0</v>
      </c>
      <c r="S171" s="223">
        <v>0</v>
      </c>
      <c r="T171" s="22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5" t="s">
        <v>127</v>
      </c>
      <c r="AT171" s="225" t="s">
        <v>122</v>
      </c>
      <c r="AU171" s="225" t="s">
        <v>86</v>
      </c>
      <c r="AY171" s="17" t="s">
        <v>120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7" t="s">
        <v>33</v>
      </c>
      <c r="BK171" s="226">
        <f>ROUND(I171*H171,2)</f>
        <v>0</v>
      </c>
      <c r="BL171" s="17" t="s">
        <v>127</v>
      </c>
      <c r="BM171" s="225" t="s">
        <v>194</v>
      </c>
    </row>
    <row r="172" s="15" customFormat="1">
      <c r="A172" s="15"/>
      <c r="B172" s="250"/>
      <c r="C172" s="251"/>
      <c r="D172" s="229" t="s">
        <v>129</v>
      </c>
      <c r="E172" s="252" t="s">
        <v>1</v>
      </c>
      <c r="F172" s="253" t="s">
        <v>195</v>
      </c>
      <c r="G172" s="251"/>
      <c r="H172" s="252" t="s">
        <v>1</v>
      </c>
      <c r="I172" s="254"/>
      <c r="J172" s="251"/>
      <c r="K172" s="251"/>
      <c r="L172" s="255"/>
      <c r="M172" s="256"/>
      <c r="N172" s="257"/>
      <c r="O172" s="257"/>
      <c r="P172" s="257"/>
      <c r="Q172" s="257"/>
      <c r="R172" s="257"/>
      <c r="S172" s="257"/>
      <c r="T172" s="258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9" t="s">
        <v>129</v>
      </c>
      <c r="AU172" s="259" t="s">
        <v>86</v>
      </c>
      <c r="AV172" s="15" t="s">
        <v>33</v>
      </c>
      <c r="AW172" s="15" t="s">
        <v>32</v>
      </c>
      <c r="AX172" s="15" t="s">
        <v>77</v>
      </c>
      <c r="AY172" s="259" t="s">
        <v>120</v>
      </c>
    </row>
    <row r="173" s="13" customFormat="1">
      <c r="A173" s="13"/>
      <c r="B173" s="227"/>
      <c r="C173" s="228"/>
      <c r="D173" s="229" t="s">
        <v>129</v>
      </c>
      <c r="E173" s="230" t="s">
        <v>1</v>
      </c>
      <c r="F173" s="231" t="s">
        <v>196</v>
      </c>
      <c r="G173" s="228"/>
      <c r="H173" s="232">
        <v>452.80000000000001</v>
      </c>
      <c r="I173" s="233"/>
      <c r="J173" s="228"/>
      <c r="K173" s="228"/>
      <c r="L173" s="234"/>
      <c r="M173" s="235"/>
      <c r="N173" s="236"/>
      <c r="O173" s="236"/>
      <c r="P173" s="236"/>
      <c r="Q173" s="236"/>
      <c r="R173" s="236"/>
      <c r="S173" s="236"/>
      <c r="T173" s="23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8" t="s">
        <v>129</v>
      </c>
      <c r="AU173" s="238" t="s">
        <v>86</v>
      </c>
      <c r="AV173" s="13" t="s">
        <v>86</v>
      </c>
      <c r="AW173" s="13" t="s">
        <v>32</v>
      </c>
      <c r="AX173" s="13" t="s">
        <v>77</v>
      </c>
      <c r="AY173" s="238" t="s">
        <v>120</v>
      </c>
    </row>
    <row r="174" s="14" customFormat="1">
      <c r="A174" s="14"/>
      <c r="B174" s="239"/>
      <c r="C174" s="240"/>
      <c r="D174" s="229" t="s">
        <v>129</v>
      </c>
      <c r="E174" s="241" t="s">
        <v>1</v>
      </c>
      <c r="F174" s="242" t="s">
        <v>131</v>
      </c>
      <c r="G174" s="240"/>
      <c r="H174" s="243">
        <v>452.80000000000001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9" t="s">
        <v>129</v>
      </c>
      <c r="AU174" s="249" t="s">
        <v>86</v>
      </c>
      <c r="AV174" s="14" t="s">
        <v>127</v>
      </c>
      <c r="AW174" s="14" t="s">
        <v>32</v>
      </c>
      <c r="AX174" s="14" t="s">
        <v>33</v>
      </c>
      <c r="AY174" s="249" t="s">
        <v>120</v>
      </c>
    </row>
    <row r="175" s="2" customFormat="1" ht="49.05" customHeight="1">
      <c r="A175" s="38"/>
      <c r="B175" s="39"/>
      <c r="C175" s="214" t="s">
        <v>197</v>
      </c>
      <c r="D175" s="214" t="s">
        <v>122</v>
      </c>
      <c r="E175" s="215" t="s">
        <v>198</v>
      </c>
      <c r="F175" s="216" t="s">
        <v>199</v>
      </c>
      <c r="G175" s="217" t="s">
        <v>125</v>
      </c>
      <c r="H175" s="218">
        <v>397</v>
      </c>
      <c r="I175" s="219"/>
      <c r="J175" s="220">
        <f>ROUND(I175*H175,2)</f>
        <v>0</v>
      </c>
      <c r="K175" s="216" t="s">
        <v>126</v>
      </c>
      <c r="L175" s="44"/>
      <c r="M175" s="221" t="s">
        <v>1</v>
      </c>
      <c r="N175" s="222" t="s">
        <v>42</v>
      </c>
      <c r="O175" s="91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5" t="s">
        <v>127</v>
      </c>
      <c r="AT175" s="225" t="s">
        <v>122</v>
      </c>
      <c r="AU175" s="225" t="s">
        <v>86</v>
      </c>
      <c r="AY175" s="17" t="s">
        <v>120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7" t="s">
        <v>33</v>
      </c>
      <c r="BK175" s="226">
        <f>ROUND(I175*H175,2)</f>
        <v>0</v>
      </c>
      <c r="BL175" s="17" t="s">
        <v>127</v>
      </c>
      <c r="BM175" s="225" t="s">
        <v>200</v>
      </c>
    </row>
    <row r="176" s="13" customFormat="1">
      <c r="A176" s="13"/>
      <c r="B176" s="227"/>
      <c r="C176" s="228"/>
      <c r="D176" s="229" t="s">
        <v>129</v>
      </c>
      <c r="E176" s="230" t="s">
        <v>1</v>
      </c>
      <c r="F176" s="231" t="s">
        <v>201</v>
      </c>
      <c r="G176" s="228"/>
      <c r="H176" s="232">
        <v>397</v>
      </c>
      <c r="I176" s="233"/>
      <c r="J176" s="228"/>
      <c r="K176" s="228"/>
      <c r="L176" s="234"/>
      <c r="M176" s="235"/>
      <c r="N176" s="236"/>
      <c r="O176" s="236"/>
      <c r="P176" s="236"/>
      <c r="Q176" s="236"/>
      <c r="R176" s="236"/>
      <c r="S176" s="236"/>
      <c r="T176" s="23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8" t="s">
        <v>129</v>
      </c>
      <c r="AU176" s="238" t="s">
        <v>86</v>
      </c>
      <c r="AV176" s="13" t="s">
        <v>86</v>
      </c>
      <c r="AW176" s="13" t="s">
        <v>32</v>
      </c>
      <c r="AX176" s="13" t="s">
        <v>77</v>
      </c>
      <c r="AY176" s="238" t="s">
        <v>120</v>
      </c>
    </row>
    <row r="177" s="14" customFormat="1">
      <c r="A177" s="14"/>
      <c r="B177" s="239"/>
      <c r="C177" s="240"/>
      <c r="D177" s="229" t="s">
        <v>129</v>
      </c>
      <c r="E177" s="241" t="s">
        <v>1</v>
      </c>
      <c r="F177" s="242" t="s">
        <v>131</v>
      </c>
      <c r="G177" s="240"/>
      <c r="H177" s="243">
        <v>397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9" t="s">
        <v>129</v>
      </c>
      <c r="AU177" s="249" t="s">
        <v>86</v>
      </c>
      <c r="AV177" s="14" t="s">
        <v>127</v>
      </c>
      <c r="AW177" s="14" t="s">
        <v>32</v>
      </c>
      <c r="AX177" s="14" t="s">
        <v>33</v>
      </c>
      <c r="AY177" s="249" t="s">
        <v>120</v>
      </c>
    </row>
    <row r="178" s="2" customFormat="1" ht="37.8" customHeight="1">
      <c r="A178" s="38"/>
      <c r="B178" s="39"/>
      <c r="C178" s="214" t="s">
        <v>8</v>
      </c>
      <c r="D178" s="214" t="s">
        <v>122</v>
      </c>
      <c r="E178" s="215" t="s">
        <v>202</v>
      </c>
      <c r="F178" s="216" t="s">
        <v>203</v>
      </c>
      <c r="G178" s="217" t="s">
        <v>125</v>
      </c>
      <c r="H178" s="218">
        <v>103</v>
      </c>
      <c r="I178" s="219"/>
      <c r="J178" s="220">
        <f>ROUND(I178*H178,2)</f>
        <v>0</v>
      </c>
      <c r="K178" s="216" t="s">
        <v>126</v>
      </c>
      <c r="L178" s="44"/>
      <c r="M178" s="221" t="s">
        <v>1</v>
      </c>
      <c r="N178" s="222" t="s">
        <v>42</v>
      </c>
      <c r="O178" s="91"/>
      <c r="P178" s="223">
        <f>O178*H178</f>
        <v>0</v>
      </c>
      <c r="Q178" s="223">
        <v>0.32400000000000001</v>
      </c>
      <c r="R178" s="223">
        <f>Q178*H178</f>
        <v>33.372</v>
      </c>
      <c r="S178" s="223">
        <v>0</v>
      </c>
      <c r="T178" s="22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5" t="s">
        <v>127</v>
      </c>
      <c r="AT178" s="225" t="s">
        <v>122</v>
      </c>
      <c r="AU178" s="225" t="s">
        <v>86</v>
      </c>
      <c r="AY178" s="17" t="s">
        <v>120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7" t="s">
        <v>33</v>
      </c>
      <c r="BK178" s="226">
        <f>ROUND(I178*H178,2)</f>
        <v>0</v>
      </c>
      <c r="BL178" s="17" t="s">
        <v>127</v>
      </c>
      <c r="BM178" s="225" t="s">
        <v>204</v>
      </c>
    </row>
    <row r="179" s="13" customFormat="1">
      <c r="A179" s="13"/>
      <c r="B179" s="227"/>
      <c r="C179" s="228"/>
      <c r="D179" s="229" t="s">
        <v>129</v>
      </c>
      <c r="E179" s="230" t="s">
        <v>1</v>
      </c>
      <c r="F179" s="231" t="s">
        <v>205</v>
      </c>
      <c r="G179" s="228"/>
      <c r="H179" s="232">
        <v>103</v>
      </c>
      <c r="I179" s="233"/>
      <c r="J179" s="228"/>
      <c r="K179" s="228"/>
      <c r="L179" s="234"/>
      <c r="M179" s="235"/>
      <c r="N179" s="236"/>
      <c r="O179" s="236"/>
      <c r="P179" s="236"/>
      <c r="Q179" s="236"/>
      <c r="R179" s="236"/>
      <c r="S179" s="236"/>
      <c r="T179" s="23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8" t="s">
        <v>129</v>
      </c>
      <c r="AU179" s="238" t="s">
        <v>86</v>
      </c>
      <c r="AV179" s="13" t="s">
        <v>86</v>
      </c>
      <c r="AW179" s="13" t="s">
        <v>32</v>
      </c>
      <c r="AX179" s="13" t="s">
        <v>77</v>
      </c>
      <c r="AY179" s="238" t="s">
        <v>120</v>
      </c>
    </row>
    <row r="180" s="14" customFormat="1">
      <c r="A180" s="14"/>
      <c r="B180" s="239"/>
      <c r="C180" s="240"/>
      <c r="D180" s="229" t="s">
        <v>129</v>
      </c>
      <c r="E180" s="241" t="s">
        <v>1</v>
      </c>
      <c r="F180" s="242" t="s">
        <v>131</v>
      </c>
      <c r="G180" s="240"/>
      <c r="H180" s="243">
        <v>103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9" t="s">
        <v>129</v>
      </c>
      <c r="AU180" s="249" t="s">
        <v>86</v>
      </c>
      <c r="AV180" s="14" t="s">
        <v>127</v>
      </c>
      <c r="AW180" s="14" t="s">
        <v>32</v>
      </c>
      <c r="AX180" s="14" t="s">
        <v>33</v>
      </c>
      <c r="AY180" s="249" t="s">
        <v>120</v>
      </c>
    </row>
    <row r="181" s="2" customFormat="1" ht="24.15" customHeight="1">
      <c r="A181" s="38"/>
      <c r="B181" s="39"/>
      <c r="C181" s="214" t="s">
        <v>206</v>
      </c>
      <c r="D181" s="214" t="s">
        <v>122</v>
      </c>
      <c r="E181" s="215" t="s">
        <v>207</v>
      </c>
      <c r="F181" s="216" t="s">
        <v>208</v>
      </c>
      <c r="G181" s="217" t="s">
        <v>125</v>
      </c>
      <c r="H181" s="218">
        <v>397</v>
      </c>
      <c r="I181" s="219"/>
      <c r="J181" s="220">
        <f>ROUND(I181*H181,2)</f>
        <v>0</v>
      </c>
      <c r="K181" s="216" t="s">
        <v>126</v>
      </c>
      <c r="L181" s="44"/>
      <c r="M181" s="221" t="s">
        <v>1</v>
      </c>
      <c r="N181" s="222" t="s">
        <v>42</v>
      </c>
      <c r="O181" s="91"/>
      <c r="P181" s="223">
        <f>O181*H181</f>
        <v>0</v>
      </c>
      <c r="Q181" s="223">
        <v>0</v>
      </c>
      <c r="R181" s="223">
        <f>Q181*H181</f>
        <v>0</v>
      </c>
      <c r="S181" s="223">
        <v>0</v>
      </c>
      <c r="T181" s="22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5" t="s">
        <v>127</v>
      </c>
      <c r="AT181" s="225" t="s">
        <v>122</v>
      </c>
      <c r="AU181" s="225" t="s">
        <v>86</v>
      </c>
      <c r="AY181" s="17" t="s">
        <v>120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7" t="s">
        <v>33</v>
      </c>
      <c r="BK181" s="226">
        <f>ROUND(I181*H181,2)</f>
        <v>0</v>
      </c>
      <c r="BL181" s="17" t="s">
        <v>127</v>
      </c>
      <c r="BM181" s="225" t="s">
        <v>209</v>
      </c>
    </row>
    <row r="182" s="13" customFormat="1">
      <c r="A182" s="13"/>
      <c r="B182" s="227"/>
      <c r="C182" s="228"/>
      <c r="D182" s="229" t="s">
        <v>129</v>
      </c>
      <c r="E182" s="230" t="s">
        <v>1</v>
      </c>
      <c r="F182" s="231" t="s">
        <v>201</v>
      </c>
      <c r="G182" s="228"/>
      <c r="H182" s="232">
        <v>397</v>
      </c>
      <c r="I182" s="233"/>
      <c r="J182" s="228"/>
      <c r="K182" s="228"/>
      <c r="L182" s="234"/>
      <c r="M182" s="235"/>
      <c r="N182" s="236"/>
      <c r="O182" s="236"/>
      <c r="P182" s="236"/>
      <c r="Q182" s="236"/>
      <c r="R182" s="236"/>
      <c r="S182" s="236"/>
      <c r="T182" s="23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8" t="s">
        <v>129</v>
      </c>
      <c r="AU182" s="238" t="s">
        <v>86</v>
      </c>
      <c r="AV182" s="13" t="s">
        <v>86</v>
      </c>
      <c r="AW182" s="13" t="s">
        <v>32</v>
      </c>
      <c r="AX182" s="13" t="s">
        <v>77</v>
      </c>
      <c r="AY182" s="238" t="s">
        <v>120</v>
      </c>
    </row>
    <row r="183" s="14" customFormat="1">
      <c r="A183" s="14"/>
      <c r="B183" s="239"/>
      <c r="C183" s="240"/>
      <c r="D183" s="229" t="s">
        <v>129</v>
      </c>
      <c r="E183" s="241" t="s">
        <v>1</v>
      </c>
      <c r="F183" s="242" t="s">
        <v>131</v>
      </c>
      <c r="G183" s="240"/>
      <c r="H183" s="243">
        <v>397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9" t="s">
        <v>129</v>
      </c>
      <c r="AU183" s="249" t="s">
        <v>86</v>
      </c>
      <c r="AV183" s="14" t="s">
        <v>127</v>
      </c>
      <c r="AW183" s="14" t="s">
        <v>32</v>
      </c>
      <c r="AX183" s="14" t="s">
        <v>33</v>
      </c>
      <c r="AY183" s="249" t="s">
        <v>120</v>
      </c>
    </row>
    <row r="184" s="2" customFormat="1" ht="24.15" customHeight="1">
      <c r="A184" s="38"/>
      <c r="B184" s="39"/>
      <c r="C184" s="214" t="s">
        <v>210</v>
      </c>
      <c r="D184" s="214" t="s">
        <v>122</v>
      </c>
      <c r="E184" s="215" t="s">
        <v>211</v>
      </c>
      <c r="F184" s="216" t="s">
        <v>212</v>
      </c>
      <c r="G184" s="217" t="s">
        <v>125</v>
      </c>
      <c r="H184" s="218">
        <v>397</v>
      </c>
      <c r="I184" s="219"/>
      <c r="J184" s="220">
        <f>ROUND(I184*H184,2)</f>
        <v>0</v>
      </c>
      <c r="K184" s="216" t="s">
        <v>126</v>
      </c>
      <c r="L184" s="44"/>
      <c r="M184" s="221" t="s">
        <v>1</v>
      </c>
      <c r="N184" s="222" t="s">
        <v>42</v>
      </c>
      <c r="O184" s="91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5" t="s">
        <v>127</v>
      </c>
      <c r="AT184" s="225" t="s">
        <v>122</v>
      </c>
      <c r="AU184" s="225" t="s">
        <v>86</v>
      </c>
      <c r="AY184" s="17" t="s">
        <v>120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7" t="s">
        <v>33</v>
      </c>
      <c r="BK184" s="226">
        <f>ROUND(I184*H184,2)</f>
        <v>0</v>
      </c>
      <c r="BL184" s="17" t="s">
        <v>127</v>
      </c>
      <c r="BM184" s="225" t="s">
        <v>213</v>
      </c>
    </row>
    <row r="185" s="13" customFormat="1">
      <c r="A185" s="13"/>
      <c r="B185" s="227"/>
      <c r="C185" s="228"/>
      <c r="D185" s="229" t="s">
        <v>129</v>
      </c>
      <c r="E185" s="230" t="s">
        <v>1</v>
      </c>
      <c r="F185" s="231" t="s">
        <v>201</v>
      </c>
      <c r="G185" s="228"/>
      <c r="H185" s="232">
        <v>397</v>
      </c>
      <c r="I185" s="233"/>
      <c r="J185" s="228"/>
      <c r="K185" s="228"/>
      <c r="L185" s="234"/>
      <c r="M185" s="235"/>
      <c r="N185" s="236"/>
      <c r="O185" s="236"/>
      <c r="P185" s="236"/>
      <c r="Q185" s="236"/>
      <c r="R185" s="236"/>
      <c r="S185" s="236"/>
      <c r="T185" s="23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8" t="s">
        <v>129</v>
      </c>
      <c r="AU185" s="238" t="s">
        <v>86</v>
      </c>
      <c r="AV185" s="13" t="s">
        <v>86</v>
      </c>
      <c r="AW185" s="13" t="s">
        <v>32</v>
      </c>
      <c r="AX185" s="13" t="s">
        <v>77</v>
      </c>
      <c r="AY185" s="238" t="s">
        <v>120</v>
      </c>
    </row>
    <row r="186" s="14" customFormat="1">
      <c r="A186" s="14"/>
      <c r="B186" s="239"/>
      <c r="C186" s="240"/>
      <c r="D186" s="229" t="s">
        <v>129</v>
      </c>
      <c r="E186" s="241" t="s">
        <v>1</v>
      </c>
      <c r="F186" s="242" t="s">
        <v>131</v>
      </c>
      <c r="G186" s="240"/>
      <c r="H186" s="243">
        <v>397</v>
      </c>
      <c r="I186" s="244"/>
      <c r="J186" s="240"/>
      <c r="K186" s="240"/>
      <c r="L186" s="245"/>
      <c r="M186" s="246"/>
      <c r="N186" s="247"/>
      <c r="O186" s="247"/>
      <c r="P186" s="247"/>
      <c r="Q186" s="247"/>
      <c r="R186" s="247"/>
      <c r="S186" s="247"/>
      <c r="T186" s="24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9" t="s">
        <v>129</v>
      </c>
      <c r="AU186" s="249" t="s">
        <v>86</v>
      </c>
      <c r="AV186" s="14" t="s">
        <v>127</v>
      </c>
      <c r="AW186" s="14" t="s">
        <v>32</v>
      </c>
      <c r="AX186" s="14" t="s">
        <v>33</v>
      </c>
      <c r="AY186" s="249" t="s">
        <v>120</v>
      </c>
    </row>
    <row r="187" s="2" customFormat="1" ht="37.8" customHeight="1">
      <c r="A187" s="38"/>
      <c r="B187" s="39"/>
      <c r="C187" s="214" t="s">
        <v>214</v>
      </c>
      <c r="D187" s="214" t="s">
        <v>122</v>
      </c>
      <c r="E187" s="215" t="s">
        <v>215</v>
      </c>
      <c r="F187" s="216" t="s">
        <v>216</v>
      </c>
      <c r="G187" s="217" t="s">
        <v>125</v>
      </c>
      <c r="H187" s="218">
        <v>397</v>
      </c>
      <c r="I187" s="219"/>
      <c r="J187" s="220">
        <f>ROUND(I187*H187,2)</f>
        <v>0</v>
      </c>
      <c r="K187" s="216" t="s">
        <v>1</v>
      </c>
      <c r="L187" s="44"/>
      <c r="M187" s="221" t="s">
        <v>1</v>
      </c>
      <c r="N187" s="222" t="s">
        <v>42</v>
      </c>
      <c r="O187" s="91"/>
      <c r="P187" s="223">
        <f>O187*H187</f>
        <v>0</v>
      </c>
      <c r="Q187" s="223">
        <v>0</v>
      </c>
      <c r="R187" s="223">
        <f>Q187*H187</f>
        <v>0</v>
      </c>
      <c r="S187" s="223">
        <v>0</v>
      </c>
      <c r="T187" s="22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5" t="s">
        <v>127</v>
      </c>
      <c r="AT187" s="225" t="s">
        <v>122</v>
      </c>
      <c r="AU187" s="225" t="s">
        <v>86</v>
      </c>
      <c r="AY187" s="17" t="s">
        <v>120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7" t="s">
        <v>33</v>
      </c>
      <c r="BK187" s="226">
        <f>ROUND(I187*H187,2)</f>
        <v>0</v>
      </c>
      <c r="BL187" s="17" t="s">
        <v>127</v>
      </c>
      <c r="BM187" s="225" t="s">
        <v>217</v>
      </c>
    </row>
    <row r="188" s="13" customFormat="1">
      <c r="A188" s="13"/>
      <c r="B188" s="227"/>
      <c r="C188" s="228"/>
      <c r="D188" s="229" t="s">
        <v>129</v>
      </c>
      <c r="E188" s="230" t="s">
        <v>1</v>
      </c>
      <c r="F188" s="231" t="s">
        <v>201</v>
      </c>
      <c r="G188" s="228"/>
      <c r="H188" s="232">
        <v>397</v>
      </c>
      <c r="I188" s="233"/>
      <c r="J188" s="228"/>
      <c r="K188" s="228"/>
      <c r="L188" s="234"/>
      <c r="M188" s="235"/>
      <c r="N188" s="236"/>
      <c r="O188" s="236"/>
      <c r="P188" s="236"/>
      <c r="Q188" s="236"/>
      <c r="R188" s="236"/>
      <c r="S188" s="236"/>
      <c r="T188" s="23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8" t="s">
        <v>129</v>
      </c>
      <c r="AU188" s="238" t="s">
        <v>86</v>
      </c>
      <c r="AV188" s="13" t="s">
        <v>86</v>
      </c>
      <c r="AW188" s="13" t="s">
        <v>32</v>
      </c>
      <c r="AX188" s="13" t="s">
        <v>77</v>
      </c>
      <c r="AY188" s="238" t="s">
        <v>120</v>
      </c>
    </row>
    <row r="189" s="14" customFormat="1">
      <c r="A189" s="14"/>
      <c r="B189" s="239"/>
      <c r="C189" s="240"/>
      <c r="D189" s="229" t="s">
        <v>129</v>
      </c>
      <c r="E189" s="241" t="s">
        <v>1</v>
      </c>
      <c r="F189" s="242" t="s">
        <v>131</v>
      </c>
      <c r="G189" s="240"/>
      <c r="H189" s="243">
        <v>397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9" t="s">
        <v>129</v>
      </c>
      <c r="AU189" s="249" t="s">
        <v>86</v>
      </c>
      <c r="AV189" s="14" t="s">
        <v>127</v>
      </c>
      <c r="AW189" s="14" t="s">
        <v>32</v>
      </c>
      <c r="AX189" s="14" t="s">
        <v>33</v>
      </c>
      <c r="AY189" s="249" t="s">
        <v>120</v>
      </c>
    </row>
    <row r="190" s="12" customFormat="1" ht="22.8" customHeight="1">
      <c r="A190" s="12"/>
      <c r="B190" s="198"/>
      <c r="C190" s="199"/>
      <c r="D190" s="200" t="s">
        <v>76</v>
      </c>
      <c r="E190" s="212" t="s">
        <v>168</v>
      </c>
      <c r="F190" s="212" t="s">
        <v>218</v>
      </c>
      <c r="G190" s="199"/>
      <c r="H190" s="199"/>
      <c r="I190" s="202"/>
      <c r="J190" s="213">
        <f>BK190</f>
        <v>0</v>
      </c>
      <c r="K190" s="199"/>
      <c r="L190" s="204"/>
      <c r="M190" s="205"/>
      <c r="N190" s="206"/>
      <c r="O190" s="206"/>
      <c r="P190" s="207">
        <f>SUM(P191:P208)</f>
        <v>0</v>
      </c>
      <c r="Q190" s="206"/>
      <c r="R190" s="207">
        <f>SUM(R191:R208)</f>
        <v>24.049346020000002</v>
      </c>
      <c r="S190" s="206"/>
      <c r="T190" s="208">
        <f>SUM(T191:T208)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9" t="s">
        <v>33</v>
      </c>
      <c r="AT190" s="210" t="s">
        <v>76</v>
      </c>
      <c r="AU190" s="210" t="s">
        <v>33</v>
      </c>
      <c r="AY190" s="209" t="s">
        <v>120</v>
      </c>
      <c r="BK190" s="211">
        <f>SUM(BK191:BK208)</f>
        <v>0</v>
      </c>
    </row>
    <row r="191" s="2" customFormat="1" ht="24.15" customHeight="1">
      <c r="A191" s="38"/>
      <c r="B191" s="39"/>
      <c r="C191" s="214" t="s">
        <v>219</v>
      </c>
      <c r="D191" s="214" t="s">
        <v>122</v>
      </c>
      <c r="E191" s="215" t="s">
        <v>220</v>
      </c>
      <c r="F191" s="216" t="s">
        <v>221</v>
      </c>
      <c r="G191" s="217" t="s">
        <v>222</v>
      </c>
      <c r="H191" s="218">
        <v>4</v>
      </c>
      <c r="I191" s="219"/>
      <c r="J191" s="220">
        <f>ROUND(I191*H191,2)</f>
        <v>0</v>
      </c>
      <c r="K191" s="216" t="s">
        <v>126</v>
      </c>
      <c r="L191" s="44"/>
      <c r="M191" s="221" t="s">
        <v>1</v>
      </c>
      <c r="N191" s="222" t="s">
        <v>42</v>
      </c>
      <c r="O191" s="91"/>
      <c r="P191" s="223">
        <f>O191*H191</f>
        <v>0</v>
      </c>
      <c r="Q191" s="223">
        <v>0.00069999999999999999</v>
      </c>
      <c r="R191" s="223">
        <f>Q191*H191</f>
        <v>0.0028</v>
      </c>
      <c r="S191" s="223">
        <v>0</v>
      </c>
      <c r="T191" s="22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5" t="s">
        <v>127</v>
      </c>
      <c r="AT191" s="225" t="s">
        <v>122</v>
      </c>
      <c r="AU191" s="225" t="s">
        <v>86</v>
      </c>
      <c r="AY191" s="17" t="s">
        <v>120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7" t="s">
        <v>33</v>
      </c>
      <c r="BK191" s="226">
        <f>ROUND(I191*H191,2)</f>
        <v>0</v>
      </c>
      <c r="BL191" s="17" t="s">
        <v>127</v>
      </c>
      <c r="BM191" s="225" t="s">
        <v>223</v>
      </c>
    </row>
    <row r="192" s="2" customFormat="1" ht="16.5" customHeight="1">
      <c r="A192" s="38"/>
      <c r="B192" s="39"/>
      <c r="C192" s="260" t="s">
        <v>224</v>
      </c>
      <c r="D192" s="260" t="s">
        <v>169</v>
      </c>
      <c r="E192" s="261" t="s">
        <v>225</v>
      </c>
      <c r="F192" s="262" t="s">
        <v>226</v>
      </c>
      <c r="G192" s="263" t="s">
        <v>222</v>
      </c>
      <c r="H192" s="264">
        <v>1</v>
      </c>
      <c r="I192" s="265"/>
      <c r="J192" s="266">
        <f>ROUND(I192*H192,2)</f>
        <v>0</v>
      </c>
      <c r="K192" s="262" t="s">
        <v>126</v>
      </c>
      <c r="L192" s="267"/>
      <c r="M192" s="268" t="s">
        <v>1</v>
      </c>
      <c r="N192" s="269" t="s">
        <v>42</v>
      </c>
      <c r="O192" s="91"/>
      <c r="P192" s="223">
        <f>O192*H192</f>
        <v>0</v>
      </c>
      <c r="Q192" s="223">
        <v>0.0040000000000000001</v>
      </c>
      <c r="R192" s="223">
        <f>Q192*H192</f>
        <v>0.0040000000000000001</v>
      </c>
      <c r="S192" s="223">
        <v>0</v>
      </c>
      <c r="T192" s="22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5" t="s">
        <v>164</v>
      </c>
      <c r="AT192" s="225" t="s">
        <v>169</v>
      </c>
      <c r="AU192" s="225" t="s">
        <v>86</v>
      </c>
      <c r="AY192" s="17" t="s">
        <v>120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7" t="s">
        <v>33</v>
      </c>
      <c r="BK192" s="226">
        <f>ROUND(I192*H192,2)</f>
        <v>0</v>
      </c>
      <c r="BL192" s="17" t="s">
        <v>127</v>
      </c>
      <c r="BM192" s="225" t="s">
        <v>227</v>
      </c>
    </row>
    <row r="193" s="2" customFormat="1" ht="16.5" customHeight="1">
      <c r="A193" s="38"/>
      <c r="B193" s="39"/>
      <c r="C193" s="260" t="s">
        <v>7</v>
      </c>
      <c r="D193" s="260" t="s">
        <v>169</v>
      </c>
      <c r="E193" s="261" t="s">
        <v>228</v>
      </c>
      <c r="F193" s="262" t="s">
        <v>229</v>
      </c>
      <c r="G193" s="263" t="s">
        <v>222</v>
      </c>
      <c r="H193" s="264">
        <v>2</v>
      </c>
      <c r="I193" s="265"/>
      <c r="J193" s="266">
        <f>ROUND(I193*H193,2)</f>
        <v>0</v>
      </c>
      <c r="K193" s="262" t="s">
        <v>126</v>
      </c>
      <c r="L193" s="267"/>
      <c r="M193" s="268" t="s">
        <v>1</v>
      </c>
      <c r="N193" s="269" t="s">
        <v>42</v>
      </c>
      <c r="O193" s="91"/>
      <c r="P193" s="223">
        <f>O193*H193</f>
        <v>0</v>
      </c>
      <c r="Q193" s="223">
        <v>0.0040000000000000001</v>
      </c>
      <c r="R193" s="223">
        <f>Q193*H193</f>
        <v>0.0080000000000000002</v>
      </c>
      <c r="S193" s="223">
        <v>0</v>
      </c>
      <c r="T193" s="22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5" t="s">
        <v>164</v>
      </c>
      <c r="AT193" s="225" t="s">
        <v>169</v>
      </c>
      <c r="AU193" s="225" t="s">
        <v>86</v>
      </c>
      <c r="AY193" s="17" t="s">
        <v>120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7" t="s">
        <v>33</v>
      </c>
      <c r="BK193" s="226">
        <f>ROUND(I193*H193,2)</f>
        <v>0</v>
      </c>
      <c r="BL193" s="17" t="s">
        <v>127</v>
      </c>
      <c r="BM193" s="225" t="s">
        <v>230</v>
      </c>
    </row>
    <row r="194" s="2" customFormat="1" ht="24.15" customHeight="1">
      <c r="A194" s="38"/>
      <c r="B194" s="39"/>
      <c r="C194" s="260" t="s">
        <v>231</v>
      </c>
      <c r="D194" s="260" t="s">
        <v>169</v>
      </c>
      <c r="E194" s="261" t="s">
        <v>232</v>
      </c>
      <c r="F194" s="262" t="s">
        <v>233</v>
      </c>
      <c r="G194" s="263" t="s">
        <v>222</v>
      </c>
      <c r="H194" s="264">
        <v>1</v>
      </c>
      <c r="I194" s="265"/>
      <c r="J194" s="266">
        <f>ROUND(I194*H194,2)</f>
        <v>0</v>
      </c>
      <c r="K194" s="262" t="s">
        <v>126</v>
      </c>
      <c r="L194" s="267"/>
      <c r="M194" s="268" t="s">
        <v>1</v>
      </c>
      <c r="N194" s="269" t="s">
        <v>42</v>
      </c>
      <c r="O194" s="91"/>
      <c r="P194" s="223">
        <f>O194*H194</f>
        <v>0</v>
      </c>
      <c r="Q194" s="223">
        <v>0.0040000000000000001</v>
      </c>
      <c r="R194" s="223">
        <f>Q194*H194</f>
        <v>0.0040000000000000001</v>
      </c>
      <c r="S194" s="223">
        <v>0</v>
      </c>
      <c r="T194" s="22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5" t="s">
        <v>164</v>
      </c>
      <c r="AT194" s="225" t="s">
        <v>169</v>
      </c>
      <c r="AU194" s="225" t="s">
        <v>86</v>
      </c>
      <c r="AY194" s="17" t="s">
        <v>120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7" t="s">
        <v>33</v>
      </c>
      <c r="BK194" s="226">
        <f>ROUND(I194*H194,2)</f>
        <v>0</v>
      </c>
      <c r="BL194" s="17" t="s">
        <v>127</v>
      </c>
      <c r="BM194" s="225" t="s">
        <v>234</v>
      </c>
    </row>
    <row r="195" s="2" customFormat="1" ht="16.5" customHeight="1">
      <c r="A195" s="38"/>
      <c r="B195" s="39"/>
      <c r="C195" s="260" t="s">
        <v>235</v>
      </c>
      <c r="D195" s="260" t="s">
        <v>169</v>
      </c>
      <c r="E195" s="261" t="s">
        <v>236</v>
      </c>
      <c r="F195" s="262" t="s">
        <v>237</v>
      </c>
      <c r="G195" s="263" t="s">
        <v>222</v>
      </c>
      <c r="H195" s="264">
        <v>8</v>
      </c>
      <c r="I195" s="265"/>
      <c r="J195" s="266">
        <f>ROUND(I195*H195,2)</f>
        <v>0</v>
      </c>
      <c r="K195" s="262" t="s">
        <v>126</v>
      </c>
      <c r="L195" s="267"/>
      <c r="M195" s="268" t="s">
        <v>1</v>
      </c>
      <c r="N195" s="269" t="s">
        <v>42</v>
      </c>
      <c r="O195" s="91"/>
      <c r="P195" s="223">
        <f>O195*H195</f>
        <v>0</v>
      </c>
      <c r="Q195" s="223">
        <v>0.00040000000000000002</v>
      </c>
      <c r="R195" s="223">
        <f>Q195*H195</f>
        <v>0.0032000000000000002</v>
      </c>
      <c r="S195" s="223">
        <v>0</v>
      </c>
      <c r="T195" s="224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5" t="s">
        <v>164</v>
      </c>
      <c r="AT195" s="225" t="s">
        <v>169</v>
      </c>
      <c r="AU195" s="225" t="s">
        <v>86</v>
      </c>
      <c r="AY195" s="17" t="s">
        <v>120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7" t="s">
        <v>33</v>
      </c>
      <c r="BK195" s="226">
        <f>ROUND(I195*H195,2)</f>
        <v>0</v>
      </c>
      <c r="BL195" s="17" t="s">
        <v>127</v>
      </c>
      <c r="BM195" s="225" t="s">
        <v>238</v>
      </c>
    </row>
    <row r="196" s="2" customFormat="1" ht="24.15" customHeight="1">
      <c r="A196" s="38"/>
      <c r="B196" s="39"/>
      <c r="C196" s="214" t="s">
        <v>239</v>
      </c>
      <c r="D196" s="214" t="s">
        <v>122</v>
      </c>
      <c r="E196" s="215" t="s">
        <v>240</v>
      </c>
      <c r="F196" s="216" t="s">
        <v>241</v>
      </c>
      <c r="G196" s="217" t="s">
        <v>222</v>
      </c>
      <c r="H196" s="218">
        <v>4</v>
      </c>
      <c r="I196" s="219"/>
      <c r="J196" s="220">
        <f>ROUND(I196*H196,2)</f>
        <v>0</v>
      </c>
      <c r="K196" s="216" t="s">
        <v>126</v>
      </c>
      <c r="L196" s="44"/>
      <c r="M196" s="221" t="s">
        <v>1</v>
      </c>
      <c r="N196" s="222" t="s">
        <v>42</v>
      </c>
      <c r="O196" s="91"/>
      <c r="P196" s="223">
        <f>O196*H196</f>
        <v>0</v>
      </c>
      <c r="Q196" s="223">
        <v>0.11241</v>
      </c>
      <c r="R196" s="223">
        <f>Q196*H196</f>
        <v>0.44963999999999998</v>
      </c>
      <c r="S196" s="223">
        <v>0</v>
      </c>
      <c r="T196" s="22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5" t="s">
        <v>127</v>
      </c>
      <c r="AT196" s="225" t="s">
        <v>122</v>
      </c>
      <c r="AU196" s="225" t="s">
        <v>86</v>
      </c>
      <c r="AY196" s="17" t="s">
        <v>120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7" t="s">
        <v>33</v>
      </c>
      <c r="BK196" s="226">
        <f>ROUND(I196*H196,2)</f>
        <v>0</v>
      </c>
      <c r="BL196" s="17" t="s">
        <v>127</v>
      </c>
      <c r="BM196" s="225" t="s">
        <v>242</v>
      </c>
    </row>
    <row r="197" s="15" customFormat="1">
      <c r="A197" s="15"/>
      <c r="B197" s="250"/>
      <c r="C197" s="251"/>
      <c r="D197" s="229" t="s">
        <v>129</v>
      </c>
      <c r="E197" s="252" t="s">
        <v>1</v>
      </c>
      <c r="F197" s="253" t="s">
        <v>243</v>
      </c>
      <c r="G197" s="251"/>
      <c r="H197" s="252" t="s">
        <v>1</v>
      </c>
      <c r="I197" s="254"/>
      <c r="J197" s="251"/>
      <c r="K197" s="251"/>
      <c r="L197" s="255"/>
      <c r="M197" s="256"/>
      <c r="N197" s="257"/>
      <c r="O197" s="257"/>
      <c r="P197" s="257"/>
      <c r="Q197" s="257"/>
      <c r="R197" s="257"/>
      <c r="S197" s="257"/>
      <c r="T197" s="258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59" t="s">
        <v>129</v>
      </c>
      <c r="AU197" s="259" t="s">
        <v>86</v>
      </c>
      <c r="AV197" s="15" t="s">
        <v>33</v>
      </c>
      <c r="AW197" s="15" t="s">
        <v>32</v>
      </c>
      <c r="AX197" s="15" t="s">
        <v>77</v>
      </c>
      <c r="AY197" s="259" t="s">
        <v>120</v>
      </c>
    </row>
    <row r="198" s="13" customFormat="1">
      <c r="A198" s="13"/>
      <c r="B198" s="227"/>
      <c r="C198" s="228"/>
      <c r="D198" s="229" t="s">
        <v>129</v>
      </c>
      <c r="E198" s="230" t="s">
        <v>1</v>
      </c>
      <c r="F198" s="231" t="s">
        <v>127</v>
      </c>
      <c r="G198" s="228"/>
      <c r="H198" s="232">
        <v>4</v>
      </c>
      <c r="I198" s="233"/>
      <c r="J198" s="228"/>
      <c r="K198" s="228"/>
      <c r="L198" s="234"/>
      <c r="M198" s="235"/>
      <c r="N198" s="236"/>
      <c r="O198" s="236"/>
      <c r="P198" s="236"/>
      <c r="Q198" s="236"/>
      <c r="R198" s="236"/>
      <c r="S198" s="236"/>
      <c r="T198" s="23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8" t="s">
        <v>129</v>
      </c>
      <c r="AU198" s="238" t="s">
        <v>86</v>
      </c>
      <c r="AV198" s="13" t="s">
        <v>86</v>
      </c>
      <c r="AW198" s="13" t="s">
        <v>32</v>
      </c>
      <c r="AX198" s="13" t="s">
        <v>77</v>
      </c>
      <c r="AY198" s="238" t="s">
        <v>120</v>
      </c>
    </row>
    <row r="199" s="14" customFormat="1">
      <c r="A199" s="14"/>
      <c r="B199" s="239"/>
      <c r="C199" s="240"/>
      <c r="D199" s="229" t="s">
        <v>129</v>
      </c>
      <c r="E199" s="241" t="s">
        <v>1</v>
      </c>
      <c r="F199" s="242" t="s">
        <v>131</v>
      </c>
      <c r="G199" s="240"/>
      <c r="H199" s="243">
        <v>4</v>
      </c>
      <c r="I199" s="244"/>
      <c r="J199" s="240"/>
      <c r="K199" s="240"/>
      <c r="L199" s="245"/>
      <c r="M199" s="246"/>
      <c r="N199" s="247"/>
      <c r="O199" s="247"/>
      <c r="P199" s="247"/>
      <c r="Q199" s="247"/>
      <c r="R199" s="247"/>
      <c r="S199" s="247"/>
      <c r="T199" s="248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9" t="s">
        <v>129</v>
      </c>
      <c r="AU199" s="249" t="s">
        <v>86</v>
      </c>
      <c r="AV199" s="14" t="s">
        <v>127</v>
      </c>
      <c r="AW199" s="14" t="s">
        <v>32</v>
      </c>
      <c r="AX199" s="14" t="s">
        <v>33</v>
      </c>
      <c r="AY199" s="249" t="s">
        <v>120</v>
      </c>
    </row>
    <row r="200" s="2" customFormat="1" ht="21.75" customHeight="1">
      <c r="A200" s="38"/>
      <c r="B200" s="39"/>
      <c r="C200" s="260" t="s">
        <v>244</v>
      </c>
      <c r="D200" s="260" t="s">
        <v>169</v>
      </c>
      <c r="E200" s="261" t="s">
        <v>245</v>
      </c>
      <c r="F200" s="262" t="s">
        <v>246</v>
      </c>
      <c r="G200" s="263" t="s">
        <v>222</v>
      </c>
      <c r="H200" s="264">
        <v>4</v>
      </c>
      <c r="I200" s="265"/>
      <c r="J200" s="266">
        <f>ROUND(I200*H200,2)</f>
        <v>0</v>
      </c>
      <c r="K200" s="262" t="s">
        <v>126</v>
      </c>
      <c r="L200" s="267"/>
      <c r="M200" s="268" t="s">
        <v>1</v>
      </c>
      <c r="N200" s="269" t="s">
        <v>42</v>
      </c>
      <c r="O200" s="91"/>
      <c r="P200" s="223">
        <f>O200*H200</f>
        <v>0</v>
      </c>
      <c r="Q200" s="223">
        <v>0.0064999999999999997</v>
      </c>
      <c r="R200" s="223">
        <f>Q200*H200</f>
        <v>0.025999999999999999</v>
      </c>
      <c r="S200" s="223">
        <v>0</v>
      </c>
      <c r="T200" s="22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5" t="s">
        <v>164</v>
      </c>
      <c r="AT200" s="225" t="s">
        <v>169</v>
      </c>
      <c r="AU200" s="225" t="s">
        <v>86</v>
      </c>
      <c r="AY200" s="17" t="s">
        <v>120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7" t="s">
        <v>33</v>
      </c>
      <c r="BK200" s="226">
        <f>ROUND(I200*H200,2)</f>
        <v>0</v>
      </c>
      <c r="BL200" s="17" t="s">
        <v>127</v>
      </c>
      <c r="BM200" s="225" t="s">
        <v>247</v>
      </c>
    </row>
    <row r="201" s="2" customFormat="1" ht="16.5" customHeight="1">
      <c r="A201" s="38"/>
      <c r="B201" s="39"/>
      <c r="C201" s="260" t="s">
        <v>248</v>
      </c>
      <c r="D201" s="260" t="s">
        <v>169</v>
      </c>
      <c r="E201" s="261" t="s">
        <v>249</v>
      </c>
      <c r="F201" s="262" t="s">
        <v>250</v>
      </c>
      <c r="G201" s="263" t="s">
        <v>222</v>
      </c>
      <c r="H201" s="264">
        <v>4</v>
      </c>
      <c r="I201" s="265"/>
      <c r="J201" s="266">
        <f>ROUND(I201*H201,2)</f>
        <v>0</v>
      </c>
      <c r="K201" s="262" t="s">
        <v>126</v>
      </c>
      <c r="L201" s="267"/>
      <c r="M201" s="268" t="s">
        <v>1</v>
      </c>
      <c r="N201" s="269" t="s">
        <v>42</v>
      </c>
      <c r="O201" s="91"/>
      <c r="P201" s="223">
        <f>O201*H201</f>
        <v>0</v>
      </c>
      <c r="Q201" s="223">
        <v>0.0033</v>
      </c>
      <c r="R201" s="223">
        <f>Q201*H201</f>
        <v>0.0132</v>
      </c>
      <c r="S201" s="223">
        <v>0</v>
      </c>
      <c r="T201" s="224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5" t="s">
        <v>164</v>
      </c>
      <c r="AT201" s="225" t="s">
        <v>169</v>
      </c>
      <c r="AU201" s="225" t="s">
        <v>86</v>
      </c>
      <c r="AY201" s="17" t="s">
        <v>120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7" t="s">
        <v>33</v>
      </c>
      <c r="BK201" s="226">
        <f>ROUND(I201*H201,2)</f>
        <v>0</v>
      </c>
      <c r="BL201" s="17" t="s">
        <v>127</v>
      </c>
      <c r="BM201" s="225" t="s">
        <v>251</v>
      </c>
    </row>
    <row r="202" s="2" customFormat="1" ht="16.5" customHeight="1">
      <c r="A202" s="38"/>
      <c r="B202" s="39"/>
      <c r="C202" s="260" t="s">
        <v>252</v>
      </c>
      <c r="D202" s="260" t="s">
        <v>169</v>
      </c>
      <c r="E202" s="261" t="s">
        <v>253</v>
      </c>
      <c r="F202" s="262" t="s">
        <v>254</v>
      </c>
      <c r="G202" s="263" t="s">
        <v>222</v>
      </c>
      <c r="H202" s="264">
        <v>4</v>
      </c>
      <c r="I202" s="265"/>
      <c r="J202" s="266">
        <f>ROUND(I202*H202,2)</f>
        <v>0</v>
      </c>
      <c r="K202" s="262" t="s">
        <v>126</v>
      </c>
      <c r="L202" s="267"/>
      <c r="M202" s="268" t="s">
        <v>1</v>
      </c>
      <c r="N202" s="269" t="s">
        <v>42</v>
      </c>
      <c r="O202" s="91"/>
      <c r="P202" s="223">
        <f>O202*H202</f>
        <v>0</v>
      </c>
      <c r="Q202" s="223">
        <v>0.00014999999999999999</v>
      </c>
      <c r="R202" s="223">
        <f>Q202*H202</f>
        <v>0.00059999999999999995</v>
      </c>
      <c r="S202" s="223">
        <v>0</v>
      </c>
      <c r="T202" s="224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5" t="s">
        <v>164</v>
      </c>
      <c r="AT202" s="225" t="s">
        <v>169</v>
      </c>
      <c r="AU202" s="225" t="s">
        <v>86</v>
      </c>
      <c r="AY202" s="17" t="s">
        <v>120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7" t="s">
        <v>33</v>
      </c>
      <c r="BK202" s="226">
        <f>ROUND(I202*H202,2)</f>
        <v>0</v>
      </c>
      <c r="BL202" s="17" t="s">
        <v>127</v>
      </c>
      <c r="BM202" s="225" t="s">
        <v>255</v>
      </c>
    </row>
    <row r="203" s="2" customFormat="1" ht="49.05" customHeight="1">
      <c r="A203" s="38"/>
      <c r="B203" s="39"/>
      <c r="C203" s="214" t="s">
        <v>256</v>
      </c>
      <c r="D203" s="214" t="s">
        <v>122</v>
      </c>
      <c r="E203" s="215" t="s">
        <v>257</v>
      </c>
      <c r="F203" s="216" t="s">
        <v>258</v>
      </c>
      <c r="G203" s="217" t="s">
        <v>259</v>
      </c>
      <c r="H203" s="218">
        <v>86.420000000000002</v>
      </c>
      <c r="I203" s="219"/>
      <c r="J203" s="220">
        <f>ROUND(I203*H203,2)</f>
        <v>0</v>
      </c>
      <c r="K203" s="216" t="s">
        <v>126</v>
      </c>
      <c r="L203" s="44"/>
      <c r="M203" s="221" t="s">
        <v>1</v>
      </c>
      <c r="N203" s="222" t="s">
        <v>42</v>
      </c>
      <c r="O203" s="91"/>
      <c r="P203" s="223">
        <f>O203*H203</f>
        <v>0</v>
      </c>
      <c r="Q203" s="223">
        <v>0.15540000000000001</v>
      </c>
      <c r="R203" s="223">
        <f>Q203*H203</f>
        <v>13.429668000000001</v>
      </c>
      <c r="S203" s="223">
        <v>0</v>
      </c>
      <c r="T203" s="22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5" t="s">
        <v>127</v>
      </c>
      <c r="AT203" s="225" t="s">
        <v>122</v>
      </c>
      <c r="AU203" s="225" t="s">
        <v>86</v>
      </c>
      <c r="AY203" s="17" t="s">
        <v>120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7" t="s">
        <v>33</v>
      </c>
      <c r="BK203" s="226">
        <f>ROUND(I203*H203,2)</f>
        <v>0</v>
      </c>
      <c r="BL203" s="17" t="s">
        <v>127</v>
      </c>
      <c r="BM203" s="225" t="s">
        <v>260</v>
      </c>
    </row>
    <row r="204" s="2" customFormat="1" ht="24.15" customHeight="1">
      <c r="A204" s="38"/>
      <c r="B204" s="39"/>
      <c r="C204" s="260" t="s">
        <v>261</v>
      </c>
      <c r="D204" s="260" t="s">
        <v>169</v>
      </c>
      <c r="E204" s="261" t="s">
        <v>262</v>
      </c>
      <c r="F204" s="262" t="s">
        <v>263</v>
      </c>
      <c r="G204" s="263" t="s">
        <v>259</v>
      </c>
      <c r="H204" s="264">
        <v>88.147999999999996</v>
      </c>
      <c r="I204" s="265"/>
      <c r="J204" s="266">
        <f>ROUND(I204*H204,2)</f>
        <v>0</v>
      </c>
      <c r="K204" s="262" t="s">
        <v>126</v>
      </c>
      <c r="L204" s="267"/>
      <c r="M204" s="268" t="s">
        <v>1</v>
      </c>
      <c r="N204" s="269" t="s">
        <v>42</v>
      </c>
      <c r="O204" s="91"/>
      <c r="P204" s="223">
        <f>O204*H204</f>
        <v>0</v>
      </c>
      <c r="Q204" s="223">
        <v>0.048300000000000003</v>
      </c>
      <c r="R204" s="223">
        <f>Q204*H204</f>
        <v>4.2575484000000001</v>
      </c>
      <c r="S204" s="223">
        <v>0</v>
      </c>
      <c r="T204" s="224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5" t="s">
        <v>164</v>
      </c>
      <c r="AT204" s="225" t="s">
        <v>169</v>
      </c>
      <c r="AU204" s="225" t="s">
        <v>86</v>
      </c>
      <c r="AY204" s="17" t="s">
        <v>120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7" t="s">
        <v>33</v>
      </c>
      <c r="BK204" s="226">
        <f>ROUND(I204*H204,2)</f>
        <v>0</v>
      </c>
      <c r="BL204" s="17" t="s">
        <v>127</v>
      </c>
      <c r="BM204" s="225" t="s">
        <v>264</v>
      </c>
    </row>
    <row r="205" s="13" customFormat="1">
      <c r="A205" s="13"/>
      <c r="B205" s="227"/>
      <c r="C205" s="228"/>
      <c r="D205" s="229" t="s">
        <v>129</v>
      </c>
      <c r="E205" s="228"/>
      <c r="F205" s="231" t="s">
        <v>265</v>
      </c>
      <c r="G205" s="228"/>
      <c r="H205" s="232">
        <v>88.147999999999996</v>
      </c>
      <c r="I205" s="233"/>
      <c r="J205" s="228"/>
      <c r="K205" s="228"/>
      <c r="L205" s="234"/>
      <c r="M205" s="235"/>
      <c r="N205" s="236"/>
      <c r="O205" s="236"/>
      <c r="P205" s="236"/>
      <c r="Q205" s="236"/>
      <c r="R205" s="236"/>
      <c r="S205" s="236"/>
      <c r="T205" s="23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8" t="s">
        <v>129</v>
      </c>
      <c r="AU205" s="238" t="s">
        <v>86</v>
      </c>
      <c r="AV205" s="13" t="s">
        <v>86</v>
      </c>
      <c r="AW205" s="13" t="s">
        <v>4</v>
      </c>
      <c r="AX205" s="13" t="s">
        <v>33</v>
      </c>
      <c r="AY205" s="238" t="s">
        <v>120</v>
      </c>
    </row>
    <row r="206" s="2" customFormat="1" ht="24.15" customHeight="1">
      <c r="A206" s="38"/>
      <c r="B206" s="39"/>
      <c r="C206" s="214" t="s">
        <v>266</v>
      </c>
      <c r="D206" s="214" t="s">
        <v>122</v>
      </c>
      <c r="E206" s="215" t="s">
        <v>267</v>
      </c>
      <c r="F206" s="216" t="s">
        <v>268</v>
      </c>
      <c r="G206" s="217" t="s">
        <v>134</v>
      </c>
      <c r="H206" s="218">
        <v>2.593</v>
      </c>
      <c r="I206" s="219"/>
      <c r="J206" s="220">
        <f>ROUND(I206*H206,2)</f>
        <v>0</v>
      </c>
      <c r="K206" s="216" t="s">
        <v>126</v>
      </c>
      <c r="L206" s="44"/>
      <c r="M206" s="221" t="s">
        <v>1</v>
      </c>
      <c r="N206" s="222" t="s">
        <v>42</v>
      </c>
      <c r="O206" s="91"/>
      <c r="P206" s="223">
        <f>O206*H206</f>
        <v>0</v>
      </c>
      <c r="Q206" s="223">
        <v>2.2563399999999998</v>
      </c>
      <c r="R206" s="223">
        <f>Q206*H206</f>
        <v>5.8506896199999998</v>
      </c>
      <c r="S206" s="223">
        <v>0</v>
      </c>
      <c r="T206" s="22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5" t="s">
        <v>127</v>
      </c>
      <c r="AT206" s="225" t="s">
        <v>122</v>
      </c>
      <c r="AU206" s="225" t="s">
        <v>86</v>
      </c>
      <c r="AY206" s="17" t="s">
        <v>120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7" t="s">
        <v>33</v>
      </c>
      <c r="BK206" s="226">
        <f>ROUND(I206*H206,2)</f>
        <v>0</v>
      </c>
      <c r="BL206" s="17" t="s">
        <v>127</v>
      </c>
      <c r="BM206" s="225" t="s">
        <v>269</v>
      </c>
    </row>
    <row r="207" s="13" customFormat="1">
      <c r="A207" s="13"/>
      <c r="B207" s="227"/>
      <c r="C207" s="228"/>
      <c r="D207" s="229" t="s">
        <v>129</v>
      </c>
      <c r="E207" s="230" t="s">
        <v>1</v>
      </c>
      <c r="F207" s="231" t="s">
        <v>270</v>
      </c>
      <c r="G207" s="228"/>
      <c r="H207" s="232">
        <v>2.593</v>
      </c>
      <c r="I207" s="233"/>
      <c r="J207" s="228"/>
      <c r="K207" s="228"/>
      <c r="L207" s="234"/>
      <c r="M207" s="235"/>
      <c r="N207" s="236"/>
      <c r="O207" s="236"/>
      <c r="P207" s="236"/>
      <c r="Q207" s="236"/>
      <c r="R207" s="236"/>
      <c r="S207" s="236"/>
      <c r="T207" s="23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8" t="s">
        <v>129</v>
      </c>
      <c r="AU207" s="238" t="s">
        <v>86</v>
      </c>
      <c r="AV207" s="13" t="s">
        <v>86</v>
      </c>
      <c r="AW207" s="13" t="s">
        <v>32</v>
      </c>
      <c r="AX207" s="13" t="s">
        <v>77</v>
      </c>
      <c r="AY207" s="238" t="s">
        <v>120</v>
      </c>
    </row>
    <row r="208" s="14" customFormat="1">
      <c r="A208" s="14"/>
      <c r="B208" s="239"/>
      <c r="C208" s="240"/>
      <c r="D208" s="229" t="s">
        <v>129</v>
      </c>
      <c r="E208" s="241" t="s">
        <v>1</v>
      </c>
      <c r="F208" s="242" t="s">
        <v>131</v>
      </c>
      <c r="G208" s="240"/>
      <c r="H208" s="243">
        <v>2.593</v>
      </c>
      <c r="I208" s="244"/>
      <c r="J208" s="240"/>
      <c r="K208" s="240"/>
      <c r="L208" s="245"/>
      <c r="M208" s="246"/>
      <c r="N208" s="247"/>
      <c r="O208" s="247"/>
      <c r="P208" s="247"/>
      <c r="Q208" s="247"/>
      <c r="R208" s="247"/>
      <c r="S208" s="247"/>
      <c r="T208" s="248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9" t="s">
        <v>129</v>
      </c>
      <c r="AU208" s="249" t="s">
        <v>86</v>
      </c>
      <c r="AV208" s="14" t="s">
        <v>127</v>
      </c>
      <c r="AW208" s="14" t="s">
        <v>32</v>
      </c>
      <c r="AX208" s="14" t="s">
        <v>33</v>
      </c>
      <c r="AY208" s="249" t="s">
        <v>120</v>
      </c>
    </row>
    <row r="209" s="12" customFormat="1" ht="22.8" customHeight="1">
      <c r="A209" s="12"/>
      <c r="B209" s="198"/>
      <c r="C209" s="199"/>
      <c r="D209" s="200" t="s">
        <v>76</v>
      </c>
      <c r="E209" s="212" t="s">
        <v>271</v>
      </c>
      <c r="F209" s="212" t="s">
        <v>272</v>
      </c>
      <c r="G209" s="199"/>
      <c r="H209" s="199"/>
      <c r="I209" s="202"/>
      <c r="J209" s="213">
        <f>BK209</f>
        <v>0</v>
      </c>
      <c r="K209" s="199"/>
      <c r="L209" s="204"/>
      <c r="M209" s="205"/>
      <c r="N209" s="206"/>
      <c r="O209" s="206"/>
      <c r="P209" s="207">
        <f>SUM(P210:P212)</f>
        <v>0</v>
      </c>
      <c r="Q209" s="206"/>
      <c r="R209" s="207">
        <f>SUM(R210:R212)</f>
        <v>0</v>
      </c>
      <c r="S209" s="206"/>
      <c r="T209" s="208">
        <f>SUM(T210:T212)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9" t="s">
        <v>33</v>
      </c>
      <c r="AT209" s="210" t="s">
        <v>76</v>
      </c>
      <c r="AU209" s="210" t="s">
        <v>33</v>
      </c>
      <c r="AY209" s="209" t="s">
        <v>120</v>
      </c>
      <c r="BK209" s="211">
        <f>SUM(BK210:BK212)</f>
        <v>0</v>
      </c>
    </row>
    <row r="210" s="2" customFormat="1" ht="37.8" customHeight="1">
      <c r="A210" s="38"/>
      <c r="B210" s="39"/>
      <c r="C210" s="214" t="s">
        <v>273</v>
      </c>
      <c r="D210" s="214" t="s">
        <v>122</v>
      </c>
      <c r="E210" s="215" t="s">
        <v>274</v>
      </c>
      <c r="F210" s="216" t="s">
        <v>275</v>
      </c>
      <c r="G210" s="217" t="s">
        <v>276</v>
      </c>
      <c r="H210" s="218">
        <v>117.74</v>
      </c>
      <c r="I210" s="219"/>
      <c r="J210" s="220">
        <f>ROUND(I210*H210,2)</f>
        <v>0</v>
      </c>
      <c r="K210" s="216" t="s">
        <v>126</v>
      </c>
      <c r="L210" s="44"/>
      <c r="M210" s="221" t="s">
        <v>1</v>
      </c>
      <c r="N210" s="222" t="s">
        <v>42</v>
      </c>
      <c r="O210" s="91"/>
      <c r="P210" s="223">
        <f>O210*H210</f>
        <v>0</v>
      </c>
      <c r="Q210" s="223">
        <v>0</v>
      </c>
      <c r="R210" s="223">
        <f>Q210*H210</f>
        <v>0</v>
      </c>
      <c r="S210" s="223">
        <v>0</v>
      </c>
      <c r="T210" s="224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5" t="s">
        <v>127</v>
      </c>
      <c r="AT210" s="225" t="s">
        <v>122</v>
      </c>
      <c r="AU210" s="225" t="s">
        <v>86</v>
      </c>
      <c r="AY210" s="17" t="s">
        <v>120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7" t="s">
        <v>33</v>
      </c>
      <c r="BK210" s="226">
        <f>ROUND(I210*H210,2)</f>
        <v>0</v>
      </c>
      <c r="BL210" s="17" t="s">
        <v>127</v>
      </c>
      <c r="BM210" s="225" t="s">
        <v>277</v>
      </c>
    </row>
    <row r="211" s="2" customFormat="1" ht="49.05" customHeight="1">
      <c r="A211" s="38"/>
      <c r="B211" s="39"/>
      <c r="C211" s="214" t="s">
        <v>278</v>
      </c>
      <c r="D211" s="214" t="s">
        <v>122</v>
      </c>
      <c r="E211" s="215" t="s">
        <v>279</v>
      </c>
      <c r="F211" s="216" t="s">
        <v>280</v>
      </c>
      <c r="G211" s="217" t="s">
        <v>276</v>
      </c>
      <c r="H211" s="218">
        <v>588.70000000000005</v>
      </c>
      <c r="I211" s="219"/>
      <c r="J211" s="220">
        <f>ROUND(I211*H211,2)</f>
        <v>0</v>
      </c>
      <c r="K211" s="216" t="s">
        <v>126</v>
      </c>
      <c r="L211" s="44"/>
      <c r="M211" s="221" t="s">
        <v>1</v>
      </c>
      <c r="N211" s="222" t="s">
        <v>42</v>
      </c>
      <c r="O211" s="91"/>
      <c r="P211" s="223">
        <f>O211*H211</f>
        <v>0</v>
      </c>
      <c r="Q211" s="223">
        <v>0</v>
      </c>
      <c r="R211" s="223">
        <f>Q211*H211</f>
        <v>0</v>
      </c>
      <c r="S211" s="223">
        <v>0</v>
      </c>
      <c r="T211" s="224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5" t="s">
        <v>127</v>
      </c>
      <c r="AT211" s="225" t="s">
        <v>122</v>
      </c>
      <c r="AU211" s="225" t="s">
        <v>86</v>
      </c>
      <c r="AY211" s="17" t="s">
        <v>120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7" t="s">
        <v>33</v>
      </c>
      <c r="BK211" s="226">
        <f>ROUND(I211*H211,2)</f>
        <v>0</v>
      </c>
      <c r="BL211" s="17" t="s">
        <v>127</v>
      </c>
      <c r="BM211" s="225" t="s">
        <v>281</v>
      </c>
    </row>
    <row r="212" s="13" customFormat="1">
      <c r="A212" s="13"/>
      <c r="B212" s="227"/>
      <c r="C212" s="228"/>
      <c r="D212" s="229" t="s">
        <v>129</v>
      </c>
      <c r="E212" s="228"/>
      <c r="F212" s="231" t="s">
        <v>282</v>
      </c>
      <c r="G212" s="228"/>
      <c r="H212" s="232">
        <v>588.70000000000005</v>
      </c>
      <c r="I212" s="233"/>
      <c r="J212" s="228"/>
      <c r="K212" s="228"/>
      <c r="L212" s="234"/>
      <c r="M212" s="235"/>
      <c r="N212" s="236"/>
      <c r="O212" s="236"/>
      <c r="P212" s="236"/>
      <c r="Q212" s="236"/>
      <c r="R212" s="236"/>
      <c r="S212" s="236"/>
      <c r="T212" s="23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8" t="s">
        <v>129</v>
      </c>
      <c r="AU212" s="238" t="s">
        <v>86</v>
      </c>
      <c r="AV212" s="13" t="s">
        <v>86</v>
      </c>
      <c r="AW212" s="13" t="s">
        <v>4</v>
      </c>
      <c r="AX212" s="13" t="s">
        <v>33</v>
      </c>
      <c r="AY212" s="238" t="s">
        <v>120</v>
      </c>
    </row>
    <row r="213" s="12" customFormat="1" ht="22.8" customHeight="1">
      <c r="A213" s="12"/>
      <c r="B213" s="198"/>
      <c r="C213" s="199"/>
      <c r="D213" s="200" t="s">
        <v>76</v>
      </c>
      <c r="E213" s="212" t="s">
        <v>283</v>
      </c>
      <c r="F213" s="212" t="s">
        <v>284</v>
      </c>
      <c r="G213" s="199"/>
      <c r="H213" s="199"/>
      <c r="I213" s="202"/>
      <c r="J213" s="213">
        <f>BK213</f>
        <v>0</v>
      </c>
      <c r="K213" s="199"/>
      <c r="L213" s="204"/>
      <c r="M213" s="205"/>
      <c r="N213" s="206"/>
      <c r="O213" s="206"/>
      <c r="P213" s="207">
        <f>P214</f>
        <v>0</v>
      </c>
      <c r="Q213" s="206"/>
      <c r="R213" s="207">
        <f>R214</f>
        <v>0</v>
      </c>
      <c r="S213" s="206"/>
      <c r="T213" s="208">
        <f>T214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9" t="s">
        <v>33</v>
      </c>
      <c r="AT213" s="210" t="s">
        <v>76</v>
      </c>
      <c r="AU213" s="210" t="s">
        <v>33</v>
      </c>
      <c r="AY213" s="209" t="s">
        <v>120</v>
      </c>
      <c r="BK213" s="211">
        <f>BK214</f>
        <v>0</v>
      </c>
    </row>
    <row r="214" s="2" customFormat="1" ht="44.25" customHeight="1">
      <c r="A214" s="38"/>
      <c r="B214" s="39"/>
      <c r="C214" s="214" t="s">
        <v>285</v>
      </c>
      <c r="D214" s="214" t="s">
        <v>122</v>
      </c>
      <c r="E214" s="215" t="s">
        <v>286</v>
      </c>
      <c r="F214" s="216" t="s">
        <v>287</v>
      </c>
      <c r="G214" s="217" t="s">
        <v>276</v>
      </c>
      <c r="H214" s="218">
        <v>57.426000000000002</v>
      </c>
      <c r="I214" s="219"/>
      <c r="J214" s="220">
        <f>ROUND(I214*H214,2)</f>
        <v>0</v>
      </c>
      <c r="K214" s="216" t="s">
        <v>126</v>
      </c>
      <c r="L214" s="44"/>
      <c r="M214" s="221" t="s">
        <v>1</v>
      </c>
      <c r="N214" s="222" t="s">
        <v>42</v>
      </c>
      <c r="O214" s="91"/>
      <c r="P214" s="223">
        <f>O214*H214</f>
        <v>0</v>
      </c>
      <c r="Q214" s="223">
        <v>0</v>
      </c>
      <c r="R214" s="223">
        <f>Q214*H214</f>
        <v>0</v>
      </c>
      <c r="S214" s="223">
        <v>0</v>
      </c>
      <c r="T214" s="224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5" t="s">
        <v>127</v>
      </c>
      <c r="AT214" s="225" t="s">
        <v>122</v>
      </c>
      <c r="AU214" s="225" t="s">
        <v>86</v>
      </c>
      <c r="AY214" s="17" t="s">
        <v>120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7" t="s">
        <v>33</v>
      </c>
      <c r="BK214" s="226">
        <f>ROUND(I214*H214,2)</f>
        <v>0</v>
      </c>
      <c r="BL214" s="17" t="s">
        <v>127</v>
      </c>
      <c r="BM214" s="225" t="s">
        <v>288</v>
      </c>
    </row>
    <row r="215" s="12" customFormat="1" ht="25.92" customHeight="1">
      <c r="A215" s="12"/>
      <c r="B215" s="198"/>
      <c r="C215" s="199"/>
      <c r="D215" s="200" t="s">
        <v>76</v>
      </c>
      <c r="E215" s="201" t="s">
        <v>289</v>
      </c>
      <c r="F215" s="201" t="s">
        <v>290</v>
      </c>
      <c r="G215" s="199"/>
      <c r="H215" s="199"/>
      <c r="I215" s="202"/>
      <c r="J215" s="203">
        <f>BK215</f>
        <v>0</v>
      </c>
      <c r="K215" s="199"/>
      <c r="L215" s="204"/>
      <c r="M215" s="205"/>
      <c r="N215" s="206"/>
      <c r="O215" s="206"/>
      <c r="P215" s="207">
        <f>P216+P235+P246</f>
        <v>0</v>
      </c>
      <c r="Q215" s="206"/>
      <c r="R215" s="207">
        <f>R216+R235+R246</f>
        <v>0</v>
      </c>
      <c r="S215" s="206"/>
      <c r="T215" s="208">
        <f>T216+T235+T246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9" t="s">
        <v>147</v>
      </c>
      <c r="AT215" s="210" t="s">
        <v>76</v>
      </c>
      <c r="AU215" s="210" t="s">
        <v>77</v>
      </c>
      <c r="AY215" s="209" t="s">
        <v>120</v>
      </c>
      <c r="BK215" s="211">
        <f>BK216+BK235+BK246</f>
        <v>0</v>
      </c>
    </row>
    <row r="216" s="12" customFormat="1" ht="22.8" customHeight="1">
      <c r="A216" s="12"/>
      <c r="B216" s="198"/>
      <c r="C216" s="199"/>
      <c r="D216" s="200" t="s">
        <v>76</v>
      </c>
      <c r="E216" s="212" t="s">
        <v>291</v>
      </c>
      <c r="F216" s="212" t="s">
        <v>292</v>
      </c>
      <c r="G216" s="199"/>
      <c r="H216" s="199"/>
      <c r="I216" s="202"/>
      <c r="J216" s="213">
        <f>BK216</f>
        <v>0</v>
      </c>
      <c r="K216" s="199"/>
      <c r="L216" s="204"/>
      <c r="M216" s="205"/>
      <c r="N216" s="206"/>
      <c r="O216" s="206"/>
      <c r="P216" s="207">
        <f>SUM(P217:P234)</f>
        <v>0</v>
      </c>
      <c r="Q216" s="206"/>
      <c r="R216" s="207">
        <f>SUM(R217:R234)</f>
        <v>0</v>
      </c>
      <c r="S216" s="206"/>
      <c r="T216" s="208">
        <f>SUM(T217:T234)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9" t="s">
        <v>147</v>
      </c>
      <c r="AT216" s="210" t="s">
        <v>76</v>
      </c>
      <c r="AU216" s="210" t="s">
        <v>33</v>
      </c>
      <c r="AY216" s="209" t="s">
        <v>120</v>
      </c>
      <c r="BK216" s="211">
        <f>SUM(BK217:BK234)</f>
        <v>0</v>
      </c>
    </row>
    <row r="217" s="2" customFormat="1" ht="16.5" customHeight="1">
      <c r="A217" s="38"/>
      <c r="B217" s="39"/>
      <c r="C217" s="214" t="s">
        <v>293</v>
      </c>
      <c r="D217" s="214" t="s">
        <v>122</v>
      </c>
      <c r="E217" s="215" t="s">
        <v>294</v>
      </c>
      <c r="F217" s="216" t="s">
        <v>295</v>
      </c>
      <c r="G217" s="217" t="s">
        <v>296</v>
      </c>
      <c r="H217" s="218">
        <v>1</v>
      </c>
      <c r="I217" s="219"/>
      <c r="J217" s="220">
        <f>ROUND(I217*H217,2)</f>
        <v>0</v>
      </c>
      <c r="K217" s="216" t="s">
        <v>126</v>
      </c>
      <c r="L217" s="44"/>
      <c r="M217" s="221" t="s">
        <v>1</v>
      </c>
      <c r="N217" s="222" t="s">
        <v>42</v>
      </c>
      <c r="O217" s="91"/>
      <c r="P217" s="223">
        <f>O217*H217</f>
        <v>0</v>
      </c>
      <c r="Q217" s="223">
        <v>0</v>
      </c>
      <c r="R217" s="223">
        <f>Q217*H217</f>
        <v>0</v>
      </c>
      <c r="S217" s="223">
        <v>0</v>
      </c>
      <c r="T217" s="224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5" t="s">
        <v>297</v>
      </c>
      <c r="AT217" s="225" t="s">
        <v>122</v>
      </c>
      <c r="AU217" s="225" t="s">
        <v>86</v>
      </c>
      <c r="AY217" s="17" t="s">
        <v>120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7" t="s">
        <v>33</v>
      </c>
      <c r="BK217" s="226">
        <f>ROUND(I217*H217,2)</f>
        <v>0</v>
      </c>
      <c r="BL217" s="17" t="s">
        <v>297</v>
      </c>
      <c r="BM217" s="225" t="s">
        <v>298</v>
      </c>
    </row>
    <row r="218" s="15" customFormat="1">
      <c r="A218" s="15"/>
      <c r="B218" s="250"/>
      <c r="C218" s="251"/>
      <c r="D218" s="229" t="s">
        <v>129</v>
      </c>
      <c r="E218" s="252" t="s">
        <v>1</v>
      </c>
      <c r="F218" s="253" t="s">
        <v>299</v>
      </c>
      <c r="G218" s="251"/>
      <c r="H218" s="252" t="s">
        <v>1</v>
      </c>
      <c r="I218" s="254"/>
      <c r="J218" s="251"/>
      <c r="K218" s="251"/>
      <c r="L218" s="255"/>
      <c r="M218" s="256"/>
      <c r="N218" s="257"/>
      <c r="O218" s="257"/>
      <c r="P218" s="257"/>
      <c r="Q218" s="257"/>
      <c r="R218" s="257"/>
      <c r="S218" s="257"/>
      <c r="T218" s="258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59" t="s">
        <v>129</v>
      </c>
      <c r="AU218" s="259" t="s">
        <v>86</v>
      </c>
      <c r="AV218" s="15" t="s">
        <v>33</v>
      </c>
      <c r="AW218" s="15" t="s">
        <v>32</v>
      </c>
      <c r="AX218" s="15" t="s">
        <v>77</v>
      </c>
      <c r="AY218" s="259" t="s">
        <v>120</v>
      </c>
    </row>
    <row r="219" s="15" customFormat="1">
      <c r="A219" s="15"/>
      <c r="B219" s="250"/>
      <c r="C219" s="251"/>
      <c r="D219" s="229" t="s">
        <v>129</v>
      </c>
      <c r="E219" s="252" t="s">
        <v>1</v>
      </c>
      <c r="F219" s="253" t="s">
        <v>300</v>
      </c>
      <c r="G219" s="251"/>
      <c r="H219" s="252" t="s">
        <v>1</v>
      </c>
      <c r="I219" s="254"/>
      <c r="J219" s="251"/>
      <c r="K219" s="251"/>
      <c r="L219" s="255"/>
      <c r="M219" s="256"/>
      <c r="N219" s="257"/>
      <c r="O219" s="257"/>
      <c r="P219" s="257"/>
      <c r="Q219" s="257"/>
      <c r="R219" s="257"/>
      <c r="S219" s="257"/>
      <c r="T219" s="258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59" t="s">
        <v>129</v>
      </c>
      <c r="AU219" s="259" t="s">
        <v>86</v>
      </c>
      <c r="AV219" s="15" t="s">
        <v>33</v>
      </c>
      <c r="AW219" s="15" t="s">
        <v>32</v>
      </c>
      <c r="AX219" s="15" t="s">
        <v>77</v>
      </c>
      <c r="AY219" s="259" t="s">
        <v>120</v>
      </c>
    </row>
    <row r="220" s="15" customFormat="1">
      <c r="A220" s="15"/>
      <c r="B220" s="250"/>
      <c r="C220" s="251"/>
      <c r="D220" s="229" t="s">
        <v>129</v>
      </c>
      <c r="E220" s="252" t="s">
        <v>1</v>
      </c>
      <c r="F220" s="253" t="s">
        <v>301</v>
      </c>
      <c r="G220" s="251"/>
      <c r="H220" s="252" t="s">
        <v>1</v>
      </c>
      <c r="I220" s="254"/>
      <c r="J220" s="251"/>
      <c r="K220" s="251"/>
      <c r="L220" s="255"/>
      <c r="M220" s="256"/>
      <c r="N220" s="257"/>
      <c r="O220" s="257"/>
      <c r="P220" s="257"/>
      <c r="Q220" s="257"/>
      <c r="R220" s="257"/>
      <c r="S220" s="257"/>
      <c r="T220" s="258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59" t="s">
        <v>129</v>
      </c>
      <c r="AU220" s="259" t="s">
        <v>86</v>
      </c>
      <c r="AV220" s="15" t="s">
        <v>33</v>
      </c>
      <c r="AW220" s="15" t="s">
        <v>32</v>
      </c>
      <c r="AX220" s="15" t="s">
        <v>77</v>
      </c>
      <c r="AY220" s="259" t="s">
        <v>120</v>
      </c>
    </row>
    <row r="221" s="15" customFormat="1">
      <c r="A221" s="15"/>
      <c r="B221" s="250"/>
      <c r="C221" s="251"/>
      <c r="D221" s="229" t="s">
        <v>129</v>
      </c>
      <c r="E221" s="252" t="s">
        <v>1</v>
      </c>
      <c r="F221" s="253" t="s">
        <v>302</v>
      </c>
      <c r="G221" s="251"/>
      <c r="H221" s="252" t="s">
        <v>1</v>
      </c>
      <c r="I221" s="254"/>
      <c r="J221" s="251"/>
      <c r="K221" s="251"/>
      <c r="L221" s="255"/>
      <c r="M221" s="256"/>
      <c r="N221" s="257"/>
      <c r="O221" s="257"/>
      <c r="P221" s="257"/>
      <c r="Q221" s="257"/>
      <c r="R221" s="257"/>
      <c r="S221" s="257"/>
      <c r="T221" s="258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59" t="s">
        <v>129</v>
      </c>
      <c r="AU221" s="259" t="s">
        <v>86</v>
      </c>
      <c r="AV221" s="15" t="s">
        <v>33</v>
      </c>
      <c r="AW221" s="15" t="s">
        <v>32</v>
      </c>
      <c r="AX221" s="15" t="s">
        <v>77</v>
      </c>
      <c r="AY221" s="259" t="s">
        <v>120</v>
      </c>
    </row>
    <row r="222" s="15" customFormat="1">
      <c r="A222" s="15"/>
      <c r="B222" s="250"/>
      <c r="C222" s="251"/>
      <c r="D222" s="229" t="s">
        <v>129</v>
      </c>
      <c r="E222" s="252" t="s">
        <v>1</v>
      </c>
      <c r="F222" s="253" t="s">
        <v>303</v>
      </c>
      <c r="G222" s="251"/>
      <c r="H222" s="252" t="s">
        <v>1</v>
      </c>
      <c r="I222" s="254"/>
      <c r="J222" s="251"/>
      <c r="K222" s="251"/>
      <c r="L222" s="255"/>
      <c r="M222" s="256"/>
      <c r="N222" s="257"/>
      <c r="O222" s="257"/>
      <c r="P222" s="257"/>
      <c r="Q222" s="257"/>
      <c r="R222" s="257"/>
      <c r="S222" s="257"/>
      <c r="T222" s="258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59" t="s">
        <v>129</v>
      </c>
      <c r="AU222" s="259" t="s">
        <v>86</v>
      </c>
      <c r="AV222" s="15" t="s">
        <v>33</v>
      </c>
      <c r="AW222" s="15" t="s">
        <v>32</v>
      </c>
      <c r="AX222" s="15" t="s">
        <v>77</v>
      </c>
      <c r="AY222" s="259" t="s">
        <v>120</v>
      </c>
    </row>
    <row r="223" s="15" customFormat="1">
      <c r="A223" s="15"/>
      <c r="B223" s="250"/>
      <c r="C223" s="251"/>
      <c r="D223" s="229" t="s">
        <v>129</v>
      </c>
      <c r="E223" s="252" t="s">
        <v>1</v>
      </c>
      <c r="F223" s="253" t="s">
        <v>304</v>
      </c>
      <c r="G223" s="251"/>
      <c r="H223" s="252" t="s">
        <v>1</v>
      </c>
      <c r="I223" s="254"/>
      <c r="J223" s="251"/>
      <c r="K223" s="251"/>
      <c r="L223" s="255"/>
      <c r="M223" s="256"/>
      <c r="N223" s="257"/>
      <c r="O223" s="257"/>
      <c r="P223" s="257"/>
      <c r="Q223" s="257"/>
      <c r="R223" s="257"/>
      <c r="S223" s="257"/>
      <c r="T223" s="258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59" t="s">
        <v>129</v>
      </c>
      <c r="AU223" s="259" t="s">
        <v>86</v>
      </c>
      <c r="AV223" s="15" t="s">
        <v>33</v>
      </c>
      <c r="AW223" s="15" t="s">
        <v>32</v>
      </c>
      <c r="AX223" s="15" t="s">
        <v>77</v>
      </c>
      <c r="AY223" s="259" t="s">
        <v>120</v>
      </c>
    </row>
    <row r="224" s="13" customFormat="1">
      <c r="A224" s="13"/>
      <c r="B224" s="227"/>
      <c r="C224" s="228"/>
      <c r="D224" s="229" t="s">
        <v>129</v>
      </c>
      <c r="E224" s="230" t="s">
        <v>1</v>
      </c>
      <c r="F224" s="231" t="s">
        <v>33</v>
      </c>
      <c r="G224" s="228"/>
      <c r="H224" s="232">
        <v>1</v>
      </c>
      <c r="I224" s="233"/>
      <c r="J224" s="228"/>
      <c r="K224" s="228"/>
      <c r="L224" s="234"/>
      <c r="M224" s="235"/>
      <c r="N224" s="236"/>
      <c r="O224" s="236"/>
      <c r="P224" s="236"/>
      <c r="Q224" s="236"/>
      <c r="R224" s="236"/>
      <c r="S224" s="236"/>
      <c r="T224" s="23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8" t="s">
        <v>129</v>
      </c>
      <c r="AU224" s="238" t="s">
        <v>86</v>
      </c>
      <c r="AV224" s="13" t="s">
        <v>86</v>
      </c>
      <c r="AW224" s="13" t="s">
        <v>32</v>
      </c>
      <c r="AX224" s="13" t="s">
        <v>77</v>
      </c>
      <c r="AY224" s="238" t="s">
        <v>120</v>
      </c>
    </row>
    <row r="225" s="14" customFormat="1">
      <c r="A225" s="14"/>
      <c r="B225" s="239"/>
      <c r="C225" s="240"/>
      <c r="D225" s="229" t="s">
        <v>129</v>
      </c>
      <c r="E225" s="241" t="s">
        <v>1</v>
      </c>
      <c r="F225" s="242" t="s">
        <v>131</v>
      </c>
      <c r="G225" s="240"/>
      <c r="H225" s="243">
        <v>1</v>
      </c>
      <c r="I225" s="244"/>
      <c r="J225" s="240"/>
      <c r="K225" s="240"/>
      <c r="L225" s="245"/>
      <c r="M225" s="246"/>
      <c r="N225" s="247"/>
      <c r="O225" s="247"/>
      <c r="P225" s="247"/>
      <c r="Q225" s="247"/>
      <c r="R225" s="247"/>
      <c r="S225" s="247"/>
      <c r="T225" s="248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9" t="s">
        <v>129</v>
      </c>
      <c r="AU225" s="249" t="s">
        <v>86</v>
      </c>
      <c r="AV225" s="14" t="s">
        <v>127</v>
      </c>
      <c r="AW225" s="14" t="s">
        <v>32</v>
      </c>
      <c r="AX225" s="14" t="s">
        <v>33</v>
      </c>
      <c r="AY225" s="249" t="s">
        <v>120</v>
      </c>
    </row>
    <row r="226" s="2" customFormat="1" ht="16.5" customHeight="1">
      <c r="A226" s="38"/>
      <c r="B226" s="39"/>
      <c r="C226" s="214" t="s">
        <v>305</v>
      </c>
      <c r="D226" s="214" t="s">
        <v>122</v>
      </c>
      <c r="E226" s="215" t="s">
        <v>306</v>
      </c>
      <c r="F226" s="216" t="s">
        <v>307</v>
      </c>
      <c r="G226" s="217" t="s">
        <v>296</v>
      </c>
      <c r="H226" s="218">
        <v>1</v>
      </c>
      <c r="I226" s="219"/>
      <c r="J226" s="220">
        <f>ROUND(I226*H226,2)</f>
        <v>0</v>
      </c>
      <c r="K226" s="216" t="s">
        <v>126</v>
      </c>
      <c r="L226" s="44"/>
      <c r="M226" s="221" t="s">
        <v>1</v>
      </c>
      <c r="N226" s="222" t="s">
        <v>42</v>
      </c>
      <c r="O226" s="91"/>
      <c r="P226" s="223">
        <f>O226*H226</f>
        <v>0</v>
      </c>
      <c r="Q226" s="223">
        <v>0</v>
      </c>
      <c r="R226" s="223">
        <f>Q226*H226</f>
        <v>0</v>
      </c>
      <c r="S226" s="223">
        <v>0</v>
      </c>
      <c r="T226" s="224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5" t="s">
        <v>297</v>
      </c>
      <c r="AT226" s="225" t="s">
        <v>122</v>
      </c>
      <c r="AU226" s="225" t="s">
        <v>86</v>
      </c>
      <c r="AY226" s="17" t="s">
        <v>120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7" t="s">
        <v>33</v>
      </c>
      <c r="BK226" s="226">
        <f>ROUND(I226*H226,2)</f>
        <v>0</v>
      </c>
      <c r="BL226" s="17" t="s">
        <v>297</v>
      </c>
      <c r="BM226" s="225" t="s">
        <v>308</v>
      </c>
    </row>
    <row r="227" s="15" customFormat="1">
      <c r="A227" s="15"/>
      <c r="B227" s="250"/>
      <c r="C227" s="251"/>
      <c r="D227" s="229" t="s">
        <v>129</v>
      </c>
      <c r="E227" s="252" t="s">
        <v>1</v>
      </c>
      <c r="F227" s="253" t="s">
        <v>309</v>
      </c>
      <c r="G227" s="251"/>
      <c r="H227" s="252" t="s">
        <v>1</v>
      </c>
      <c r="I227" s="254"/>
      <c r="J227" s="251"/>
      <c r="K227" s="251"/>
      <c r="L227" s="255"/>
      <c r="M227" s="256"/>
      <c r="N227" s="257"/>
      <c r="O227" s="257"/>
      <c r="P227" s="257"/>
      <c r="Q227" s="257"/>
      <c r="R227" s="257"/>
      <c r="S227" s="257"/>
      <c r="T227" s="258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59" t="s">
        <v>129</v>
      </c>
      <c r="AU227" s="259" t="s">
        <v>86</v>
      </c>
      <c r="AV227" s="15" t="s">
        <v>33</v>
      </c>
      <c r="AW227" s="15" t="s">
        <v>32</v>
      </c>
      <c r="AX227" s="15" t="s">
        <v>77</v>
      </c>
      <c r="AY227" s="259" t="s">
        <v>120</v>
      </c>
    </row>
    <row r="228" s="13" customFormat="1">
      <c r="A228" s="13"/>
      <c r="B228" s="227"/>
      <c r="C228" s="228"/>
      <c r="D228" s="229" t="s">
        <v>129</v>
      </c>
      <c r="E228" s="230" t="s">
        <v>1</v>
      </c>
      <c r="F228" s="231" t="s">
        <v>33</v>
      </c>
      <c r="G228" s="228"/>
      <c r="H228" s="232">
        <v>1</v>
      </c>
      <c r="I228" s="233"/>
      <c r="J228" s="228"/>
      <c r="K228" s="228"/>
      <c r="L228" s="234"/>
      <c r="M228" s="235"/>
      <c r="N228" s="236"/>
      <c r="O228" s="236"/>
      <c r="P228" s="236"/>
      <c r="Q228" s="236"/>
      <c r="R228" s="236"/>
      <c r="S228" s="236"/>
      <c r="T228" s="237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8" t="s">
        <v>129</v>
      </c>
      <c r="AU228" s="238" t="s">
        <v>86</v>
      </c>
      <c r="AV228" s="13" t="s">
        <v>86</v>
      </c>
      <c r="AW228" s="13" t="s">
        <v>32</v>
      </c>
      <c r="AX228" s="13" t="s">
        <v>77</v>
      </c>
      <c r="AY228" s="238" t="s">
        <v>120</v>
      </c>
    </row>
    <row r="229" s="14" customFormat="1">
      <c r="A229" s="14"/>
      <c r="B229" s="239"/>
      <c r="C229" s="240"/>
      <c r="D229" s="229" t="s">
        <v>129</v>
      </c>
      <c r="E229" s="241" t="s">
        <v>1</v>
      </c>
      <c r="F229" s="242" t="s">
        <v>131</v>
      </c>
      <c r="G229" s="240"/>
      <c r="H229" s="243">
        <v>1</v>
      </c>
      <c r="I229" s="244"/>
      <c r="J229" s="240"/>
      <c r="K229" s="240"/>
      <c r="L229" s="245"/>
      <c r="M229" s="246"/>
      <c r="N229" s="247"/>
      <c r="O229" s="247"/>
      <c r="P229" s="247"/>
      <c r="Q229" s="247"/>
      <c r="R229" s="247"/>
      <c r="S229" s="247"/>
      <c r="T229" s="248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9" t="s">
        <v>129</v>
      </c>
      <c r="AU229" s="249" t="s">
        <v>86</v>
      </c>
      <c r="AV229" s="14" t="s">
        <v>127</v>
      </c>
      <c r="AW229" s="14" t="s">
        <v>32</v>
      </c>
      <c r="AX229" s="14" t="s">
        <v>33</v>
      </c>
      <c r="AY229" s="249" t="s">
        <v>120</v>
      </c>
    </row>
    <row r="230" s="2" customFormat="1" ht="16.5" customHeight="1">
      <c r="A230" s="38"/>
      <c r="B230" s="39"/>
      <c r="C230" s="214" t="s">
        <v>310</v>
      </c>
      <c r="D230" s="214" t="s">
        <v>122</v>
      </c>
      <c r="E230" s="215" t="s">
        <v>311</v>
      </c>
      <c r="F230" s="216" t="s">
        <v>312</v>
      </c>
      <c r="G230" s="217" t="s">
        <v>296</v>
      </c>
      <c r="H230" s="218">
        <v>1</v>
      </c>
      <c r="I230" s="219"/>
      <c r="J230" s="220">
        <f>ROUND(I230*H230,2)</f>
        <v>0</v>
      </c>
      <c r="K230" s="216" t="s">
        <v>126</v>
      </c>
      <c r="L230" s="44"/>
      <c r="M230" s="221" t="s">
        <v>1</v>
      </c>
      <c r="N230" s="222" t="s">
        <v>42</v>
      </c>
      <c r="O230" s="91"/>
      <c r="P230" s="223">
        <f>O230*H230</f>
        <v>0</v>
      </c>
      <c r="Q230" s="223">
        <v>0</v>
      </c>
      <c r="R230" s="223">
        <f>Q230*H230</f>
        <v>0</v>
      </c>
      <c r="S230" s="223">
        <v>0</v>
      </c>
      <c r="T230" s="224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5" t="s">
        <v>297</v>
      </c>
      <c r="AT230" s="225" t="s">
        <v>122</v>
      </c>
      <c r="AU230" s="225" t="s">
        <v>86</v>
      </c>
      <c r="AY230" s="17" t="s">
        <v>120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7" t="s">
        <v>33</v>
      </c>
      <c r="BK230" s="226">
        <f>ROUND(I230*H230,2)</f>
        <v>0</v>
      </c>
      <c r="BL230" s="17" t="s">
        <v>297</v>
      </c>
      <c r="BM230" s="225" t="s">
        <v>313</v>
      </c>
    </row>
    <row r="231" s="15" customFormat="1">
      <c r="A231" s="15"/>
      <c r="B231" s="250"/>
      <c r="C231" s="251"/>
      <c r="D231" s="229" t="s">
        <v>129</v>
      </c>
      <c r="E231" s="252" t="s">
        <v>1</v>
      </c>
      <c r="F231" s="253" t="s">
        <v>314</v>
      </c>
      <c r="G231" s="251"/>
      <c r="H231" s="252" t="s">
        <v>1</v>
      </c>
      <c r="I231" s="254"/>
      <c r="J231" s="251"/>
      <c r="K231" s="251"/>
      <c r="L231" s="255"/>
      <c r="M231" s="256"/>
      <c r="N231" s="257"/>
      <c r="O231" s="257"/>
      <c r="P231" s="257"/>
      <c r="Q231" s="257"/>
      <c r="R231" s="257"/>
      <c r="S231" s="257"/>
      <c r="T231" s="258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59" t="s">
        <v>129</v>
      </c>
      <c r="AU231" s="259" t="s">
        <v>86</v>
      </c>
      <c r="AV231" s="15" t="s">
        <v>33</v>
      </c>
      <c r="AW231" s="15" t="s">
        <v>32</v>
      </c>
      <c r="AX231" s="15" t="s">
        <v>77</v>
      </c>
      <c r="AY231" s="259" t="s">
        <v>120</v>
      </c>
    </row>
    <row r="232" s="15" customFormat="1">
      <c r="A232" s="15"/>
      <c r="B232" s="250"/>
      <c r="C232" s="251"/>
      <c r="D232" s="229" t="s">
        <v>129</v>
      </c>
      <c r="E232" s="252" t="s">
        <v>1</v>
      </c>
      <c r="F232" s="253" t="s">
        <v>315</v>
      </c>
      <c r="G232" s="251"/>
      <c r="H232" s="252" t="s">
        <v>1</v>
      </c>
      <c r="I232" s="254"/>
      <c r="J232" s="251"/>
      <c r="K232" s="251"/>
      <c r="L232" s="255"/>
      <c r="M232" s="256"/>
      <c r="N232" s="257"/>
      <c r="O232" s="257"/>
      <c r="P232" s="257"/>
      <c r="Q232" s="257"/>
      <c r="R232" s="257"/>
      <c r="S232" s="257"/>
      <c r="T232" s="258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59" t="s">
        <v>129</v>
      </c>
      <c r="AU232" s="259" t="s">
        <v>86</v>
      </c>
      <c r="AV232" s="15" t="s">
        <v>33</v>
      </c>
      <c r="AW232" s="15" t="s">
        <v>32</v>
      </c>
      <c r="AX232" s="15" t="s">
        <v>77</v>
      </c>
      <c r="AY232" s="259" t="s">
        <v>120</v>
      </c>
    </row>
    <row r="233" s="13" customFormat="1">
      <c r="A233" s="13"/>
      <c r="B233" s="227"/>
      <c r="C233" s="228"/>
      <c r="D233" s="229" t="s">
        <v>129</v>
      </c>
      <c r="E233" s="230" t="s">
        <v>1</v>
      </c>
      <c r="F233" s="231" t="s">
        <v>33</v>
      </c>
      <c r="G233" s="228"/>
      <c r="H233" s="232">
        <v>1</v>
      </c>
      <c r="I233" s="233"/>
      <c r="J233" s="228"/>
      <c r="K233" s="228"/>
      <c r="L233" s="234"/>
      <c r="M233" s="235"/>
      <c r="N233" s="236"/>
      <c r="O233" s="236"/>
      <c r="P233" s="236"/>
      <c r="Q233" s="236"/>
      <c r="R233" s="236"/>
      <c r="S233" s="236"/>
      <c r="T233" s="23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8" t="s">
        <v>129</v>
      </c>
      <c r="AU233" s="238" t="s">
        <v>86</v>
      </c>
      <c r="AV233" s="13" t="s">
        <v>86</v>
      </c>
      <c r="AW233" s="13" t="s">
        <v>32</v>
      </c>
      <c r="AX233" s="13" t="s">
        <v>77</v>
      </c>
      <c r="AY233" s="238" t="s">
        <v>120</v>
      </c>
    </row>
    <row r="234" s="14" customFormat="1">
      <c r="A234" s="14"/>
      <c r="B234" s="239"/>
      <c r="C234" s="240"/>
      <c r="D234" s="229" t="s">
        <v>129</v>
      </c>
      <c r="E234" s="241" t="s">
        <v>1</v>
      </c>
      <c r="F234" s="242" t="s">
        <v>131</v>
      </c>
      <c r="G234" s="240"/>
      <c r="H234" s="243">
        <v>1</v>
      </c>
      <c r="I234" s="244"/>
      <c r="J234" s="240"/>
      <c r="K234" s="240"/>
      <c r="L234" s="245"/>
      <c r="M234" s="246"/>
      <c r="N234" s="247"/>
      <c r="O234" s="247"/>
      <c r="P234" s="247"/>
      <c r="Q234" s="247"/>
      <c r="R234" s="247"/>
      <c r="S234" s="247"/>
      <c r="T234" s="248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9" t="s">
        <v>129</v>
      </c>
      <c r="AU234" s="249" t="s">
        <v>86</v>
      </c>
      <c r="AV234" s="14" t="s">
        <v>127</v>
      </c>
      <c r="AW234" s="14" t="s">
        <v>32</v>
      </c>
      <c r="AX234" s="14" t="s">
        <v>33</v>
      </c>
      <c r="AY234" s="249" t="s">
        <v>120</v>
      </c>
    </row>
    <row r="235" s="12" customFormat="1" ht="22.8" customHeight="1">
      <c r="A235" s="12"/>
      <c r="B235" s="198"/>
      <c r="C235" s="199"/>
      <c r="D235" s="200" t="s">
        <v>76</v>
      </c>
      <c r="E235" s="212" t="s">
        <v>316</v>
      </c>
      <c r="F235" s="212" t="s">
        <v>317</v>
      </c>
      <c r="G235" s="199"/>
      <c r="H235" s="199"/>
      <c r="I235" s="202"/>
      <c r="J235" s="213">
        <f>BK235</f>
        <v>0</v>
      </c>
      <c r="K235" s="199"/>
      <c r="L235" s="204"/>
      <c r="M235" s="205"/>
      <c r="N235" s="206"/>
      <c r="O235" s="206"/>
      <c r="P235" s="207">
        <f>SUM(P236:P245)</f>
        <v>0</v>
      </c>
      <c r="Q235" s="206"/>
      <c r="R235" s="207">
        <f>SUM(R236:R245)</f>
        <v>0</v>
      </c>
      <c r="S235" s="206"/>
      <c r="T235" s="208">
        <f>SUM(T236:T245)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09" t="s">
        <v>147</v>
      </c>
      <c r="AT235" s="210" t="s">
        <v>76</v>
      </c>
      <c r="AU235" s="210" t="s">
        <v>33</v>
      </c>
      <c r="AY235" s="209" t="s">
        <v>120</v>
      </c>
      <c r="BK235" s="211">
        <f>SUM(BK236:BK245)</f>
        <v>0</v>
      </c>
    </row>
    <row r="236" s="2" customFormat="1" ht="16.5" customHeight="1">
      <c r="A236" s="38"/>
      <c r="B236" s="39"/>
      <c r="C236" s="214" t="s">
        <v>318</v>
      </c>
      <c r="D236" s="214" t="s">
        <v>122</v>
      </c>
      <c r="E236" s="215" t="s">
        <v>319</v>
      </c>
      <c r="F236" s="216" t="s">
        <v>317</v>
      </c>
      <c r="G236" s="217" t="s">
        <v>296</v>
      </c>
      <c r="H236" s="218">
        <v>1</v>
      </c>
      <c r="I236" s="219"/>
      <c r="J236" s="220">
        <f>ROUND(I236*H236,2)</f>
        <v>0</v>
      </c>
      <c r="K236" s="216" t="s">
        <v>126</v>
      </c>
      <c r="L236" s="44"/>
      <c r="M236" s="221" t="s">
        <v>1</v>
      </c>
      <c r="N236" s="222" t="s">
        <v>42</v>
      </c>
      <c r="O236" s="91"/>
      <c r="P236" s="223">
        <f>O236*H236</f>
        <v>0</v>
      </c>
      <c r="Q236" s="223">
        <v>0</v>
      </c>
      <c r="R236" s="223">
        <f>Q236*H236</f>
        <v>0</v>
      </c>
      <c r="S236" s="223">
        <v>0</v>
      </c>
      <c r="T236" s="224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5" t="s">
        <v>297</v>
      </c>
      <c r="AT236" s="225" t="s">
        <v>122</v>
      </c>
      <c r="AU236" s="225" t="s">
        <v>86</v>
      </c>
      <c r="AY236" s="17" t="s">
        <v>120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7" t="s">
        <v>33</v>
      </c>
      <c r="BK236" s="226">
        <f>ROUND(I236*H236,2)</f>
        <v>0</v>
      </c>
      <c r="BL236" s="17" t="s">
        <v>297</v>
      </c>
      <c r="BM236" s="225" t="s">
        <v>320</v>
      </c>
    </row>
    <row r="237" s="15" customFormat="1">
      <c r="A237" s="15"/>
      <c r="B237" s="250"/>
      <c r="C237" s="251"/>
      <c r="D237" s="229" t="s">
        <v>129</v>
      </c>
      <c r="E237" s="252" t="s">
        <v>1</v>
      </c>
      <c r="F237" s="253" t="s">
        <v>321</v>
      </c>
      <c r="G237" s="251"/>
      <c r="H237" s="252" t="s">
        <v>1</v>
      </c>
      <c r="I237" s="254"/>
      <c r="J237" s="251"/>
      <c r="K237" s="251"/>
      <c r="L237" s="255"/>
      <c r="M237" s="256"/>
      <c r="N237" s="257"/>
      <c r="O237" s="257"/>
      <c r="P237" s="257"/>
      <c r="Q237" s="257"/>
      <c r="R237" s="257"/>
      <c r="S237" s="257"/>
      <c r="T237" s="258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59" t="s">
        <v>129</v>
      </c>
      <c r="AU237" s="259" t="s">
        <v>86</v>
      </c>
      <c r="AV237" s="15" t="s">
        <v>33</v>
      </c>
      <c r="AW237" s="15" t="s">
        <v>32</v>
      </c>
      <c r="AX237" s="15" t="s">
        <v>77</v>
      </c>
      <c r="AY237" s="259" t="s">
        <v>120</v>
      </c>
    </row>
    <row r="238" s="15" customFormat="1">
      <c r="A238" s="15"/>
      <c r="B238" s="250"/>
      <c r="C238" s="251"/>
      <c r="D238" s="229" t="s">
        <v>129</v>
      </c>
      <c r="E238" s="252" t="s">
        <v>1</v>
      </c>
      <c r="F238" s="253" t="s">
        <v>322</v>
      </c>
      <c r="G238" s="251"/>
      <c r="H238" s="252" t="s">
        <v>1</v>
      </c>
      <c r="I238" s="254"/>
      <c r="J238" s="251"/>
      <c r="K238" s="251"/>
      <c r="L238" s="255"/>
      <c r="M238" s="256"/>
      <c r="N238" s="257"/>
      <c r="O238" s="257"/>
      <c r="P238" s="257"/>
      <c r="Q238" s="257"/>
      <c r="R238" s="257"/>
      <c r="S238" s="257"/>
      <c r="T238" s="258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59" t="s">
        <v>129</v>
      </c>
      <c r="AU238" s="259" t="s">
        <v>86</v>
      </c>
      <c r="AV238" s="15" t="s">
        <v>33</v>
      </c>
      <c r="AW238" s="15" t="s">
        <v>32</v>
      </c>
      <c r="AX238" s="15" t="s">
        <v>77</v>
      </c>
      <c r="AY238" s="259" t="s">
        <v>120</v>
      </c>
    </row>
    <row r="239" s="15" customFormat="1">
      <c r="A239" s="15"/>
      <c r="B239" s="250"/>
      <c r="C239" s="251"/>
      <c r="D239" s="229" t="s">
        <v>129</v>
      </c>
      <c r="E239" s="252" t="s">
        <v>1</v>
      </c>
      <c r="F239" s="253" t="s">
        <v>323</v>
      </c>
      <c r="G239" s="251"/>
      <c r="H239" s="252" t="s">
        <v>1</v>
      </c>
      <c r="I239" s="254"/>
      <c r="J239" s="251"/>
      <c r="K239" s="251"/>
      <c r="L239" s="255"/>
      <c r="M239" s="256"/>
      <c r="N239" s="257"/>
      <c r="O239" s="257"/>
      <c r="P239" s="257"/>
      <c r="Q239" s="257"/>
      <c r="R239" s="257"/>
      <c r="S239" s="257"/>
      <c r="T239" s="258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9" t="s">
        <v>129</v>
      </c>
      <c r="AU239" s="259" t="s">
        <v>86</v>
      </c>
      <c r="AV239" s="15" t="s">
        <v>33</v>
      </c>
      <c r="AW239" s="15" t="s">
        <v>32</v>
      </c>
      <c r="AX239" s="15" t="s">
        <v>77</v>
      </c>
      <c r="AY239" s="259" t="s">
        <v>120</v>
      </c>
    </row>
    <row r="240" s="15" customFormat="1">
      <c r="A240" s="15"/>
      <c r="B240" s="250"/>
      <c r="C240" s="251"/>
      <c r="D240" s="229" t="s">
        <v>129</v>
      </c>
      <c r="E240" s="252" t="s">
        <v>1</v>
      </c>
      <c r="F240" s="253" t="s">
        <v>324</v>
      </c>
      <c r="G240" s="251"/>
      <c r="H240" s="252" t="s">
        <v>1</v>
      </c>
      <c r="I240" s="254"/>
      <c r="J240" s="251"/>
      <c r="K240" s="251"/>
      <c r="L240" s="255"/>
      <c r="M240" s="256"/>
      <c r="N240" s="257"/>
      <c r="O240" s="257"/>
      <c r="P240" s="257"/>
      <c r="Q240" s="257"/>
      <c r="R240" s="257"/>
      <c r="S240" s="257"/>
      <c r="T240" s="258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59" t="s">
        <v>129</v>
      </c>
      <c r="AU240" s="259" t="s">
        <v>86</v>
      </c>
      <c r="AV240" s="15" t="s">
        <v>33</v>
      </c>
      <c r="AW240" s="15" t="s">
        <v>32</v>
      </c>
      <c r="AX240" s="15" t="s">
        <v>77</v>
      </c>
      <c r="AY240" s="259" t="s">
        <v>120</v>
      </c>
    </row>
    <row r="241" s="15" customFormat="1">
      <c r="A241" s="15"/>
      <c r="B241" s="250"/>
      <c r="C241" s="251"/>
      <c r="D241" s="229" t="s">
        <v>129</v>
      </c>
      <c r="E241" s="252" t="s">
        <v>1</v>
      </c>
      <c r="F241" s="253" t="s">
        <v>325</v>
      </c>
      <c r="G241" s="251"/>
      <c r="H241" s="252" t="s">
        <v>1</v>
      </c>
      <c r="I241" s="254"/>
      <c r="J241" s="251"/>
      <c r="K241" s="251"/>
      <c r="L241" s="255"/>
      <c r="M241" s="256"/>
      <c r="N241" s="257"/>
      <c r="O241" s="257"/>
      <c r="P241" s="257"/>
      <c r="Q241" s="257"/>
      <c r="R241" s="257"/>
      <c r="S241" s="257"/>
      <c r="T241" s="258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59" t="s">
        <v>129</v>
      </c>
      <c r="AU241" s="259" t="s">
        <v>86</v>
      </c>
      <c r="AV241" s="15" t="s">
        <v>33</v>
      </c>
      <c r="AW241" s="15" t="s">
        <v>32</v>
      </c>
      <c r="AX241" s="15" t="s">
        <v>77</v>
      </c>
      <c r="AY241" s="259" t="s">
        <v>120</v>
      </c>
    </row>
    <row r="242" s="15" customFormat="1">
      <c r="A242" s="15"/>
      <c r="B242" s="250"/>
      <c r="C242" s="251"/>
      <c r="D242" s="229" t="s">
        <v>129</v>
      </c>
      <c r="E242" s="252" t="s">
        <v>1</v>
      </c>
      <c r="F242" s="253" t="s">
        <v>326</v>
      </c>
      <c r="G242" s="251"/>
      <c r="H242" s="252" t="s">
        <v>1</v>
      </c>
      <c r="I242" s="254"/>
      <c r="J242" s="251"/>
      <c r="K242" s="251"/>
      <c r="L242" s="255"/>
      <c r="M242" s="256"/>
      <c r="N242" s="257"/>
      <c r="O242" s="257"/>
      <c r="P242" s="257"/>
      <c r="Q242" s="257"/>
      <c r="R242" s="257"/>
      <c r="S242" s="257"/>
      <c r="T242" s="258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59" t="s">
        <v>129</v>
      </c>
      <c r="AU242" s="259" t="s">
        <v>86</v>
      </c>
      <c r="AV242" s="15" t="s">
        <v>33</v>
      </c>
      <c r="AW242" s="15" t="s">
        <v>32</v>
      </c>
      <c r="AX242" s="15" t="s">
        <v>77</v>
      </c>
      <c r="AY242" s="259" t="s">
        <v>120</v>
      </c>
    </row>
    <row r="243" s="13" customFormat="1">
      <c r="A243" s="13"/>
      <c r="B243" s="227"/>
      <c r="C243" s="228"/>
      <c r="D243" s="229" t="s">
        <v>129</v>
      </c>
      <c r="E243" s="230" t="s">
        <v>1</v>
      </c>
      <c r="F243" s="231" t="s">
        <v>33</v>
      </c>
      <c r="G243" s="228"/>
      <c r="H243" s="232">
        <v>1</v>
      </c>
      <c r="I243" s="233"/>
      <c r="J243" s="228"/>
      <c r="K243" s="228"/>
      <c r="L243" s="234"/>
      <c r="M243" s="235"/>
      <c r="N243" s="236"/>
      <c r="O243" s="236"/>
      <c r="P243" s="236"/>
      <c r="Q243" s="236"/>
      <c r="R243" s="236"/>
      <c r="S243" s="236"/>
      <c r="T243" s="23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8" t="s">
        <v>129</v>
      </c>
      <c r="AU243" s="238" t="s">
        <v>86</v>
      </c>
      <c r="AV243" s="13" t="s">
        <v>86</v>
      </c>
      <c r="AW243" s="13" t="s">
        <v>32</v>
      </c>
      <c r="AX243" s="13" t="s">
        <v>77</v>
      </c>
      <c r="AY243" s="238" t="s">
        <v>120</v>
      </c>
    </row>
    <row r="244" s="14" customFormat="1">
      <c r="A244" s="14"/>
      <c r="B244" s="239"/>
      <c r="C244" s="240"/>
      <c r="D244" s="229" t="s">
        <v>129</v>
      </c>
      <c r="E244" s="241" t="s">
        <v>1</v>
      </c>
      <c r="F244" s="242" t="s">
        <v>131</v>
      </c>
      <c r="G244" s="240"/>
      <c r="H244" s="243">
        <v>1</v>
      </c>
      <c r="I244" s="244"/>
      <c r="J244" s="240"/>
      <c r="K244" s="240"/>
      <c r="L244" s="245"/>
      <c r="M244" s="246"/>
      <c r="N244" s="247"/>
      <c r="O244" s="247"/>
      <c r="P244" s="247"/>
      <c r="Q244" s="247"/>
      <c r="R244" s="247"/>
      <c r="S244" s="247"/>
      <c r="T244" s="248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9" t="s">
        <v>129</v>
      </c>
      <c r="AU244" s="249" t="s">
        <v>86</v>
      </c>
      <c r="AV244" s="14" t="s">
        <v>127</v>
      </c>
      <c r="AW244" s="14" t="s">
        <v>32</v>
      </c>
      <c r="AX244" s="14" t="s">
        <v>33</v>
      </c>
      <c r="AY244" s="249" t="s">
        <v>120</v>
      </c>
    </row>
    <row r="245" s="2" customFormat="1" ht="16.5" customHeight="1">
      <c r="A245" s="38"/>
      <c r="B245" s="39"/>
      <c r="C245" s="214" t="s">
        <v>327</v>
      </c>
      <c r="D245" s="214" t="s">
        <v>122</v>
      </c>
      <c r="E245" s="215" t="s">
        <v>328</v>
      </c>
      <c r="F245" s="216" t="s">
        <v>329</v>
      </c>
      <c r="G245" s="217" t="s">
        <v>296</v>
      </c>
      <c r="H245" s="218">
        <v>1</v>
      </c>
      <c r="I245" s="219"/>
      <c r="J245" s="220">
        <f>ROUND(I245*H245,2)</f>
        <v>0</v>
      </c>
      <c r="K245" s="216" t="s">
        <v>126</v>
      </c>
      <c r="L245" s="44"/>
      <c r="M245" s="221" t="s">
        <v>1</v>
      </c>
      <c r="N245" s="222" t="s">
        <v>42</v>
      </c>
      <c r="O245" s="91"/>
      <c r="P245" s="223">
        <f>O245*H245</f>
        <v>0</v>
      </c>
      <c r="Q245" s="223">
        <v>0</v>
      </c>
      <c r="R245" s="223">
        <f>Q245*H245</f>
        <v>0</v>
      </c>
      <c r="S245" s="223">
        <v>0</v>
      </c>
      <c r="T245" s="224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5" t="s">
        <v>297</v>
      </c>
      <c r="AT245" s="225" t="s">
        <v>122</v>
      </c>
      <c r="AU245" s="225" t="s">
        <v>86</v>
      </c>
      <c r="AY245" s="17" t="s">
        <v>120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7" t="s">
        <v>33</v>
      </c>
      <c r="BK245" s="226">
        <f>ROUND(I245*H245,2)</f>
        <v>0</v>
      </c>
      <c r="BL245" s="17" t="s">
        <v>297</v>
      </c>
      <c r="BM245" s="225" t="s">
        <v>330</v>
      </c>
    </row>
    <row r="246" s="12" customFormat="1" ht="22.8" customHeight="1">
      <c r="A246" s="12"/>
      <c r="B246" s="198"/>
      <c r="C246" s="199"/>
      <c r="D246" s="200" t="s">
        <v>76</v>
      </c>
      <c r="E246" s="212" t="s">
        <v>331</v>
      </c>
      <c r="F246" s="212" t="s">
        <v>332</v>
      </c>
      <c r="G246" s="199"/>
      <c r="H246" s="199"/>
      <c r="I246" s="202"/>
      <c r="J246" s="213">
        <f>BK246</f>
        <v>0</v>
      </c>
      <c r="K246" s="199"/>
      <c r="L246" s="204"/>
      <c r="M246" s="205"/>
      <c r="N246" s="206"/>
      <c r="O246" s="206"/>
      <c r="P246" s="207">
        <f>P247</f>
        <v>0</v>
      </c>
      <c r="Q246" s="206"/>
      <c r="R246" s="207">
        <f>R247</f>
        <v>0</v>
      </c>
      <c r="S246" s="206"/>
      <c r="T246" s="208">
        <f>T247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9" t="s">
        <v>147</v>
      </c>
      <c r="AT246" s="210" t="s">
        <v>76</v>
      </c>
      <c r="AU246" s="210" t="s">
        <v>33</v>
      </c>
      <c r="AY246" s="209" t="s">
        <v>120</v>
      </c>
      <c r="BK246" s="211">
        <f>BK247</f>
        <v>0</v>
      </c>
    </row>
    <row r="247" s="2" customFormat="1" ht="16.5" customHeight="1">
      <c r="A247" s="38"/>
      <c r="B247" s="39"/>
      <c r="C247" s="214" t="s">
        <v>333</v>
      </c>
      <c r="D247" s="214" t="s">
        <v>122</v>
      </c>
      <c r="E247" s="215" t="s">
        <v>334</v>
      </c>
      <c r="F247" s="216" t="s">
        <v>335</v>
      </c>
      <c r="G247" s="217" t="s">
        <v>296</v>
      </c>
      <c r="H247" s="218">
        <v>1</v>
      </c>
      <c r="I247" s="219"/>
      <c r="J247" s="220">
        <f>ROUND(I247*H247,2)</f>
        <v>0</v>
      </c>
      <c r="K247" s="216" t="s">
        <v>126</v>
      </c>
      <c r="L247" s="44"/>
      <c r="M247" s="270" t="s">
        <v>1</v>
      </c>
      <c r="N247" s="271" t="s">
        <v>42</v>
      </c>
      <c r="O247" s="272"/>
      <c r="P247" s="273">
        <f>O247*H247</f>
        <v>0</v>
      </c>
      <c r="Q247" s="273">
        <v>0</v>
      </c>
      <c r="R247" s="273">
        <f>Q247*H247</f>
        <v>0</v>
      </c>
      <c r="S247" s="273">
        <v>0</v>
      </c>
      <c r="T247" s="274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5" t="s">
        <v>297</v>
      </c>
      <c r="AT247" s="225" t="s">
        <v>122</v>
      </c>
      <c r="AU247" s="225" t="s">
        <v>86</v>
      </c>
      <c r="AY247" s="17" t="s">
        <v>120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7" t="s">
        <v>33</v>
      </c>
      <c r="BK247" s="226">
        <f>ROUND(I247*H247,2)</f>
        <v>0</v>
      </c>
      <c r="BL247" s="17" t="s">
        <v>297</v>
      </c>
      <c r="BM247" s="225" t="s">
        <v>336</v>
      </c>
    </row>
    <row r="248" s="2" customFormat="1" ht="6.96" customHeight="1">
      <c r="A248" s="38"/>
      <c r="B248" s="66"/>
      <c r="C248" s="67"/>
      <c r="D248" s="67"/>
      <c r="E248" s="67"/>
      <c r="F248" s="67"/>
      <c r="G248" s="67"/>
      <c r="H248" s="67"/>
      <c r="I248" s="67"/>
      <c r="J248" s="67"/>
      <c r="K248" s="67"/>
      <c r="L248" s="44"/>
      <c r="M248" s="38"/>
      <c r="O248" s="38"/>
      <c r="P248" s="38"/>
      <c r="Q248" s="38"/>
      <c r="R248" s="38"/>
      <c r="S248" s="38"/>
      <c r="T248" s="38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</row>
  </sheetData>
  <sheetProtection sheet="1" autoFilter="0" formatColumns="0" formatRows="0" objects="1" scenarios="1" spinCount="100000" saltValue="MBl2wPYX1ZsJsZaZO7E/IaF+wRsKEmTtiX4Rh6fR+zAm8QyrojvUOVmP6qVw2BHYwzGGz/1bHupwfRJiMcWhrA==" hashValue="AcSam4km4IW+i8DiHwYAB5TpMaT460q3qNfGsGgU8Q6xcDVlOBIr8OTldxWY8t71ouu9OcYqw2P59dI3ccv4fA==" algorithmName="SHA-512" password="C7B1"/>
  <autoFilter ref="C125:K247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DESKTOP-OMQ29LB\Martin</dc:creator>
  <cp:lastModifiedBy>DESKTOP-OMQ29LB\Martin</cp:lastModifiedBy>
  <dcterms:created xsi:type="dcterms:W3CDTF">2022-08-15T07:20:14Z</dcterms:created>
  <dcterms:modified xsi:type="dcterms:W3CDTF">2022-08-15T07:20:17Z</dcterms:modified>
</cp:coreProperties>
</file>