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formatik3cz.sharepoint.com/sites/ODI/Sdilene dokumenty/General/ODI_DOKUMENTY/SPORT/HŘIŠTĚ/SKATEPARK rozšíření/VZ + SOD/ZD/"/>
    </mc:Choice>
  </mc:AlternateContent>
  <xr:revisionPtr revIDLastSave="131" documentId="8_{F1F4F31A-A51C-45F7-8030-C040557B5910}" xr6:coauthVersionLast="47" xr6:coauthVersionMax="47" xr10:uidLastSave="{A340EA05-F3C4-4053-8C48-641E80DA820C}"/>
  <bookViews>
    <workbookView xWindow="-120" yWindow="-120" windowWidth="29040" windowHeight="1572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- Rozšíření spo D.01.01 Po" sheetId="12" r:id="rId4"/>
    <sheet name="VON VRN Naklady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'SO01 - Rozšíření spo D.01.01 Po'!$1:$7</definedName>
    <definedName name="_xlnm.Print_Titles" localSheetId="4">'VON VRN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'SO01 - Rozšíření spo D.01.01 Po'!$A$1:$X$148</definedName>
    <definedName name="_xlnm.Print_Area" localSheetId="1">Stavba!$A$1:$J$65</definedName>
    <definedName name="_xlnm.Print_Area" localSheetId="4">'VON VRN Naklady'!$A$1:$X$46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3" l="1"/>
  <c r="G8" i="13" s="1"/>
  <c r="I61" i="1" s="1"/>
  <c r="I9" i="13"/>
  <c r="K9" i="13"/>
  <c r="K8" i="13" s="1"/>
  <c r="O9" i="13"/>
  <c r="O8" i="13" s="1"/>
  <c r="Q9" i="13"/>
  <c r="V9" i="13"/>
  <c r="V8" i="13" s="1"/>
  <c r="G12" i="13"/>
  <c r="M12" i="13" s="1"/>
  <c r="I12" i="13"/>
  <c r="I8" i="13" s="1"/>
  <c r="K12" i="13"/>
  <c r="O12" i="13"/>
  <c r="Q12" i="13"/>
  <c r="Q8" i="13" s="1"/>
  <c r="V12" i="13"/>
  <c r="G16" i="13"/>
  <c r="M16" i="13" s="1"/>
  <c r="I16" i="13"/>
  <c r="I15" i="13" s="1"/>
  <c r="K16" i="13"/>
  <c r="O16" i="13"/>
  <c r="Q16" i="13"/>
  <c r="Q15" i="13" s="1"/>
  <c r="V16" i="13"/>
  <c r="G21" i="13"/>
  <c r="M21" i="13" s="1"/>
  <c r="I21" i="13"/>
  <c r="K21" i="13"/>
  <c r="K15" i="13" s="1"/>
  <c r="O21" i="13"/>
  <c r="O15" i="13" s="1"/>
  <c r="Q21" i="13"/>
  <c r="V21" i="13"/>
  <c r="V15" i="13" s="1"/>
  <c r="G25" i="13"/>
  <c r="M25" i="13" s="1"/>
  <c r="I25" i="13"/>
  <c r="K25" i="13"/>
  <c r="O25" i="13"/>
  <c r="Q25" i="13"/>
  <c r="V25" i="13"/>
  <c r="G28" i="13"/>
  <c r="M28" i="13" s="1"/>
  <c r="I28" i="13"/>
  <c r="K28" i="13"/>
  <c r="O28" i="13"/>
  <c r="Q28" i="13"/>
  <c r="V28" i="13"/>
  <c r="G31" i="13"/>
  <c r="I31" i="13"/>
  <c r="K31" i="13"/>
  <c r="M31" i="13"/>
  <c r="O31" i="13"/>
  <c r="Q31" i="13"/>
  <c r="V31" i="13"/>
  <c r="AE36" i="13"/>
  <c r="F42" i="1" s="1"/>
  <c r="G9" i="12"/>
  <c r="M9" i="12" s="1"/>
  <c r="I9" i="12"/>
  <c r="I8" i="12" s="1"/>
  <c r="K9" i="12"/>
  <c r="O9" i="12"/>
  <c r="Q9" i="12"/>
  <c r="Q8" i="12" s="1"/>
  <c r="V9" i="12"/>
  <c r="G11" i="12"/>
  <c r="I11" i="12"/>
  <c r="K11" i="12"/>
  <c r="K8" i="12" s="1"/>
  <c r="O11" i="12"/>
  <c r="O8" i="12" s="1"/>
  <c r="Q11" i="12"/>
  <c r="V11" i="12"/>
  <c r="V8" i="12" s="1"/>
  <c r="G13" i="12"/>
  <c r="M13" i="12" s="1"/>
  <c r="I13" i="12"/>
  <c r="K13" i="12"/>
  <c r="O13" i="12"/>
  <c r="Q13" i="12"/>
  <c r="V13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8" i="12"/>
  <c r="M28" i="12" s="1"/>
  <c r="I28" i="12"/>
  <c r="K28" i="12"/>
  <c r="O28" i="12"/>
  <c r="Q28" i="12"/>
  <c r="V28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3" i="12"/>
  <c r="M53" i="12" s="1"/>
  <c r="I53" i="12"/>
  <c r="I52" i="12" s="1"/>
  <c r="K53" i="12"/>
  <c r="O53" i="12"/>
  <c r="Q53" i="12"/>
  <c r="Q52" i="12" s="1"/>
  <c r="V53" i="12"/>
  <c r="G55" i="12"/>
  <c r="I55" i="12"/>
  <c r="K55" i="12"/>
  <c r="K52" i="12" s="1"/>
  <c r="O55" i="12"/>
  <c r="O52" i="12" s="1"/>
  <c r="Q55" i="12"/>
  <c r="V55" i="12"/>
  <c r="V52" i="12" s="1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6" i="12"/>
  <c r="M66" i="12" s="1"/>
  <c r="I66" i="12"/>
  <c r="K66" i="12"/>
  <c r="O66" i="12"/>
  <c r="Q66" i="12"/>
  <c r="V66" i="12"/>
  <c r="K69" i="12"/>
  <c r="O69" i="12"/>
  <c r="V69" i="12"/>
  <c r="G70" i="12"/>
  <c r="M70" i="12" s="1"/>
  <c r="M69" i="12" s="1"/>
  <c r="I70" i="12"/>
  <c r="I69" i="12" s="1"/>
  <c r="K70" i="12"/>
  <c r="O70" i="12"/>
  <c r="Q70" i="12"/>
  <c r="Q69" i="12" s="1"/>
  <c r="V70" i="12"/>
  <c r="G73" i="12"/>
  <c r="M73" i="12" s="1"/>
  <c r="I73" i="12"/>
  <c r="I72" i="12" s="1"/>
  <c r="K73" i="12"/>
  <c r="O73" i="12"/>
  <c r="Q73" i="12"/>
  <c r="Q72" i="12" s="1"/>
  <c r="V73" i="12"/>
  <c r="G75" i="12"/>
  <c r="M75" i="12" s="1"/>
  <c r="I75" i="12"/>
  <c r="K75" i="12"/>
  <c r="K72" i="12" s="1"/>
  <c r="O75" i="12"/>
  <c r="O72" i="12" s="1"/>
  <c r="Q75" i="12"/>
  <c r="V75" i="12"/>
  <c r="V72" i="12" s="1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5" i="12"/>
  <c r="M85" i="12" s="1"/>
  <c r="I85" i="12"/>
  <c r="K85" i="12"/>
  <c r="O85" i="12"/>
  <c r="Q85" i="12"/>
  <c r="V85" i="12"/>
  <c r="I87" i="12"/>
  <c r="Q87" i="12"/>
  <c r="G88" i="12"/>
  <c r="G87" i="12" s="1"/>
  <c r="I55" i="1" s="1"/>
  <c r="I88" i="12"/>
  <c r="K88" i="12"/>
  <c r="K87" i="12" s="1"/>
  <c r="O88" i="12"/>
  <c r="O87" i="12" s="1"/>
  <c r="Q88" i="12"/>
  <c r="V88" i="12"/>
  <c r="V87" i="12" s="1"/>
  <c r="G91" i="12"/>
  <c r="I91" i="12"/>
  <c r="K91" i="12"/>
  <c r="K90" i="12" s="1"/>
  <c r="O91" i="12"/>
  <c r="O90" i="12" s="1"/>
  <c r="Q91" i="12"/>
  <c r="V91" i="12"/>
  <c r="V90" i="12" s="1"/>
  <c r="G95" i="12"/>
  <c r="M95" i="12" s="1"/>
  <c r="I95" i="12"/>
  <c r="I90" i="12" s="1"/>
  <c r="K95" i="12"/>
  <c r="O95" i="12"/>
  <c r="Q95" i="12"/>
  <c r="Q90" i="12" s="1"/>
  <c r="V95" i="12"/>
  <c r="G100" i="12"/>
  <c r="M100" i="12" s="1"/>
  <c r="I100" i="12"/>
  <c r="I99" i="12" s="1"/>
  <c r="K100" i="12"/>
  <c r="O100" i="12"/>
  <c r="Q100" i="12"/>
  <c r="Q99" i="12" s="1"/>
  <c r="V100" i="12"/>
  <c r="G102" i="12"/>
  <c r="M102" i="12" s="1"/>
  <c r="I102" i="12"/>
  <c r="K102" i="12"/>
  <c r="K99" i="12" s="1"/>
  <c r="O102" i="12"/>
  <c r="O99" i="12" s="1"/>
  <c r="Q102" i="12"/>
  <c r="V102" i="12"/>
  <c r="V99" i="12" s="1"/>
  <c r="G106" i="12"/>
  <c r="I106" i="12"/>
  <c r="K106" i="12"/>
  <c r="K105" i="12" s="1"/>
  <c r="O106" i="12"/>
  <c r="O105" i="12" s="1"/>
  <c r="Q106" i="12"/>
  <c r="V106" i="12"/>
  <c r="V105" i="12" s="1"/>
  <c r="G108" i="12"/>
  <c r="M108" i="12" s="1"/>
  <c r="I108" i="12"/>
  <c r="I105" i="12" s="1"/>
  <c r="K108" i="12"/>
  <c r="O108" i="12"/>
  <c r="Q108" i="12"/>
  <c r="Q105" i="12" s="1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I116" i="12"/>
  <c r="Q116" i="12"/>
  <c r="G117" i="12"/>
  <c r="G116" i="12" s="1"/>
  <c r="I59" i="1" s="1"/>
  <c r="I117" i="12"/>
  <c r="K117" i="12"/>
  <c r="K116" i="12" s="1"/>
  <c r="O117" i="12"/>
  <c r="O116" i="12" s="1"/>
  <c r="Q117" i="12"/>
  <c r="V117" i="12"/>
  <c r="V116" i="12" s="1"/>
  <c r="I121" i="12"/>
  <c r="Q121" i="12"/>
  <c r="G122" i="12"/>
  <c r="G121" i="12" s="1"/>
  <c r="I60" i="1" s="1"/>
  <c r="I122" i="12"/>
  <c r="K122" i="12"/>
  <c r="K121" i="12" s="1"/>
  <c r="O122" i="12"/>
  <c r="O121" i="12" s="1"/>
  <c r="Q122" i="12"/>
  <c r="V122" i="12"/>
  <c r="V121" i="12" s="1"/>
  <c r="I123" i="12"/>
  <c r="Q123" i="12"/>
  <c r="G124" i="12"/>
  <c r="G123" i="12" s="1"/>
  <c r="I63" i="1" s="1"/>
  <c r="I18" i="1" s="1"/>
  <c r="I124" i="12"/>
  <c r="K124" i="12"/>
  <c r="K123" i="12" s="1"/>
  <c r="O124" i="12"/>
  <c r="O123" i="12" s="1"/>
  <c r="Q124" i="12"/>
  <c r="V124" i="12"/>
  <c r="V123" i="12" s="1"/>
  <c r="G128" i="12"/>
  <c r="I128" i="12"/>
  <c r="K128" i="12"/>
  <c r="K127" i="12" s="1"/>
  <c r="O128" i="12"/>
  <c r="O127" i="12" s="1"/>
  <c r="Q128" i="12"/>
  <c r="V128" i="12"/>
  <c r="V127" i="12" s="1"/>
  <c r="G133" i="12"/>
  <c r="M133" i="12" s="1"/>
  <c r="I133" i="12"/>
  <c r="I127" i="12" s="1"/>
  <c r="K133" i="12"/>
  <c r="O133" i="12"/>
  <c r="Q133" i="12"/>
  <c r="Q127" i="12" s="1"/>
  <c r="V133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AE138" i="12"/>
  <c r="F40" i="1" s="1"/>
  <c r="I20" i="1"/>
  <c r="I19" i="1"/>
  <c r="I17" i="1"/>
  <c r="J28" i="1"/>
  <c r="J26" i="1"/>
  <c r="G38" i="1"/>
  <c r="F38" i="1"/>
  <c r="J23" i="1"/>
  <c r="J24" i="1"/>
  <c r="J25" i="1"/>
  <c r="J27" i="1"/>
  <c r="E24" i="1"/>
  <c r="E26" i="1"/>
  <c r="F43" i="1" l="1"/>
  <c r="G127" i="12"/>
  <c r="I64" i="1" s="1"/>
  <c r="G105" i="12"/>
  <c r="I58" i="1" s="1"/>
  <c r="G90" i="12"/>
  <c r="I56" i="1" s="1"/>
  <c r="G69" i="12"/>
  <c r="I53" i="1" s="1"/>
  <c r="G52" i="12"/>
  <c r="I52" i="1" s="1"/>
  <c r="G8" i="12"/>
  <c r="F39" i="1"/>
  <c r="F41" i="1"/>
  <c r="M15" i="13"/>
  <c r="G15" i="13"/>
  <c r="I62" i="1" s="1"/>
  <c r="AF36" i="13"/>
  <c r="M9" i="13"/>
  <c r="M8" i="13" s="1"/>
  <c r="M99" i="12"/>
  <c r="M72" i="12"/>
  <c r="G99" i="12"/>
  <c r="I57" i="1" s="1"/>
  <c r="G72" i="12"/>
  <c r="I54" i="1" s="1"/>
  <c r="M55" i="12"/>
  <c r="M52" i="12" s="1"/>
  <c r="M11" i="12"/>
  <c r="M8" i="12" s="1"/>
  <c r="AF138" i="12"/>
  <c r="M128" i="12"/>
  <c r="M127" i="12" s="1"/>
  <c r="M124" i="12"/>
  <c r="M123" i="12" s="1"/>
  <c r="M122" i="12"/>
  <c r="M121" i="12" s="1"/>
  <c r="M117" i="12"/>
  <c r="M116" i="12" s="1"/>
  <c r="M106" i="12"/>
  <c r="M105" i="12" s="1"/>
  <c r="M91" i="12"/>
  <c r="M90" i="12" s="1"/>
  <c r="M88" i="12"/>
  <c r="M87" i="12" s="1"/>
  <c r="G36" i="13" l="1"/>
  <c r="G42" i="1"/>
  <c r="H42" i="1" s="1"/>
  <c r="I42" i="1" s="1"/>
  <c r="G43" i="1"/>
  <c r="H43" i="1" s="1"/>
  <c r="I43" i="1" s="1"/>
  <c r="G138" i="12"/>
  <c r="I51" i="1"/>
  <c r="G40" i="1"/>
  <c r="H40" i="1" s="1"/>
  <c r="I40" i="1" s="1"/>
  <c r="G41" i="1"/>
  <c r="H41" i="1" s="1"/>
  <c r="I41" i="1" s="1"/>
  <c r="G39" i="1"/>
  <c r="F44" i="1"/>
  <c r="I65" i="1" l="1"/>
  <c r="I16" i="1"/>
  <c r="I21" i="1" s="1"/>
  <c r="G44" i="1"/>
  <c r="G25" i="1" s="1"/>
  <c r="A25" i="1" s="1"/>
  <c r="H39" i="1"/>
  <c r="H44" i="1" s="1"/>
  <c r="G23" i="1"/>
  <c r="A23" i="1" s="1"/>
  <c r="G28" i="1" l="1"/>
  <c r="J56" i="1"/>
  <c r="J51" i="1"/>
  <c r="J57" i="1"/>
  <c r="J52" i="1"/>
  <c r="J62" i="1"/>
  <c r="J59" i="1"/>
  <c r="J55" i="1"/>
  <c r="J58" i="1"/>
  <c r="J54" i="1"/>
  <c r="J53" i="1"/>
  <c r="J61" i="1"/>
  <c r="J64" i="1"/>
  <c r="J60" i="1"/>
  <c r="J63" i="1"/>
  <c r="G24" i="1"/>
  <c r="A24" i="1"/>
  <c r="I39" i="1"/>
  <c r="I44" i="1" s="1"/>
  <c r="G26" i="1"/>
  <c r="A26" i="1"/>
  <c r="J65" i="1" l="1"/>
  <c r="J39" i="1"/>
  <c r="J44" i="1" s="1"/>
  <c r="J40" i="1"/>
  <c r="J42" i="1"/>
  <c r="J43" i="1"/>
  <c r="J41" i="1"/>
  <c r="A27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237 MilanD</author>
  </authors>
  <commentList>
    <comment ref="S6" authorId="0" shapeId="0" xr:uid="{4AF5161B-98E1-4A51-A49D-1E4A40708E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7F9D0A-7988-45D9-85AF-1A2A949273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237 MilanD</author>
  </authors>
  <commentList>
    <comment ref="S6" authorId="0" shapeId="0" xr:uid="{F3CC5C6F-6C1B-4AE5-AC76-5C72D4D097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2E9F43-15C9-4D51-BD44-C50202CB16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<sst xmlns="http://schemas.openxmlformats.org/spreadsheetml/2006/main" count="822" uniqueCount="324">
  <si>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</si>
  <si>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</si>
  <si>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</si>
  <si>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</si>
  <si>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</si>
  <si>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</si>
  <si>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</si>
  <si>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</si>
  <si>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</si>
  <si>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</si>
  <si>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</si>
  <si>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</si>
  <si>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</si>
  <si>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</si>
  <si>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</si>
  <si>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</si>
  <si>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</si>
  <si>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</si>
  <si>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</si>
  <si>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</si>
  <si>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</si>
  <si>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</si>
  <si>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</si>
  <si>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</si>
  <si>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</si>
  <si>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</si>
  <si>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</si>
  <si>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</si>
  <si>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</si>
  <si>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</si>
  <si>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</si>
  <si>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</si>
  <si>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</si>
  <si>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</si>
  <si>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</si>
  <si>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</si>
  <si>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</si>
  <si>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</si>
  <si>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</si>
  <si>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</si>
  <si>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</si>
  <si>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</si>
  <si>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</si>
  <si>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00210031</t>
  </si>
  <si>
    <t>Dačice - rozšíření skateparku</t>
  </si>
  <si>
    <t>Město Dačice</t>
  </si>
  <si>
    <t>Krajířova 27</t>
  </si>
  <si>
    <t>Dačice-Dačice I</t>
  </si>
  <si>
    <t>38001</t>
  </si>
  <si>
    <t xml:space="preserve">00246476  </t>
  </si>
  <si>
    <t>CZ00246476</t>
  </si>
  <si>
    <t>AS PROJECT CZ s.r.o.</t>
  </si>
  <si>
    <t>U Prostředního mlýna 128</t>
  </si>
  <si>
    <t>Pelhřimov</t>
  </si>
  <si>
    <t>39301</t>
  </si>
  <si>
    <t xml:space="preserve">26095254  </t>
  </si>
  <si>
    <t>CZ26095254</t>
  </si>
  <si>
    <t>Stavba</t>
  </si>
  <si>
    <t>SO01 - Rozšíření spo</t>
  </si>
  <si>
    <t>SO01 - Rozšíření sportoviště</t>
  </si>
  <si>
    <t>D.01.01</t>
  </si>
  <si>
    <t>Architektonicko stavební řešení</t>
  </si>
  <si>
    <t>VON</t>
  </si>
  <si>
    <t>Vedlejší a ostatní náklady</t>
  </si>
  <si>
    <t>VRN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</si>
  <si>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</si>
  <si>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</si>
  <si>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</si>
  <si>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</si>
  <si>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</si>
  <si>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</si>
  <si>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</si>
  <si>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</si>
  <si>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</si>
  <si>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</si>
  <si>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</si>
  <si>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</si>
  <si>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</si>
  <si>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</si>
  <si>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</si>
  <si>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</si>
  <si>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</si>
  <si>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</si>
  <si>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</si>
  <si>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</si>
  <si>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</si>
  <si>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</si>
  <si>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</si>
  <si>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</si>
  <si>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</si>
  <si>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VRN1</t>
  </si>
  <si>
    <t>Průzkumné, geodetické a projektové práce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</si>
  <si>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</si>
  <si>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</si>
  <si>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</si>
  <si>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</si>
  <si>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</si>
  <si>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</si>
  <si>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</si>
  <si>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</si>
  <si>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</si>
  <si>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</si>
  <si>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</si>
  <si>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</si>
  <si>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</si>
  <si>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</si>
  <si>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</si>
  <si>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</si>
  <si>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</si>
  <si>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</si>
  <si>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</si>
  <si>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</si>
  <si>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</si>
  <si>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</si>
  <si>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</si>
  <si>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</si>
  <si>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</si>
  <si>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</si>
  <si>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</si>
  <si>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</si>
  <si>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</si>
  <si>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</si>
  <si>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</si>
  <si>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</si>
  <si>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</si>
  <si>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</si>
  <si>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113151113</t>
  </si>
  <si>
    <t>Fréz.živič.krytu pl.do 500 m2,pruh do 75 cm,tl.4cm</t>
  </si>
  <si>
    <t>m2</t>
  </si>
  <si>
    <t>RTS 22/ I</t>
  </si>
  <si>
    <t>Práce</t>
  </si>
  <si>
    <t>POL1_1</t>
  </si>
  <si>
    <t>odstranění stávajícího asfaltu : 663,43</t>
  </si>
  <si>
    <t>VV</t>
  </si>
  <si>
    <t>113202111</t>
  </si>
  <si>
    <t>Vytrhání obrub obrubníků silničních</t>
  </si>
  <si>
    <t>m</t>
  </si>
  <si>
    <t>odstranění stávajícího obrubníku : 28,223</t>
  </si>
  <si>
    <t>121101100</t>
  </si>
  <si>
    <t>Sejmutí ornice, pl. do 400 m2, přemístění do 50 m</t>
  </si>
  <si>
    <t>m3</t>
  </si>
  <si>
    <t>rozšížení plochy : (288,55+(21,791+7+18,033)*0,3)*0,2</t>
  </si>
  <si>
    <t>vsakovací rýha : (18,40+6,17)*1,0*0,2</t>
  </si>
  <si>
    <t>nový mobiliář : (2,2*1,5*2+1,5*1,5)*0,2</t>
  </si>
  <si>
    <t>131201111</t>
  </si>
  <si>
    <t>Hloubení nezapaž. jam hor.3 do 100 m3, STROJNĚ</t>
  </si>
  <si>
    <t>výkop pro skladbu rozšířené plochy : (288,55+(21,791+7+18,033)*0,3)*0,35</t>
  </si>
  <si>
    <t>132201110</t>
  </si>
  <si>
    <t>Hloubení rýh š.do 60 cm v hor.3 do 50 m3, STROJNĚ</t>
  </si>
  <si>
    <t>drenáže pod rozšířením plochy : (7+13+18,5+24,5)*0,3*0,46</t>
  </si>
  <si>
    <t>132201210</t>
  </si>
  <si>
    <t>Hloubení rýh š.do 200 cm hor.3 do 50 m3,STROJNĚ</t>
  </si>
  <si>
    <t>POL1_</t>
  </si>
  <si>
    <t>vsakovací rýha : (18,40+6,17)*1,0*1,0</t>
  </si>
  <si>
    <t>139601102</t>
  </si>
  <si>
    <t>Ruční výkop jam, rýh a šachet v hornině tř. 3</t>
  </si>
  <si>
    <t>základ osvětlovacíí lampy : 0,82*0,82*1,7</t>
  </si>
  <si>
    <t>základ lavičky : pi*0,15*0,15*0,7*2*2</t>
  </si>
  <si>
    <t>základ odpadkového koše : pi*0,15*0,15*0,7</t>
  </si>
  <si>
    <t>základ stojanu na kola : pi*0,15*0,15*0,7*2</t>
  </si>
  <si>
    <t>162501102</t>
  </si>
  <si>
    <t>Vodorovné přemístění výkopku z hor.1-4 do 3000 m</t>
  </si>
  <si>
    <t>Odkaz na mn. položky pořadí 4 : 105,90902</t>
  </si>
  <si>
    <t>Odkaz na mn. položky pořadí 5 : 8,69400</t>
  </si>
  <si>
    <t>Odkaz na mn. položky pořadí 6 : 24,57000</t>
  </si>
  <si>
    <t>Odkaz na mn. položky pořadí 7 : 1,48944</t>
  </si>
  <si>
    <t>171201201</t>
  </si>
  <si>
    <t>Uložení sypaniny na skl.-sypanina na výšku přes 2m</t>
  </si>
  <si>
    <t>Odkaz na mn. položky pořadí 8 : 140,66246</t>
  </si>
  <si>
    <t>180402111</t>
  </si>
  <si>
    <t>Založení trávníku parkového výsevem v rovině</t>
  </si>
  <si>
    <t>rozšížení plochy : (21,791+7+18,033)*0,3</t>
  </si>
  <si>
    <t>vsakovací rýha : (18,40+6,17)*1,0</t>
  </si>
  <si>
    <t>nový mobiliář : 2,2*1,5*2+1,5*1,5</t>
  </si>
  <si>
    <t>181101111</t>
  </si>
  <si>
    <t>Úprava pláně v zářezech se zhutněním - ručně</t>
  </si>
  <si>
    <t>rozšížení plochy : 288,55+(21,791+7+18,033)*0,3</t>
  </si>
  <si>
    <t>181301103</t>
  </si>
  <si>
    <t>Rozprostření ornice, rovina, tl. 15-20 cm,do 500m2</t>
  </si>
  <si>
    <t>199000004</t>
  </si>
  <si>
    <t>Poplatek za skládku kameniva s příměsí zeminy</t>
  </si>
  <si>
    <t>Vlastní</t>
  </si>
  <si>
    <t>CEN2021II</t>
  </si>
  <si>
    <t>Odkaz na mn. položky pořadí 9 : 140,66246</t>
  </si>
  <si>
    <t>162351103</t>
  </si>
  <si>
    <t>Vodorovné přemístění přes 50 do 500 m výkopku/sypaniny z horniny třídy těžitelnosti I skupiny 1 až 3</t>
  </si>
  <si>
    <t>URS</t>
  </si>
  <si>
    <t>Kalkul</t>
  </si>
  <si>
    <t>Odkaz na mn. položky pořadí 3 : 67,20345*0,2</t>
  </si>
  <si>
    <t>00572400</t>
  </si>
  <si>
    <t>Směs travní parková I. běžná zátěž PROFI á 25 kg</t>
  </si>
  <si>
    <t>kg</t>
  </si>
  <si>
    <t>SPCM</t>
  </si>
  <si>
    <t>Specifikace</t>
  </si>
  <si>
    <t>POL3_0</t>
  </si>
  <si>
    <t>Odkaz na mn. položky pořadí 10 : 47,46700*0,02</t>
  </si>
  <si>
    <t>211531111</t>
  </si>
  <si>
    <t>Výplň odvodňovacích žeber kam. hrubě drcen. 63 mm</t>
  </si>
  <si>
    <t>211561111</t>
  </si>
  <si>
    <t>Výplň odvodňovacích žeber kam. hrubě drcen. 16 mm</t>
  </si>
  <si>
    <t>drenáže pod rozšířením plochy : (7+13+18,5+24,5)*0,3*0,41</t>
  </si>
  <si>
    <t>211971121</t>
  </si>
  <si>
    <t>Opláštění žeber geot., sklon nad 1:2,5, š do 2,5 m</t>
  </si>
  <si>
    <t>vsakovací rýha : (18,40+6,17)*1,0*4+1,0*1,0*2</t>
  </si>
  <si>
    <t>212753113</t>
  </si>
  <si>
    <t>Montáž ohebné dren. trubky do rýhy DN 80, bez lože vč. flexibilní trubky DN 80 mm</t>
  </si>
  <si>
    <t>CEN2019</t>
  </si>
  <si>
    <t>drenáže pod rozšířením plochy : 7+13+18,5+24,5</t>
  </si>
  <si>
    <t>275313611</t>
  </si>
  <si>
    <t>Beton základových patek prostý C 16/20</t>
  </si>
  <si>
    <t>69366070</t>
  </si>
  <si>
    <t>GEOFILTEX 73-SILTEX 73/30 300 g/m2 šíře do 8,8 m</t>
  </si>
  <si>
    <t>Odkaz na mn. položky pořadí 18 : 100,28000</t>
  </si>
  <si>
    <t>Koeficient geotextilie - ztratné 12%: 0,12</t>
  </si>
  <si>
    <t>451572211</t>
  </si>
  <si>
    <t>Lože pod potrubí z kameniva těženého 4 - 8 mm</t>
  </si>
  <si>
    <t>drenáže pod rozšířením plochy : (7+13+18,5+24,5)*0,3*0,05</t>
  </si>
  <si>
    <t>564831111</t>
  </si>
  <si>
    <t>Podklad ze štěrkodrti po zhutnění tloušťky 10 cm štěrkodrť frakce 0-32 mm</t>
  </si>
  <si>
    <t>564871111</t>
  </si>
  <si>
    <t>Podklad ze štěrkodrti po zhutnění tloušťky 25 cm štěrkodrť frakce 0-63 mm</t>
  </si>
  <si>
    <t>573231110</t>
  </si>
  <si>
    <t>Postřik živičný spojovací z emulze 0,3-0,5 kg/m2</t>
  </si>
  <si>
    <t>rozšížení plochy : 288,55</t>
  </si>
  <si>
    <t>573231111</t>
  </si>
  <si>
    <t>Postřik živičný spojovací z emulze 0,5-0,7 kg/m2</t>
  </si>
  <si>
    <t>nový povrch stávající plochy : 663,43</t>
  </si>
  <si>
    <t>577132211</t>
  </si>
  <si>
    <t>Beton asfalt. ACO 8, nebo ACO 11, nad 3 m, 4 cm plochy 201-1000 m2</t>
  </si>
  <si>
    <t>577152123</t>
  </si>
  <si>
    <t>Beton asfalt. ACL 16+ ložný, š. nad 3 m, tl. 6 cm plochy 201-1000 m2</t>
  </si>
  <si>
    <t>899331111</t>
  </si>
  <si>
    <t>Výšková úprava vstupu do 20 cm, zvýšení poklopu</t>
  </si>
  <si>
    <t>kus</t>
  </si>
  <si>
    <t>úprava šachty : 1</t>
  </si>
  <si>
    <t>966001211</t>
  </si>
  <si>
    <t>Odstranění lavičky stabilní zabetonované</t>
  </si>
  <si>
    <t xml:space="preserve">Odstranění lavičky parkové stabilní zabetonované : </t>
  </si>
  <si>
    <t xml:space="preserve">https://podminky.urs.cz/item/CS_URS_2021_02/966001211 : </t>
  </si>
  <si>
    <t>966001411</t>
  </si>
  <si>
    <t>Odstranění stojanu na kola kotveného šrouby</t>
  </si>
  <si>
    <t xml:space="preserve">Odstranění stojanu na kola přichyceného kotevními šrouby : </t>
  </si>
  <si>
    <t xml:space="preserve">https://podminky.urs.cz/item/CS_URS_2021_02/966001411 : </t>
  </si>
  <si>
    <t>917762111</t>
  </si>
  <si>
    <t>Osazení ležat. obrub. bet. s opěrou,lože z C 12/15</t>
  </si>
  <si>
    <t>obruba rozšířené plochy : 21,791+7+18,033</t>
  </si>
  <si>
    <t>592173070</t>
  </si>
  <si>
    <t>Obrubník záhonový 50/5/20 cm šedý</t>
  </si>
  <si>
    <t>Odkaz na mn. položky pořadí 32 : 46,82400*2</t>
  </si>
  <si>
    <t>Koeficient betonové výrobky - ztratné 1%: 0,01</t>
  </si>
  <si>
    <t>936124112</t>
  </si>
  <si>
    <t>Zřízení lavice stabilní se zabetonováním noh</t>
  </si>
  <si>
    <t>938909311</t>
  </si>
  <si>
    <t>Odstranění nánosu z povrchu živičného nebo beton.</t>
  </si>
  <si>
    <t>očištění stávajícího asfaltu : 663,43</t>
  </si>
  <si>
    <t>936174312</t>
  </si>
  <si>
    <t>Montáž stojanu na kola pro 10 kol kotevními šrouby na pevný podklad</t>
  </si>
  <si>
    <t>7491001001</t>
  </si>
  <si>
    <t>Dodávka lavičky - bude upřesněna dle výběru investora</t>
  </si>
  <si>
    <t>ks</t>
  </si>
  <si>
    <t>Indiv</t>
  </si>
  <si>
    <t>Odkaz na mn. položky pořadí 34 : 2,00000</t>
  </si>
  <si>
    <t>7491001002</t>
  </si>
  <si>
    <t>Dodávka a montáž odpadkového koše - bude upřesněn dle výběru investora</t>
  </si>
  <si>
    <t>961044111</t>
  </si>
  <si>
    <t>Bourání základů z betonu prostého</t>
  </si>
  <si>
    <t>základ sloupu osvětlení : 0,82*0,82*1,7</t>
  </si>
  <si>
    <t>998225111</t>
  </si>
  <si>
    <t>Přesun hmot, pozemní komunikace, kryt živičný</t>
  </si>
  <si>
    <t>t</t>
  </si>
  <si>
    <t>Přesun hmot</t>
  </si>
  <si>
    <t>POL7_</t>
  </si>
  <si>
    <t>2101001</t>
  </si>
  <si>
    <t>Přesun osvětlovací lampy</t>
  </si>
  <si>
    <t>kpl.</t>
  </si>
  <si>
    <t xml:space="preserve">Demontáž, likvidace, montáž a dodávka nové osvětlovací lampy, vč. vedení, prostupů a zapojení : </t>
  </si>
  <si>
    <t>979990103</t>
  </si>
  <si>
    <t>Poplatek za skládku suti - beton do 30x30 cm</t>
  </si>
  <si>
    <t>Odkaz na dem. hmot. položky pořadí 2 : 7,62021</t>
  </si>
  <si>
    <t>Odkaz na dem. hmot. položky pořadí 39 : 2,87992</t>
  </si>
  <si>
    <t>Odkaz na dem. hmot. položky pořadí 31 : 0,02500</t>
  </si>
  <si>
    <t>Odkaz na dem. hmot. položky pořadí 30 : 0,48200</t>
  </si>
  <si>
    <t>979999995</t>
  </si>
  <si>
    <t>Poplatek za recyklaci asfalt (skup.170302)</t>
  </si>
  <si>
    <t>Odkaz na dem. hmot. položky pořadí 1 : 58,38184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</si>
  <si>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</si>
  <si>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</si>
  <si>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</si>
  <si>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</si>
  <si>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</si>
  <si>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</si>
  <si>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SUM</t>
  </si>
  <si>
    <t>Poznámky uchazeče k zadání</t>
  </si>
  <si>
    <t>POPUZIV</t>
  </si>
  <si>
    <t>END</t>
  </si>
  <si>
    <t>NAK</t>
  </si>
  <si>
    <t>020001000</t>
  </si>
  <si>
    <t>Příprava staveniště</t>
  </si>
  <si>
    <t>…</t>
  </si>
  <si>
    <t>ÚRS 20 02</t>
  </si>
  <si>
    <t xml:space="preserve">Příprava staveniště : </t>
  </si>
  <si>
    <t>030001000</t>
  </si>
  <si>
    <t>Zařízení staveniště</t>
  </si>
  <si>
    <t xml:space="preserve">Zařízení staveniště : </t>
  </si>
  <si>
    <t>011002000</t>
  </si>
  <si>
    <t>Průzkumné práce</t>
  </si>
  <si>
    <t>ÚRS 21 02</t>
  </si>
  <si>
    <t xml:space="preserve">Průzkumné práce : </t>
  </si>
  <si>
    <t xml:space="preserve">https://podminky.urs.cz/item/CS_URS_2021_02/011002000 : </t>
  </si>
  <si>
    <t xml:space="preserve">Poznámka k položce:vytýčení stávajícíh inženýrských sítí : </t>
  </si>
  <si>
    <t>012002000</t>
  </si>
  <si>
    <t>Geodetické práce</t>
  </si>
  <si>
    <t xml:space="preserve">Geodetické práce : </t>
  </si>
  <si>
    <t xml:space="preserve">https://podminky.urs.cz/item/CS_URS_2021_02/012002000 : </t>
  </si>
  <si>
    <t>0130020001</t>
  </si>
  <si>
    <t>Dokumentace skutečného provedení stavby</t>
  </si>
  <si>
    <t xml:space="preserve">Dokumentace skutečného provedení stavby : </t>
  </si>
  <si>
    <t>0130020002</t>
  </si>
  <si>
    <t>Dílenská realizační dokumentace</t>
  </si>
  <si>
    <t xml:space="preserve">Dílenská realizační dokumentace : </t>
  </si>
  <si>
    <t>012303000</t>
  </si>
  <si>
    <t>Geodetické práce po výstavbě</t>
  </si>
  <si>
    <t xml:space="preserve">Geodetické práce po výstavbě - zpracování geometrického plánu pro zřízení věcného břemene vodovodu na pozemku parc. č. 2361 a 2377 : </t>
  </si>
  <si>
    <t xml:space="preserve">https://podminky.urs.cz/item/CS_URS_2021_02/012303000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</si>
</sst>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15" xfId="0" applyFill="1" applyBorder="1" applyProtection="1"/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3" borderId="29" xfId="0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4" fontId="8" fillId="3" borderId="18" xfId="0" applyNumberFormat="1" applyFont="1" applyFill="1" applyBorder="1" applyAlignment="1" applyProtection="1">
      <alignment vertical="top" shrinkToFit="1"/>
    </xf>
    <xf numFmtId="4" fontId="8" fillId="3" borderId="18" xfId="0" applyNumberFormat="1" applyFont="1" applyFill="1" applyBorder="1" applyAlignment="1" applyProtection="1">
      <alignment vertical="top" shrinkToFit="1"/>
    </xf>
    <xf numFmtId="4" fontId="8" fillId="3" borderId="40" xfId="0" applyNumberFormat="1" applyFont="1" applyFill="1" applyBorder="1" applyAlignment="1" applyProtection="1">
      <alignment vertical="top" shrinkToFit="1"/>
    </xf>
    <xf numFmtId="0" fontId="16" fillId="0" borderId="41" xfId="0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4" fontId="16" fillId="0" borderId="42" xfId="0" applyNumberFormat="1" applyFont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164" fontId="17" fillId="0" borderId="0" xfId="0" quotePrefix="1" applyNumberFormat="1" applyFont="1" applyBorder="1" applyAlignment="1" applyProtection="1">
      <alignment horizontal="left" vertical="top" wrapText="1"/>
    </xf>
    <xf numFmtId="164" fontId="17" fillId="0" borderId="0" xfId="0" applyNumberFormat="1" applyFont="1" applyBorder="1" applyAlignment="1" applyProtection="1">
      <alignment horizontal="center" vertical="top" wrapText="1" shrinkToFit="1"/>
    </xf>
    <xf numFmtId="164" fontId="17" fillId="0" borderId="0" xfId="0" applyNumberFormat="1" applyFont="1" applyBorder="1" applyAlignment="1" applyProtection="1">
      <alignment vertical="top" wrapText="1" shrinkToFit="1"/>
    </xf>
    <xf numFmtId="4" fontId="16" fillId="0" borderId="0" xfId="0" applyNumberFormat="1" applyFont="1" applyBorder="1" applyAlignment="1" applyProtection="1">
      <alignment vertical="top" shrinkToFit="1"/>
    </xf>
    <xf numFmtId="164" fontId="18" fillId="0" borderId="0" xfId="0" quotePrefix="1" applyNumberFormat="1" applyFont="1" applyBorder="1" applyAlignment="1" applyProtection="1">
      <alignment horizontal="left" vertical="top" wrapText="1"/>
    </xf>
    <xf numFmtId="164" fontId="18" fillId="0" borderId="0" xfId="0" applyNumberFormat="1" applyFont="1" applyBorder="1" applyAlignment="1" applyProtection="1">
      <alignment horizontal="center" vertical="top" wrapText="1" shrinkToFit="1"/>
    </xf>
    <xf numFmtId="164" fontId="18" fillId="0" borderId="0" xfId="0" applyNumberFormat="1" applyFont="1" applyBorder="1" applyAlignment="1" applyProtection="1">
      <alignment vertical="top" wrapText="1" shrinkToFit="1"/>
    </xf>
    <xf numFmtId="0" fontId="16" fillId="0" borderId="44" xfId="0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4" fontId="16" fillId="0" borderId="45" xfId="0" applyNumberFormat="1" applyFont="1" applyBorder="1" applyAlignment="1" applyProtection="1">
      <alignment vertical="top" shrinkToFit="1"/>
    </xf>
    <xf numFmtId="4" fontId="16" fillId="0" borderId="46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F21" sqref="F21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32" t="s">
        <v>41</v>
      </c>
      <c r="B2" s="232"/>
      <c r="C2" s="232"/>
      <c r="D2" s="232"/>
      <c r="E2" s="232"/>
      <c r="F2" s="232"/>
      <c r="G2" s="23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67" t="s">
        <v>4</v>
      </c>
      <c r="C1" s="268"/>
      <c r="D1" s="268"/>
      <c r="E1" s="268"/>
      <c r="F1" s="268"/>
      <c r="G1" s="268"/>
      <c r="H1" s="268"/>
      <c r="I1" s="268"/>
      <c r="J1" s="269"/>
    </row>
    <row r="2" spans="1:15" ht="36" customHeight="1" x14ac:dyDescent="0.2">
      <c r="A2" s="2"/>
      <c r="B2" s="72" t="s">
        <v>24</v>
      </c>
      <c r="C2" s="73"/>
      <c r="D2" s="74" t="s">
        <v>43</v>
      </c>
      <c r="E2" s="273" t="s">
        <v>44</v>
      </c>
      <c r="F2" s="274"/>
      <c r="G2" s="274"/>
      <c r="H2" s="274"/>
      <c r="I2" s="274"/>
      <c r="J2" s="275"/>
      <c r="O2" s="1"/>
    </row>
    <row r="3" spans="1:15" ht="27" hidden="1" customHeight="1" x14ac:dyDescent="0.2">
      <c r="A3" s="2"/>
      <c r="B3" s="75"/>
      <c r="C3" s="73"/>
      <c r="D3" s="76"/>
      <c r="E3" s="276"/>
      <c r="F3" s="277"/>
      <c r="G3" s="277"/>
      <c r="H3" s="277"/>
      <c r="I3" s="277"/>
      <c r="J3" s="278"/>
    </row>
    <row r="4" spans="1:15" ht="23.25" customHeight="1" x14ac:dyDescent="0.2">
      <c r="A4" s="2"/>
      <c r="B4" s="77"/>
      <c r="C4" s="78"/>
      <c r="D4" s="79"/>
      <c r="E4" s="257"/>
      <c r="F4" s="257"/>
      <c r="G4" s="257"/>
      <c r="H4" s="257"/>
      <c r="I4" s="257"/>
      <c r="J4" s="258"/>
    </row>
    <row r="5" spans="1:15" ht="24" customHeight="1" x14ac:dyDescent="0.2">
      <c r="A5" s="2"/>
      <c r="B5" s="30" t="s">
        <v>23</v>
      </c>
      <c r="D5" s="261" t="s">
        <v>45</v>
      </c>
      <c r="E5" s="262"/>
      <c r="F5" s="262"/>
      <c r="G5" s="262"/>
      <c r="H5" s="18" t="s">
        <v>42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63" t="s">
        <v>46</v>
      </c>
      <c r="E6" s="264"/>
      <c r="F6" s="264"/>
      <c r="G6" s="264"/>
      <c r="H6" s="18" t="s">
        <v>36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65" t="s">
        <v>47</v>
      </c>
      <c r="F7" s="266"/>
      <c r="G7" s="266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2" t="s">
        <v>51</v>
      </c>
      <c r="H8" s="18" t="s">
        <v>42</v>
      </c>
      <c r="I8" s="81" t="s">
        <v>55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36</v>
      </c>
      <c r="I9" s="81" t="s">
        <v>56</v>
      </c>
      <c r="J9" s="8"/>
    </row>
    <row r="10" spans="1:15" ht="15.75" hidden="1" customHeight="1" x14ac:dyDescent="0.2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80"/>
      <c r="E11" s="280"/>
      <c r="F11" s="280"/>
      <c r="G11" s="280"/>
      <c r="H11" s="18" t="s">
        <v>42</v>
      </c>
      <c r="I11" s="180"/>
      <c r="J11" s="8"/>
    </row>
    <row r="12" spans="1:15" ht="15.75" customHeight="1" x14ac:dyDescent="0.2">
      <c r="A12" s="2"/>
      <c r="B12" s="27"/>
      <c r="C12" s="52"/>
      <c r="D12" s="256"/>
      <c r="E12" s="256"/>
      <c r="F12" s="256"/>
      <c r="G12" s="256"/>
      <c r="H12" s="18" t="s">
        <v>36</v>
      </c>
      <c r="I12" s="180"/>
      <c r="J12" s="8"/>
    </row>
    <row r="13" spans="1:15" ht="15.75" customHeight="1" x14ac:dyDescent="0.2">
      <c r="A13" s="2"/>
      <c r="B13" s="28"/>
      <c r="C13" s="53"/>
      <c r="D13" s="84"/>
      <c r="E13" s="259"/>
      <c r="F13" s="260"/>
      <c r="G13" s="260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79"/>
      <c r="F15" s="279"/>
      <c r="G15" s="281"/>
      <c r="H15" s="281"/>
      <c r="I15" s="281" t="s">
        <v>31</v>
      </c>
      <c r="J15" s="282"/>
    </row>
    <row r="16" spans="1:15" ht="23.25" customHeight="1" x14ac:dyDescent="0.2">
      <c r="A16" s="137" t="s">
        <v>26</v>
      </c>
      <c r="B16" s="37" t="s">
        <v>26</v>
      </c>
      <c r="C16" s="58"/>
      <c r="D16" s="59"/>
      <c r="E16" s="245"/>
      <c r="F16" s="246"/>
      <c r="G16" s="245"/>
      <c r="H16" s="246"/>
      <c r="I16" s="245">
        <f>SUMIF(F51:F64,A16,I51:I64)+SUMIF(F51:F64,"PSU",I51:I64)</f>
        <v>0</v>
      </c>
      <c r="J16" s="247"/>
    </row>
    <row r="17" spans="1:10" ht="23.25" customHeight="1" x14ac:dyDescent="0.2">
      <c r="A17" s="137" t="s">
        <v>27</v>
      </c>
      <c r="B17" s="37" t="s">
        <v>27</v>
      </c>
      <c r="C17" s="58"/>
      <c r="D17" s="59"/>
      <c r="E17" s="245"/>
      <c r="F17" s="246"/>
      <c r="G17" s="245"/>
      <c r="H17" s="246"/>
      <c r="I17" s="245">
        <f>SUMIF(F51:F64,A17,I51:I64)</f>
        <v>0</v>
      </c>
      <c r="J17" s="247"/>
    </row>
    <row r="18" spans="1:10" ht="23.25" customHeight="1" x14ac:dyDescent="0.2">
      <c r="A18" s="137" t="s">
        <v>28</v>
      </c>
      <c r="B18" s="37" t="s">
        <v>28</v>
      </c>
      <c r="C18" s="58"/>
      <c r="D18" s="59"/>
      <c r="E18" s="245"/>
      <c r="F18" s="246"/>
      <c r="G18" s="245"/>
      <c r="H18" s="246"/>
      <c r="I18" s="245">
        <f>SUMIF(F51:F64,A18,I51:I64)</f>
        <v>0</v>
      </c>
      <c r="J18" s="247"/>
    </row>
    <row r="19" spans="1:10" ht="23.25" customHeight="1" x14ac:dyDescent="0.2">
      <c r="A19" s="137" t="s">
        <v>97</v>
      </c>
      <c r="B19" s="37" t="s">
        <v>29</v>
      </c>
      <c r="C19" s="58"/>
      <c r="D19" s="59"/>
      <c r="E19" s="245"/>
      <c r="F19" s="246"/>
      <c r="G19" s="245"/>
      <c r="H19" s="246"/>
      <c r="I19" s="245">
        <f>SUMIF(F51:F64,A19,I51:I64)</f>
        <v>0</v>
      </c>
      <c r="J19" s="247"/>
    </row>
    <row r="20" spans="1:10" ht="23.25" customHeight="1" x14ac:dyDescent="0.2">
      <c r="A20" s="137" t="s">
        <v>98</v>
      </c>
      <c r="B20" s="37" t="s">
        <v>30</v>
      </c>
      <c r="C20" s="58"/>
      <c r="D20" s="59"/>
      <c r="E20" s="245"/>
      <c r="F20" s="246"/>
      <c r="G20" s="245"/>
      <c r="H20" s="246"/>
      <c r="I20" s="245">
        <f>SUMIF(F51:F64,A20,I51:I64)</f>
        <v>0</v>
      </c>
      <c r="J20" s="247"/>
    </row>
    <row r="21" spans="1:10" ht="23.25" customHeight="1" x14ac:dyDescent="0.2">
      <c r="A21" s="2"/>
      <c r="B21" s="47" t="s">
        <v>31</v>
      </c>
      <c r="C21" s="60"/>
      <c r="D21" s="61"/>
      <c r="E21" s="248"/>
      <c r="F21" s="283"/>
      <c r="G21" s="248"/>
      <c r="H21" s="283"/>
      <c r="I21" s="248">
        <f>SUM(I16:J20)</f>
        <v>0</v>
      </c>
      <c r="J21" s="249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43">
        <f>ZakladDPHSniVypocet</f>
        <v>0</v>
      </c>
      <c r="H23" s="244"/>
      <c r="I23" s="24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41">
        <f>A23</f>
        <v>0</v>
      </c>
      <c r="H24" s="242"/>
      <c r="I24" s="24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43">
        <f>ZakladDPHZaklVypocet</f>
        <v>0</v>
      </c>
      <c r="H25" s="244"/>
      <c r="I25" s="24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70">
        <f>A25</f>
        <v>0</v>
      </c>
      <c r="H26" s="271"/>
      <c r="I26" s="271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72">
        <f>CenaCelkem-(ZakladDPHSni+DPHSni+ZakladDPHZakl+DPHZakl)</f>
        <v>0</v>
      </c>
      <c r="H27" s="272"/>
      <c r="I27" s="272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51">
        <f>ZakladDPHSniVypocet+ZakladDPHZaklVypocet</f>
        <v>0</v>
      </c>
      <c r="H28" s="251"/>
      <c r="I28" s="251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50">
        <f>A27</f>
        <v>0</v>
      </c>
      <c r="H29" s="250"/>
      <c r="I29" s="250"/>
      <c r="J29" s="118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52"/>
      <c r="E34" s="253"/>
      <c r="G34" s="254"/>
      <c r="H34" s="255"/>
      <c r="I34" s="255"/>
      <c r="J34" s="24"/>
    </row>
    <row r="35" spans="1:10" ht="12.75" customHeight="1" x14ac:dyDescent="0.2">
      <c r="A35" s="2"/>
      <c r="B35" s="2"/>
      <c r="D35" s="240" t="s">
        <v>2</v>
      </c>
      <c r="E35" s="24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57</v>
      </c>
      <c r="C39" s="238"/>
      <c r="D39" s="238"/>
      <c r="E39" s="238"/>
      <c r="F39" s="98">
        <f>'SO01 - Rozšíření spo D.01.01 Po'!AE138+'VON VRN Naklady'!AE36</f>
        <v>0</v>
      </c>
      <c r="G39" s="99">
        <f>'SO01 - Rozšíření spo D.01.01 Po'!AF138+'VON VRN Naklady'!AF36</f>
        <v>0</v>
      </c>
      <c r="H39" s="100">
        <f>(F39*SazbaDPH1/100)+(G39*SazbaDPH2/100)</f>
        <v>0</v>
      </c>
      <c r="I39" s="100">
        <f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 t="s">
        <v>58</v>
      </c>
      <c r="C40" s="239" t="s">
        <v>59</v>
      </c>
      <c r="D40" s="239"/>
      <c r="E40" s="239"/>
      <c r="F40" s="103">
        <f>'SO01 - Rozšíření spo D.01.01 Po'!AE138</f>
        <v>0</v>
      </c>
      <c r="G40" s="104">
        <f>'SO01 - Rozšíření spo D.01.01 Po'!AF138</f>
        <v>0</v>
      </c>
      <c r="H40" s="104">
        <f>(F40*SazbaDPH1/100)+(G40*SazbaDPH2/100)</f>
        <v>0</v>
      </c>
      <c r="I40" s="104">
        <f>F40+G40+H40</f>
        <v>0</v>
      </c>
      <c r="J40" s="105" t="str">
        <f>IF(_xlfn.SINGLE(CenaCelkemVypocet)=0,"",I40/_xlfn.SINGLE(CenaCelkemVypocet)*100)</f>
        <v/>
      </c>
    </row>
    <row r="41" spans="1:10" ht="25.5" customHeight="1" x14ac:dyDescent="0.2">
      <c r="A41" s="87">
        <v>3</v>
      </c>
      <c r="B41" s="106" t="s">
        <v>60</v>
      </c>
      <c r="C41" s="238" t="s">
        <v>61</v>
      </c>
      <c r="D41" s="238"/>
      <c r="E41" s="238"/>
      <c r="F41" s="107">
        <f>'SO01 - Rozšíření spo D.01.01 Po'!AE138</f>
        <v>0</v>
      </c>
      <c r="G41" s="100">
        <f>'SO01 - Rozšíření spo D.01.01 Po'!AF138</f>
        <v>0</v>
      </c>
      <c r="H41" s="100">
        <f>(F41*SazbaDPH1/100)+(G41*SazbaDPH2/100)</f>
        <v>0</v>
      </c>
      <c r="I41" s="100">
        <f>F41+G41+H41</f>
        <v>0</v>
      </c>
      <c r="J41" s="101" t="str">
        <f>IF(_xlfn.SINGLE(CenaCelkemVypocet)=0,"",I41/_xlfn.SINGLE(CenaCelkemVypocet)*100)</f>
        <v/>
      </c>
    </row>
    <row r="42" spans="1:10" ht="25.5" customHeight="1" x14ac:dyDescent="0.2">
      <c r="A42" s="87">
        <v>2</v>
      </c>
      <c r="B42" s="102" t="s">
        <v>62</v>
      </c>
      <c r="C42" s="239" t="s">
        <v>63</v>
      </c>
      <c r="D42" s="239"/>
      <c r="E42" s="239"/>
      <c r="F42" s="103">
        <f>'VON VRN Naklady'!AE36</f>
        <v>0</v>
      </c>
      <c r="G42" s="104">
        <f>'VON VRN Naklady'!AF36</f>
        <v>0</v>
      </c>
      <c r="H42" s="104">
        <f>(F42*SazbaDPH1/100)+(G42*SazbaDPH2/100)</f>
        <v>0</v>
      </c>
      <c r="I42" s="104">
        <f>F42+G42+H42</f>
        <v>0</v>
      </c>
      <c r="J42" s="105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6" t="s">
        <v>64</v>
      </c>
      <c r="C43" s="238" t="s">
        <v>65</v>
      </c>
      <c r="D43" s="238"/>
      <c r="E43" s="238"/>
      <c r="F43" s="107">
        <f>'VON VRN Naklady'!AE36</f>
        <v>0</v>
      </c>
      <c r="G43" s="100">
        <f>'VON VRN Naklady'!AF36</f>
        <v>0</v>
      </c>
      <c r="H43" s="100">
        <f>(F43*SazbaDPH1/100)+(G43*SazbaDPH2/100)</f>
        <v>0</v>
      </c>
      <c r="I43" s="100">
        <f>F43+G43+H43</f>
        <v>0</v>
      </c>
      <c r="J43" s="101" t="str">
        <f>IF(_xlfn.SINGLE(CenaCelkemVypocet)=0,"",I43/_xlfn.SINGLE(CenaCelkemVypocet)*100)</f>
        <v/>
      </c>
    </row>
    <row r="44" spans="1:10" ht="25.5" customHeight="1" x14ac:dyDescent="0.2">
      <c r="A44" s="87"/>
      <c r="B44" s="235" t="s">
        <v>66</v>
      </c>
      <c r="C44" s="236"/>
      <c r="D44" s="236"/>
      <c r="E44" s="237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8" spans="1:10" ht="15.75" x14ac:dyDescent="0.25">
      <c r="B48" s="119" t="s">
        <v>68</v>
      </c>
    </row>
    <row r="50" spans="1:10" ht="25.5" customHeight="1" x14ac:dyDescent="0.2">
      <c r="A50" s="121"/>
      <c r="B50" s="124" t="s">
        <v>18</v>
      </c>
      <c r="C50" s="124" t="s">
        <v>6</v>
      </c>
      <c r="D50" s="125"/>
      <c r="E50" s="125"/>
      <c r="F50" s="126" t="s">
        <v>69</v>
      </c>
      <c r="G50" s="126"/>
      <c r="H50" s="126"/>
      <c r="I50" s="126" t="s">
        <v>31</v>
      </c>
      <c r="J50" s="126" t="s">
        <v>0</v>
      </c>
    </row>
    <row r="51" spans="1:10" ht="36.75" customHeight="1" x14ac:dyDescent="0.2">
      <c r="A51" s="122"/>
      <c r="B51" s="127" t="s">
        <v>70</v>
      </c>
      <c r="C51" s="233" t="s">
        <v>71</v>
      </c>
      <c r="D51" s="234"/>
      <c r="E51" s="234"/>
      <c r="F51" s="133" t="s">
        <v>26</v>
      </c>
      <c r="G51" s="134"/>
      <c r="H51" s="134"/>
      <c r="I51" s="134">
        <f>'SO01 - Rozšíření spo D.01.01 Po'!G8</f>
        <v>0</v>
      </c>
      <c r="J51" s="131" t="str">
        <f>IF(I65=0,"",I51/I65*100)</f>
        <v/>
      </c>
    </row>
    <row r="52" spans="1:10" ht="36.75" customHeight="1" x14ac:dyDescent="0.2">
      <c r="A52" s="122"/>
      <c r="B52" s="127" t="s">
        <v>72</v>
      </c>
      <c r="C52" s="233" t="s">
        <v>73</v>
      </c>
      <c r="D52" s="234"/>
      <c r="E52" s="234"/>
      <c r="F52" s="133" t="s">
        <v>26</v>
      </c>
      <c r="G52" s="134"/>
      <c r="H52" s="134"/>
      <c r="I52" s="134">
        <f>'SO01 - Rozšíření spo D.01.01 Po'!G52</f>
        <v>0</v>
      </c>
      <c r="J52" s="131" t="str">
        <f>IF(I65=0,"",I52/I65*100)</f>
        <v/>
      </c>
    </row>
    <row r="53" spans="1:10" ht="36.75" customHeight="1" x14ac:dyDescent="0.2">
      <c r="A53" s="122"/>
      <c r="B53" s="127" t="s">
        <v>74</v>
      </c>
      <c r="C53" s="233" t="s">
        <v>75</v>
      </c>
      <c r="D53" s="234"/>
      <c r="E53" s="234"/>
      <c r="F53" s="133" t="s">
        <v>26</v>
      </c>
      <c r="G53" s="134"/>
      <c r="H53" s="134"/>
      <c r="I53" s="134">
        <f>'SO01 - Rozšíření spo D.01.01 Po'!G69</f>
        <v>0</v>
      </c>
      <c r="J53" s="131" t="str">
        <f>IF(I65=0,"",I53/I65*100)</f>
        <v/>
      </c>
    </row>
    <row r="54" spans="1:10" ht="36.75" customHeight="1" x14ac:dyDescent="0.2">
      <c r="A54" s="122"/>
      <c r="B54" s="127" t="s">
        <v>76</v>
      </c>
      <c r="C54" s="233" t="s">
        <v>77</v>
      </c>
      <c r="D54" s="234"/>
      <c r="E54" s="234"/>
      <c r="F54" s="133" t="s">
        <v>26</v>
      </c>
      <c r="G54" s="134"/>
      <c r="H54" s="134"/>
      <c r="I54" s="134">
        <f>'SO01 - Rozšíření spo D.01.01 Po'!G72</f>
        <v>0</v>
      </c>
      <c r="J54" s="131" t="str">
        <f>IF(I65=0,"",I54/I65*100)</f>
        <v/>
      </c>
    </row>
    <row r="55" spans="1:10" ht="36.75" customHeight="1" x14ac:dyDescent="0.2">
      <c r="A55" s="122"/>
      <c r="B55" s="127" t="s">
        <v>78</v>
      </c>
      <c r="C55" s="233" t="s">
        <v>79</v>
      </c>
      <c r="D55" s="234"/>
      <c r="E55" s="234"/>
      <c r="F55" s="133" t="s">
        <v>26</v>
      </c>
      <c r="G55" s="134"/>
      <c r="H55" s="134"/>
      <c r="I55" s="134">
        <f>'SO01 - Rozšíření spo D.01.01 Po'!G87</f>
        <v>0</v>
      </c>
      <c r="J55" s="131" t="str">
        <f>IF(I65=0,"",I55/I65*100)</f>
        <v/>
      </c>
    </row>
    <row r="56" spans="1:10" ht="36.75" customHeight="1" x14ac:dyDescent="0.2">
      <c r="A56" s="122"/>
      <c r="B56" s="127" t="s">
        <v>80</v>
      </c>
      <c r="C56" s="233" t="s">
        <v>81</v>
      </c>
      <c r="D56" s="234"/>
      <c r="E56" s="234"/>
      <c r="F56" s="133" t="s">
        <v>26</v>
      </c>
      <c r="G56" s="134"/>
      <c r="H56" s="134"/>
      <c r="I56" s="134">
        <f>'SO01 - Rozšíření spo D.01.01 Po'!G90</f>
        <v>0</v>
      </c>
      <c r="J56" s="131" t="str">
        <f>IF(I65=0,"",I56/I65*100)</f>
        <v/>
      </c>
    </row>
    <row r="57" spans="1:10" ht="36.75" customHeight="1" x14ac:dyDescent="0.2">
      <c r="A57" s="122"/>
      <c r="B57" s="127" t="s">
        <v>82</v>
      </c>
      <c r="C57" s="233" t="s">
        <v>83</v>
      </c>
      <c r="D57" s="234"/>
      <c r="E57" s="234"/>
      <c r="F57" s="133" t="s">
        <v>26</v>
      </c>
      <c r="G57" s="134"/>
      <c r="H57" s="134"/>
      <c r="I57" s="134">
        <f>'SO01 - Rozšíření spo D.01.01 Po'!G99</f>
        <v>0</v>
      </c>
      <c r="J57" s="131" t="str">
        <f>IF(I65=0,"",I57/I65*100)</f>
        <v/>
      </c>
    </row>
    <row r="58" spans="1:10" ht="36.75" customHeight="1" x14ac:dyDescent="0.2">
      <c r="A58" s="122"/>
      <c r="B58" s="127" t="s">
        <v>84</v>
      </c>
      <c r="C58" s="233" t="s">
        <v>85</v>
      </c>
      <c r="D58" s="234"/>
      <c r="E58" s="234"/>
      <c r="F58" s="133" t="s">
        <v>26</v>
      </c>
      <c r="G58" s="134"/>
      <c r="H58" s="134"/>
      <c r="I58" s="134">
        <f>'SO01 - Rozšíření spo D.01.01 Po'!G105</f>
        <v>0</v>
      </c>
      <c r="J58" s="131" t="str">
        <f>IF(I65=0,"",I58/I65*100)</f>
        <v/>
      </c>
    </row>
    <row r="59" spans="1:10" ht="36.75" customHeight="1" x14ac:dyDescent="0.2">
      <c r="A59" s="122"/>
      <c r="B59" s="127" t="s">
        <v>86</v>
      </c>
      <c r="C59" s="233" t="s">
        <v>87</v>
      </c>
      <c r="D59" s="234"/>
      <c r="E59" s="234"/>
      <c r="F59" s="133" t="s">
        <v>26</v>
      </c>
      <c r="G59" s="134"/>
      <c r="H59" s="134"/>
      <c r="I59" s="134">
        <f>'SO01 - Rozšíření spo D.01.01 Po'!G116</f>
        <v>0</v>
      </c>
      <c r="J59" s="131" t="str">
        <f>IF(I65=0,"",I59/I65*100)</f>
        <v/>
      </c>
    </row>
    <row r="60" spans="1:10" ht="36.75" customHeight="1" x14ac:dyDescent="0.2">
      <c r="A60" s="122"/>
      <c r="B60" s="127" t="s">
        <v>88</v>
      </c>
      <c r="C60" s="233" t="s">
        <v>89</v>
      </c>
      <c r="D60" s="234"/>
      <c r="E60" s="234"/>
      <c r="F60" s="133" t="s">
        <v>26</v>
      </c>
      <c r="G60" s="134"/>
      <c r="H60" s="134"/>
      <c r="I60" s="134">
        <f>'SO01 - Rozšíření spo D.01.01 Po'!G121</f>
        <v>0</v>
      </c>
      <c r="J60" s="131" t="str">
        <f>IF(I65=0,"",I60/I65*100)</f>
        <v/>
      </c>
    </row>
    <row r="61" spans="1:10" ht="36.75" customHeight="1" x14ac:dyDescent="0.2">
      <c r="A61" s="122"/>
      <c r="B61" s="127" t="s">
        <v>64</v>
      </c>
      <c r="C61" s="233" t="s">
        <v>65</v>
      </c>
      <c r="D61" s="234"/>
      <c r="E61" s="234"/>
      <c r="F61" s="133" t="s">
        <v>26</v>
      </c>
      <c r="G61" s="134"/>
      <c r="H61" s="134"/>
      <c r="I61" s="134">
        <f>'VON VRN Naklady'!G8</f>
        <v>0</v>
      </c>
      <c r="J61" s="131" t="str">
        <f>IF(I65=0,"",I61/I65*100)</f>
        <v/>
      </c>
    </row>
    <row r="62" spans="1:10" ht="36.75" customHeight="1" x14ac:dyDescent="0.2">
      <c r="A62" s="122"/>
      <c r="B62" s="127" t="s">
        <v>90</v>
      </c>
      <c r="C62" s="233" t="s">
        <v>91</v>
      </c>
      <c r="D62" s="234"/>
      <c r="E62" s="234"/>
      <c r="F62" s="133" t="s">
        <v>26</v>
      </c>
      <c r="G62" s="134"/>
      <c r="H62" s="134"/>
      <c r="I62" s="134">
        <f>'VON VRN Naklady'!G15</f>
        <v>0</v>
      </c>
      <c r="J62" s="131" t="str">
        <f>IF(I65=0,"",I62/I65*100)</f>
        <v/>
      </c>
    </row>
    <row r="63" spans="1:10" ht="36.75" customHeight="1" x14ac:dyDescent="0.2">
      <c r="A63" s="122"/>
      <c r="B63" s="127" t="s">
        <v>92</v>
      </c>
      <c r="C63" s="233" t="s">
        <v>93</v>
      </c>
      <c r="D63" s="234"/>
      <c r="E63" s="234"/>
      <c r="F63" s="133" t="s">
        <v>28</v>
      </c>
      <c r="G63" s="134"/>
      <c r="H63" s="134"/>
      <c r="I63" s="134">
        <f>'SO01 - Rozšíření spo D.01.01 Po'!G123</f>
        <v>0</v>
      </c>
      <c r="J63" s="131" t="str">
        <f>IF(I65=0,"",I63/I65*100)</f>
        <v/>
      </c>
    </row>
    <row r="64" spans="1:10" ht="36.75" customHeight="1" x14ac:dyDescent="0.2">
      <c r="A64" s="122"/>
      <c r="B64" s="127" t="s">
        <v>94</v>
      </c>
      <c r="C64" s="233" t="s">
        <v>95</v>
      </c>
      <c r="D64" s="234"/>
      <c r="E64" s="234"/>
      <c r="F64" s="133" t="s">
        <v>96</v>
      </c>
      <c r="G64" s="134"/>
      <c r="H64" s="134"/>
      <c r="I64" s="134">
        <f>'SO01 - Rozšíření spo D.01.01 Po'!G127</f>
        <v>0</v>
      </c>
      <c r="J64" s="131" t="str">
        <f>IF(I65=0,"",I64/I65*100)</f>
        <v/>
      </c>
    </row>
    <row r="65" spans="1:10" ht="25.5" customHeight="1" x14ac:dyDescent="0.2">
      <c r="A65" s="123"/>
      <c r="B65" s="128" t="s">
        <v>1</v>
      </c>
      <c r="C65" s="129"/>
      <c r="D65" s="130"/>
      <c r="E65" s="130"/>
      <c r="F65" s="135"/>
      <c r="G65" s="136"/>
      <c r="H65" s="136"/>
      <c r="I65" s="136">
        <f>SUM(I51:I64)</f>
        <v>0</v>
      </c>
      <c r="J65" s="132">
        <f>SUM(J51:J64)</f>
        <v>0</v>
      </c>
    </row>
    <row r="66" spans="1:10" x14ac:dyDescent="0.2">
      <c r="F66" s="85"/>
      <c r="G66" s="85"/>
      <c r="H66" s="85"/>
      <c r="I66" s="85"/>
      <c r="J66" s="86"/>
    </row>
    <row r="67" spans="1:10" x14ac:dyDescent="0.2">
      <c r="F67" s="85"/>
      <c r="G67" s="85"/>
      <c r="H67" s="85"/>
      <c r="I67" s="85"/>
      <c r="J67" s="86"/>
    </row>
    <row r="68" spans="1:10" x14ac:dyDescent="0.2">
      <c r="F68" s="85"/>
      <c r="G68" s="85"/>
      <c r="H68" s="85"/>
      <c r="I68" s="85"/>
      <c r="J68" s="86"/>
    </row>
  </sheetData>
  <sheetProtection sheet="1" objects="1" scenarios="1" formatCells="0" formatColumns="0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84" t="s">
        <v>7</v>
      </c>
      <c r="B1" s="284"/>
      <c r="C1" s="285"/>
      <c r="D1" s="284"/>
      <c r="E1" s="284"/>
      <c r="F1" s="284"/>
      <c r="G1" s="284"/>
    </row>
    <row r="2" spans="1:7" ht="24.95" customHeight="1" x14ac:dyDescent="0.2">
      <c r="A2" s="49" t="s">
        <v>8</v>
      </c>
      <c r="B2" s="48"/>
      <c r="C2" s="286"/>
      <c r="D2" s="286"/>
      <c r="E2" s="286"/>
      <c r="F2" s="286"/>
      <c r="G2" s="287"/>
    </row>
    <row r="3" spans="1:7" ht="24.95" customHeight="1" x14ac:dyDescent="0.2">
      <c r="A3" s="49" t="s">
        <v>9</v>
      </c>
      <c r="B3" s="48"/>
      <c r="C3" s="286"/>
      <c r="D3" s="286"/>
      <c r="E3" s="286"/>
      <c r="F3" s="286"/>
      <c r="G3" s="287"/>
    </row>
    <row r="4" spans="1:7" ht="24.95" customHeight="1" x14ac:dyDescent="0.2">
      <c r="A4" s="49" t="s">
        <v>10</v>
      </c>
      <c r="B4" s="48"/>
      <c r="C4" s="286"/>
      <c r="D4" s="286"/>
      <c r="E4" s="286"/>
      <c r="F4" s="286"/>
      <c r="G4" s="28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573C-E0CE-4C90-AF3A-E05C1F55228A}">
  <sheetPr>
    <outlinePr summaryBelow="0"/>
  </sheetPr>
  <dimension ref="A1:BH5000"/>
  <sheetViews>
    <sheetView zoomScale="130" zoomScaleNormal="130" workbookViewId="0">
      <pane ySplit="7" topLeftCell="A8" activePane="bottomLeft" state="frozen"/>
      <selection pane="bottomLeft" activeCell="A142" sqref="A142:G146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00" t="s">
        <v>7</v>
      </c>
      <c r="B1" s="300"/>
      <c r="C1" s="300"/>
      <c r="D1" s="300"/>
      <c r="E1" s="300"/>
      <c r="F1" s="300"/>
      <c r="G1" s="300"/>
      <c r="AG1" t="s">
        <v>99</v>
      </c>
    </row>
    <row r="2" spans="1:60" ht="24.95" customHeight="1" x14ac:dyDescent="0.2">
      <c r="A2" s="181" t="s">
        <v>8</v>
      </c>
      <c r="B2" s="182" t="s">
        <v>43</v>
      </c>
      <c r="C2" s="301" t="s">
        <v>44</v>
      </c>
      <c r="D2" s="302"/>
      <c r="E2" s="302"/>
      <c r="F2" s="302"/>
      <c r="G2" s="303"/>
      <c r="AG2" t="s">
        <v>100</v>
      </c>
    </row>
    <row r="3" spans="1:60" ht="24.95" customHeight="1" x14ac:dyDescent="0.2">
      <c r="A3" s="181" t="s">
        <v>9</v>
      </c>
      <c r="B3" s="182" t="s">
        <v>58</v>
      </c>
      <c r="C3" s="301" t="s">
        <v>59</v>
      </c>
      <c r="D3" s="302"/>
      <c r="E3" s="302"/>
      <c r="F3" s="302"/>
      <c r="G3" s="303"/>
      <c r="AC3" s="120" t="s">
        <v>100</v>
      </c>
      <c r="AG3" t="s">
        <v>101</v>
      </c>
    </row>
    <row r="4" spans="1:60" ht="24.95" customHeight="1" x14ac:dyDescent="0.2">
      <c r="A4" s="183" t="s">
        <v>10</v>
      </c>
      <c r="B4" s="184" t="s">
        <v>60</v>
      </c>
      <c r="C4" s="304" t="s">
        <v>61</v>
      </c>
      <c r="D4" s="305"/>
      <c r="E4" s="305"/>
      <c r="F4" s="305"/>
      <c r="G4" s="306"/>
      <c r="AG4" t="s">
        <v>102</v>
      </c>
    </row>
    <row r="5" spans="1:60" x14ac:dyDescent="0.2">
      <c r="A5" s="185"/>
      <c r="B5" s="186"/>
      <c r="C5" s="186"/>
      <c r="D5" s="187"/>
      <c r="E5" s="185"/>
      <c r="F5" s="185"/>
      <c r="G5" s="185"/>
    </row>
    <row r="6" spans="1:60" ht="38.25" x14ac:dyDescent="0.2">
      <c r="A6" s="188" t="s">
        <v>103</v>
      </c>
      <c r="B6" s="189" t="s">
        <v>104</v>
      </c>
      <c r="C6" s="189" t="s">
        <v>105</v>
      </c>
      <c r="D6" s="190" t="s">
        <v>106</v>
      </c>
      <c r="E6" s="188" t="s">
        <v>107</v>
      </c>
      <c r="F6" s="191" t="s">
        <v>108</v>
      </c>
      <c r="G6" s="188" t="s">
        <v>31</v>
      </c>
      <c r="H6" s="145" t="s">
        <v>32</v>
      </c>
      <c r="I6" s="145" t="s">
        <v>109</v>
      </c>
      <c r="J6" s="145" t="s">
        <v>33</v>
      </c>
      <c r="K6" s="145" t="s">
        <v>110</v>
      </c>
      <c r="L6" s="145" t="s">
        <v>111</v>
      </c>
      <c r="M6" s="145" t="s">
        <v>112</v>
      </c>
      <c r="N6" s="145" t="s">
        <v>113</v>
      </c>
      <c r="O6" s="145" t="s">
        <v>114</v>
      </c>
      <c r="P6" s="145" t="s">
        <v>115</v>
      </c>
      <c r="Q6" s="145" t="s">
        <v>116</v>
      </c>
      <c r="R6" s="145" t="s">
        <v>117</v>
      </c>
      <c r="S6" s="145" t="s">
        <v>118</v>
      </c>
      <c r="T6" s="145" t="s">
        <v>119</v>
      </c>
      <c r="U6" s="145" t="s">
        <v>120</v>
      </c>
      <c r="V6" s="145" t="s">
        <v>121</v>
      </c>
      <c r="W6" s="145" t="s">
        <v>122</v>
      </c>
      <c r="X6" s="145" t="s">
        <v>123</v>
      </c>
    </row>
    <row r="7" spans="1:60" hidden="1" x14ac:dyDescent="0.2">
      <c r="A7" s="192"/>
      <c r="B7" s="193"/>
      <c r="C7" s="193"/>
      <c r="D7" s="194"/>
      <c r="E7" s="195"/>
      <c r="F7" s="196"/>
      <c r="G7" s="196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97" t="s">
        <v>124</v>
      </c>
      <c r="B8" s="198" t="s">
        <v>70</v>
      </c>
      <c r="C8" s="199" t="s">
        <v>71</v>
      </c>
      <c r="D8" s="200"/>
      <c r="E8" s="201"/>
      <c r="F8" s="202"/>
      <c r="G8" s="203">
        <f>SUMIF(AG9:AG51,"&lt;&gt;NOR",G9:G51)</f>
        <v>0</v>
      </c>
      <c r="H8" s="159"/>
      <c r="I8" s="159">
        <f>SUM(I9:I51)</f>
        <v>0</v>
      </c>
      <c r="J8" s="159"/>
      <c r="K8" s="159">
        <f>SUM(K9:K51)</f>
        <v>0</v>
      </c>
      <c r="L8" s="159"/>
      <c r="M8" s="159">
        <f>SUM(M9:M51)</f>
        <v>0</v>
      </c>
      <c r="N8" s="159"/>
      <c r="O8" s="159">
        <f>SUM(O9:O51)</f>
        <v>0</v>
      </c>
      <c r="P8" s="159"/>
      <c r="Q8" s="159">
        <f>SUM(Q9:Q51)</f>
        <v>66</v>
      </c>
      <c r="R8" s="159"/>
      <c r="S8" s="159"/>
      <c r="T8" s="159"/>
      <c r="U8" s="159"/>
      <c r="V8" s="159">
        <f>SUM(V9:V51)</f>
        <v>136.88999999999999</v>
      </c>
      <c r="W8" s="159"/>
      <c r="X8" s="159"/>
      <c r="AG8" t="s">
        <v>125</v>
      </c>
    </row>
    <row r="9" spans="1:60" outlineLevel="1" x14ac:dyDescent="0.2">
      <c r="A9" s="204">
        <v>1</v>
      </c>
      <c r="B9" s="205" t="s">
        <v>126</v>
      </c>
      <c r="C9" s="206" t="s">
        <v>127</v>
      </c>
      <c r="D9" s="207" t="s">
        <v>128</v>
      </c>
      <c r="E9" s="208">
        <v>663.43</v>
      </c>
      <c r="F9" s="170"/>
      <c r="G9" s="209">
        <f>ROUND(E9*F9,2)</f>
        <v>0</v>
      </c>
      <c r="H9" s="156"/>
      <c r="I9" s="155">
        <f>ROUND(E9*H9,2)</f>
        <v>0</v>
      </c>
      <c r="J9" s="156"/>
      <c r="K9" s="155">
        <f>ROUND(E9*J9,2)</f>
        <v>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8.7999999999999995E-2</v>
      </c>
      <c r="Q9" s="155">
        <f>ROUND(E9*P9,2)</f>
        <v>58.38</v>
      </c>
      <c r="R9" s="155"/>
      <c r="S9" s="155" t="s">
        <v>129</v>
      </c>
      <c r="T9" s="155" t="s">
        <v>129</v>
      </c>
      <c r="U9" s="155">
        <v>7.1999999999999995E-2</v>
      </c>
      <c r="V9" s="155">
        <f>ROUND(E9*U9,2)</f>
        <v>47.77</v>
      </c>
      <c r="W9" s="155"/>
      <c r="X9" s="155" t="s">
        <v>130</v>
      </c>
      <c r="Y9" s="146"/>
      <c r="Z9" s="146"/>
      <c r="AA9" s="146"/>
      <c r="AB9" s="146"/>
      <c r="AC9" s="146"/>
      <c r="AD9" s="146"/>
      <c r="AE9" s="146"/>
      <c r="AF9" s="146"/>
      <c r="AG9" s="146" t="s">
        <v>131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210"/>
      <c r="B10" s="211"/>
      <c r="C10" s="212" t="s">
        <v>132</v>
      </c>
      <c r="D10" s="213"/>
      <c r="E10" s="214">
        <v>663.43</v>
      </c>
      <c r="F10" s="215"/>
      <c r="G10" s="21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133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204">
        <v>2</v>
      </c>
      <c r="B11" s="205" t="s">
        <v>134</v>
      </c>
      <c r="C11" s="206" t="s">
        <v>135</v>
      </c>
      <c r="D11" s="207" t="s">
        <v>136</v>
      </c>
      <c r="E11" s="208">
        <v>28.222999999999999</v>
      </c>
      <c r="F11" s="170"/>
      <c r="G11" s="209">
        <f>ROUND(E11*F11,2)</f>
        <v>0</v>
      </c>
      <c r="H11" s="156"/>
      <c r="I11" s="155">
        <f>ROUND(E11*H11,2)</f>
        <v>0</v>
      </c>
      <c r="J11" s="156"/>
      <c r="K11" s="155">
        <f>ROUND(E11*J11,2)</f>
        <v>0</v>
      </c>
      <c r="L11" s="155">
        <v>21</v>
      </c>
      <c r="M11" s="155">
        <f>G11*(1+L11/100)</f>
        <v>0</v>
      </c>
      <c r="N11" s="155">
        <v>0</v>
      </c>
      <c r="O11" s="155">
        <f>ROUND(E11*N11,2)</f>
        <v>0</v>
      </c>
      <c r="P11" s="155">
        <v>0.27</v>
      </c>
      <c r="Q11" s="155">
        <f>ROUND(E11*P11,2)</f>
        <v>7.62</v>
      </c>
      <c r="R11" s="155"/>
      <c r="S11" s="155" t="s">
        <v>129</v>
      </c>
      <c r="T11" s="155" t="s">
        <v>129</v>
      </c>
      <c r="U11" s="155">
        <v>0.123</v>
      </c>
      <c r="V11" s="155">
        <f>ROUND(E11*U11,2)</f>
        <v>3.47</v>
      </c>
      <c r="W11" s="155"/>
      <c r="X11" s="155" t="s">
        <v>130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131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210"/>
      <c r="B12" s="211"/>
      <c r="C12" s="212" t="s">
        <v>137</v>
      </c>
      <c r="D12" s="213"/>
      <c r="E12" s="214">
        <v>28.222999999999999</v>
      </c>
      <c r="F12" s="215"/>
      <c r="G12" s="21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133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204">
        <v>3</v>
      </c>
      <c r="B13" s="205" t="s">
        <v>138</v>
      </c>
      <c r="C13" s="206" t="s">
        <v>139</v>
      </c>
      <c r="D13" s="207" t="s">
        <v>140</v>
      </c>
      <c r="E13" s="208">
        <v>67.203440000000001</v>
      </c>
      <c r="F13" s="170"/>
      <c r="G13" s="209">
        <f>ROUND(E13*F13,2)</f>
        <v>0</v>
      </c>
      <c r="H13" s="156"/>
      <c r="I13" s="155">
        <f>ROUND(E13*H13,2)</f>
        <v>0</v>
      </c>
      <c r="J13" s="156"/>
      <c r="K13" s="155">
        <f>ROUND(E13*J13,2)</f>
        <v>0</v>
      </c>
      <c r="L13" s="155">
        <v>21</v>
      </c>
      <c r="M13" s="155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5"/>
      <c r="S13" s="155" t="s">
        <v>129</v>
      </c>
      <c r="T13" s="155" t="s">
        <v>129</v>
      </c>
      <c r="U13" s="155">
        <v>9.5200000000000007E-2</v>
      </c>
      <c r="V13" s="155">
        <f>ROUND(E13*U13,2)</f>
        <v>6.4</v>
      </c>
      <c r="W13" s="155"/>
      <c r="X13" s="155" t="s">
        <v>130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131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210"/>
      <c r="B14" s="211"/>
      <c r="C14" s="212" t="s">
        <v>141</v>
      </c>
      <c r="D14" s="213"/>
      <c r="E14" s="214">
        <v>60.519440000000003</v>
      </c>
      <c r="F14" s="215"/>
      <c r="G14" s="21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133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210"/>
      <c r="B15" s="211"/>
      <c r="C15" s="212" t="s">
        <v>142</v>
      </c>
      <c r="D15" s="213"/>
      <c r="E15" s="214">
        <v>4.9139999999999997</v>
      </c>
      <c r="F15" s="215"/>
      <c r="G15" s="21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133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210"/>
      <c r="B16" s="211"/>
      <c r="C16" s="212" t="s">
        <v>143</v>
      </c>
      <c r="D16" s="213"/>
      <c r="E16" s="214">
        <v>1.77</v>
      </c>
      <c r="F16" s="215"/>
      <c r="G16" s="21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133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204">
        <v>4</v>
      </c>
      <c r="B17" s="205" t="s">
        <v>144</v>
      </c>
      <c r="C17" s="206" t="s">
        <v>145</v>
      </c>
      <c r="D17" s="207" t="s">
        <v>140</v>
      </c>
      <c r="E17" s="208">
        <v>105.90902</v>
      </c>
      <c r="F17" s="170"/>
      <c r="G17" s="209">
        <f>ROUND(E17*F17,2)</f>
        <v>0</v>
      </c>
      <c r="H17" s="156"/>
      <c r="I17" s="155">
        <f>ROUND(E17*H17,2)</f>
        <v>0</v>
      </c>
      <c r="J17" s="156"/>
      <c r="K17" s="155">
        <f>ROUND(E17*J17,2)</f>
        <v>0</v>
      </c>
      <c r="L17" s="155">
        <v>21</v>
      </c>
      <c r="M17" s="155">
        <f>G17*(1+L17/100)</f>
        <v>0</v>
      </c>
      <c r="N17" s="155">
        <v>0</v>
      </c>
      <c r="O17" s="155">
        <f>ROUND(E17*N17,2)</f>
        <v>0</v>
      </c>
      <c r="P17" s="155">
        <v>0</v>
      </c>
      <c r="Q17" s="155">
        <f>ROUND(E17*P17,2)</f>
        <v>0</v>
      </c>
      <c r="R17" s="155"/>
      <c r="S17" s="155" t="s">
        <v>129</v>
      </c>
      <c r="T17" s="155" t="s">
        <v>129</v>
      </c>
      <c r="U17" s="155">
        <v>0.12</v>
      </c>
      <c r="V17" s="155">
        <f>ROUND(E17*U17,2)</f>
        <v>12.71</v>
      </c>
      <c r="W17" s="155"/>
      <c r="X17" s="155" t="s">
        <v>130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131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210"/>
      <c r="B18" s="211"/>
      <c r="C18" s="212" t="s">
        <v>146</v>
      </c>
      <c r="D18" s="213"/>
      <c r="E18" s="214">
        <v>105.90902</v>
      </c>
      <c r="F18" s="215"/>
      <c r="G18" s="21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133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204">
        <v>5</v>
      </c>
      <c r="B19" s="205" t="s">
        <v>147</v>
      </c>
      <c r="C19" s="206" t="s">
        <v>148</v>
      </c>
      <c r="D19" s="207" t="s">
        <v>140</v>
      </c>
      <c r="E19" s="208">
        <v>8.6940000000000008</v>
      </c>
      <c r="F19" s="170"/>
      <c r="G19" s="209">
        <f>ROUND(E19*F19,2)</f>
        <v>0</v>
      </c>
      <c r="H19" s="156"/>
      <c r="I19" s="155">
        <f>ROUND(E19*H19,2)</f>
        <v>0</v>
      </c>
      <c r="J19" s="156"/>
      <c r="K19" s="155">
        <f>ROUND(E19*J19,2)</f>
        <v>0</v>
      </c>
      <c r="L19" s="155">
        <v>21</v>
      </c>
      <c r="M19" s="155">
        <f>G19*(1+L19/100)</f>
        <v>0</v>
      </c>
      <c r="N19" s="155">
        <v>0</v>
      </c>
      <c r="O19" s="155">
        <f>ROUND(E19*N19,2)</f>
        <v>0</v>
      </c>
      <c r="P19" s="155">
        <v>0</v>
      </c>
      <c r="Q19" s="155">
        <f>ROUND(E19*P19,2)</f>
        <v>0</v>
      </c>
      <c r="R19" s="155"/>
      <c r="S19" s="155" t="s">
        <v>129</v>
      </c>
      <c r="T19" s="155" t="s">
        <v>129</v>
      </c>
      <c r="U19" s="155">
        <v>0.36499999999999999</v>
      </c>
      <c r="V19" s="155">
        <f>ROUND(E19*U19,2)</f>
        <v>3.17</v>
      </c>
      <c r="W19" s="155"/>
      <c r="X19" s="155" t="s">
        <v>130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131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210"/>
      <c r="B20" s="211"/>
      <c r="C20" s="212" t="s">
        <v>149</v>
      </c>
      <c r="D20" s="213"/>
      <c r="E20" s="214">
        <v>8.6940000000000008</v>
      </c>
      <c r="F20" s="215"/>
      <c r="G20" s="21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133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204">
        <v>6</v>
      </c>
      <c r="B21" s="205" t="s">
        <v>150</v>
      </c>
      <c r="C21" s="206" t="s">
        <v>151</v>
      </c>
      <c r="D21" s="207" t="s">
        <v>140</v>
      </c>
      <c r="E21" s="208">
        <v>24.57</v>
      </c>
      <c r="F21" s="170"/>
      <c r="G21" s="209">
        <f>ROUND(E21*F21,2)</f>
        <v>0</v>
      </c>
      <c r="H21" s="156"/>
      <c r="I21" s="155">
        <f>ROUND(E21*H21,2)</f>
        <v>0</v>
      </c>
      <c r="J21" s="156"/>
      <c r="K21" s="155">
        <f>ROUND(E21*J21,2)</f>
        <v>0</v>
      </c>
      <c r="L21" s="155">
        <v>21</v>
      </c>
      <c r="M21" s="155">
        <f>G21*(1+L21/100)</f>
        <v>0</v>
      </c>
      <c r="N21" s="155">
        <v>0</v>
      </c>
      <c r="O21" s="155">
        <f>ROUND(E21*N21,2)</f>
        <v>0</v>
      </c>
      <c r="P21" s="155">
        <v>0</v>
      </c>
      <c r="Q21" s="155">
        <f>ROUND(E21*P21,2)</f>
        <v>0</v>
      </c>
      <c r="R21" s="155"/>
      <c r="S21" s="155" t="s">
        <v>129</v>
      </c>
      <c r="T21" s="155" t="s">
        <v>129</v>
      </c>
      <c r="U21" s="155">
        <v>0.36499999999999999</v>
      </c>
      <c r="V21" s="155">
        <f>ROUND(E21*U21,2)</f>
        <v>8.9700000000000006</v>
      </c>
      <c r="W21" s="155"/>
      <c r="X21" s="155" t="s">
        <v>130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152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210"/>
      <c r="B22" s="211"/>
      <c r="C22" s="212" t="s">
        <v>153</v>
      </c>
      <c r="D22" s="213"/>
      <c r="E22" s="214">
        <v>24.57</v>
      </c>
      <c r="F22" s="215"/>
      <c r="G22" s="21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133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204">
        <v>7</v>
      </c>
      <c r="B23" s="205" t="s">
        <v>154</v>
      </c>
      <c r="C23" s="206" t="s">
        <v>155</v>
      </c>
      <c r="D23" s="207" t="s">
        <v>140</v>
      </c>
      <c r="E23" s="208">
        <v>1.4894400000000001</v>
      </c>
      <c r="F23" s="170"/>
      <c r="G23" s="209">
        <f>ROUND(E23*F23,2)</f>
        <v>0</v>
      </c>
      <c r="H23" s="156"/>
      <c r="I23" s="155">
        <f>ROUND(E23*H23,2)</f>
        <v>0</v>
      </c>
      <c r="J23" s="156"/>
      <c r="K23" s="155">
        <f>ROUND(E23*J23,2)</f>
        <v>0</v>
      </c>
      <c r="L23" s="155">
        <v>21</v>
      </c>
      <c r="M23" s="155">
        <f>G23*(1+L23/100)</f>
        <v>0</v>
      </c>
      <c r="N23" s="155">
        <v>0</v>
      </c>
      <c r="O23" s="155">
        <f>ROUND(E23*N23,2)</f>
        <v>0</v>
      </c>
      <c r="P23" s="155">
        <v>0</v>
      </c>
      <c r="Q23" s="155">
        <f>ROUND(E23*P23,2)</f>
        <v>0</v>
      </c>
      <c r="R23" s="155"/>
      <c r="S23" s="155" t="s">
        <v>129</v>
      </c>
      <c r="T23" s="155" t="s">
        <v>129</v>
      </c>
      <c r="U23" s="155">
        <v>3.5329999999999999</v>
      </c>
      <c r="V23" s="155">
        <f>ROUND(E23*U23,2)</f>
        <v>5.26</v>
      </c>
      <c r="W23" s="155"/>
      <c r="X23" s="155" t="s">
        <v>130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131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210"/>
      <c r="B24" s="211"/>
      <c r="C24" s="212" t="s">
        <v>156</v>
      </c>
      <c r="D24" s="213"/>
      <c r="E24" s="214">
        <v>1.1430800000000001</v>
      </c>
      <c r="F24" s="215"/>
      <c r="G24" s="21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133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210"/>
      <c r="B25" s="211"/>
      <c r="C25" s="212" t="s">
        <v>157</v>
      </c>
      <c r="D25" s="213"/>
      <c r="E25" s="214">
        <v>0.19792000000000001</v>
      </c>
      <c r="F25" s="215"/>
      <c r="G25" s="21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133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210"/>
      <c r="B26" s="211"/>
      <c r="C26" s="212" t="s">
        <v>158</v>
      </c>
      <c r="D26" s="213"/>
      <c r="E26" s="214">
        <v>4.9480000000000003E-2</v>
      </c>
      <c r="F26" s="215"/>
      <c r="G26" s="21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133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210"/>
      <c r="B27" s="211"/>
      <c r="C27" s="212" t="s">
        <v>159</v>
      </c>
      <c r="D27" s="213"/>
      <c r="E27" s="214">
        <v>9.8960000000000006E-2</v>
      </c>
      <c r="F27" s="215"/>
      <c r="G27" s="21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133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204">
        <v>8</v>
      </c>
      <c r="B28" s="205" t="s">
        <v>160</v>
      </c>
      <c r="C28" s="206" t="s">
        <v>161</v>
      </c>
      <c r="D28" s="207" t="s">
        <v>140</v>
      </c>
      <c r="E28" s="208">
        <v>140.66246000000001</v>
      </c>
      <c r="F28" s="170"/>
      <c r="G28" s="209">
        <f>ROUND(E28*F28,2)</f>
        <v>0</v>
      </c>
      <c r="H28" s="156"/>
      <c r="I28" s="155">
        <f>ROUND(E28*H28,2)</f>
        <v>0</v>
      </c>
      <c r="J28" s="156"/>
      <c r="K28" s="155">
        <f>ROUND(E28*J28,2)</f>
        <v>0</v>
      </c>
      <c r="L28" s="155">
        <v>21</v>
      </c>
      <c r="M28" s="155">
        <f>G28*(1+L28/100)</f>
        <v>0</v>
      </c>
      <c r="N28" s="155">
        <v>0</v>
      </c>
      <c r="O28" s="155">
        <f>ROUND(E28*N28,2)</f>
        <v>0</v>
      </c>
      <c r="P28" s="155">
        <v>0</v>
      </c>
      <c r="Q28" s="155">
        <f>ROUND(E28*P28,2)</f>
        <v>0</v>
      </c>
      <c r="R28" s="155"/>
      <c r="S28" s="155" t="s">
        <v>129</v>
      </c>
      <c r="T28" s="155" t="s">
        <v>129</v>
      </c>
      <c r="U28" s="155">
        <v>1.0999999999999999E-2</v>
      </c>
      <c r="V28" s="155">
        <f>ROUND(E28*U28,2)</f>
        <v>1.55</v>
      </c>
      <c r="W28" s="155"/>
      <c r="X28" s="155" t="s">
        <v>130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131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210"/>
      <c r="B29" s="211"/>
      <c r="C29" s="212" t="s">
        <v>162</v>
      </c>
      <c r="D29" s="213"/>
      <c r="E29" s="214">
        <v>105.90902</v>
      </c>
      <c r="F29" s="215"/>
      <c r="G29" s="21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133</v>
      </c>
      <c r="AH29" s="146">
        <v>5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210"/>
      <c r="B30" s="211"/>
      <c r="C30" s="212" t="s">
        <v>163</v>
      </c>
      <c r="D30" s="213"/>
      <c r="E30" s="214">
        <v>8.6940000000000008</v>
      </c>
      <c r="F30" s="215"/>
      <c r="G30" s="21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133</v>
      </c>
      <c r="AH30" s="146">
        <v>5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210"/>
      <c r="B31" s="211"/>
      <c r="C31" s="212" t="s">
        <v>164</v>
      </c>
      <c r="D31" s="213"/>
      <c r="E31" s="214">
        <v>24.57</v>
      </c>
      <c r="F31" s="215"/>
      <c r="G31" s="21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133</v>
      </c>
      <c r="AH31" s="146">
        <v>5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210"/>
      <c r="B32" s="211"/>
      <c r="C32" s="212" t="s">
        <v>165</v>
      </c>
      <c r="D32" s="213"/>
      <c r="E32" s="214">
        <v>1.4894400000000001</v>
      </c>
      <c r="F32" s="215"/>
      <c r="G32" s="21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133</v>
      </c>
      <c r="AH32" s="146">
        <v>5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204">
        <v>9</v>
      </c>
      <c r="B33" s="205" t="s">
        <v>166</v>
      </c>
      <c r="C33" s="206" t="s">
        <v>167</v>
      </c>
      <c r="D33" s="207" t="s">
        <v>140</v>
      </c>
      <c r="E33" s="208">
        <v>140.66246000000001</v>
      </c>
      <c r="F33" s="170"/>
      <c r="G33" s="209">
        <f>ROUND(E33*F33,2)</f>
        <v>0</v>
      </c>
      <c r="H33" s="156"/>
      <c r="I33" s="155">
        <f>ROUND(E33*H33,2)</f>
        <v>0</v>
      </c>
      <c r="J33" s="156"/>
      <c r="K33" s="155">
        <f>ROUND(E33*J33,2)</f>
        <v>0</v>
      </c>
      <c r="L33" s="155">
        <v>21</v>
      </c>
      <c r="M33" s="155">
        <f>G33*(1+L33/100)</f>
        <v>0</v>
      </c>
      <c r="N33" s="155">
        <v>0</v>
      </c>
      <c r="O33" s="155">
        <f>ROUND(E33*N33,2)</f>
        <v>0</v>
      </c>
      <c r="P33" s="155">
        <v>0</v>
      </c>
      <c r="Q33" s="155">
        <f>ROUND(E33*P33,2)</f>
        <v>0</v>
      </c>
      <c r="R33" s="155"/>
      <c r="S33" s="155" t="s">
        <v>129</v>
      </c>
      <c r="T33" s="155" t="s">
        <v>129</v>
      </c>
      <c r="U33" s="155">
        <v>8.9999999999999993E-3</v>
      </c>
      <c r="V33" s="155">
        <f>ROUND(E33*U33,2)</f>
        <v>1.27</v>
      </c>
      <c r="W33" s="155"/>
      <c r="X33" s="155" t="s">
        <v>130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131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210"/>
      <c r="B34" s="211"/>
      <c r="C34" s="212" t="s">
        <v>168</v>
      </c>
      <c r="D34" s="213"/>
      <c r="E34" s="214">
        <v>140.66246000000001</v>
      </c>
      <c r="F34" s="215"/>
      <c r="G34" s="21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133</v>
      </c>
      <c r="AH34" s="146">
        <v>5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204">
        <v>10</v>
      </c>
      <c r="B35" s="205" t="s">
        <v>169</v>
      </c>
      <c r="C35" s="206" t="s">
        <v>170</v>
      </c>
      <c r="D35" s="207" t="s">
        <v>128</v>
      </c>
      <c r="E35" s="208">
        <v>47.467199999999998</v>
      </c>
      <c r="F35" s="170"/>
      <c r="G35" s="209">
        <f>ROUND(E35*F35,2)</f>
        <v>0</v>
      </c>
      <c r="H35" s="156"/>
      <c r="I35" s="155">
        <f>ROUND(E35*H35,2)</f>
        <v>0</v>
      </c>
      <c r="J35" s="156"/>
      <c r="K35" s="155">
        <f>ROUND(E35*J35,2)</f>
        <v>0</v>
      </c>
      <c r="L35" s="155">
        <v>21</v>
      </c>
      <c r="M35" s="155">
        <f>G35*(1+L35/100)</f>
        <v>0</v>
      </c>
      <c r="N35" s="155">
        <v>0</v>
      </c>
      <c r="O35" s="155">
        <f>ROUND(E35*N35,2)</f>
        <v>0</v>
      </c>
      <c r="P35" s="155">
        <v>0</v>
      </c>
      <c r="Q35" s="155">
        <f>ROUND(E35*P35,2)</f>
        <v>0</v>
      </c>
      <c r="R35" s="155"/>
      <c r="S35" s="155" t="s">
        <v>129</v>
      </c>
      <c r="T35" s="155" t="s">
        <v>129</v>
      </c>
      <c r="U35" s="155">
        <v>0.06</v>
      </c>
      <c r="V35" s="155">
        <f>ROUND(E35*U35,2)</f>
        <v>2.85</v>
      </c>
      <c r="W35" s="155"/>
      <c r="X35" s="155" t="s">
        <v>130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131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210"/>
      <c r="B36" s="211"/>
      <c r="C36" s="212" t="s">
        <v>171</v>
      </c>
      <c r="D36" s="213"/>
      <c r="E36" s="214">
        <v>14.0472</v>
      </c>
      <c r="F36" s="215"/>
      <c r="G36" s="21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133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210"/>
      <c r="B37" s="211"/>
      <c r="C37" s="212" t="s">
        <v>172</v>
      </c>
      <c r="D37" s="213"/>
      <c r="E37" s="214">
        <v>24.57</v>
      </c>
      <c r="F37" s="215"/>
      <c r="G37" s="21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133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210"/>
      <c r="B38" s="211"/>
      <c r="C38" s="212" t="s">
        <v>173</v>
      </c>
      <c r="D38" s="213"/>
      <c r="E38" s="214">
        <v>8.85</v>
      </c>
      <c r="F38" s="215"/>
      <c r="G38" s="21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133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204">
        <v>11</v>
      </c>
      <c r="B39" s="205" t="s">
        <v>174</v>
      </c>
      <c r="C39" s="206" t="s">
        <v>175</v>
      </c>
      <c r="D39" s="207" t="s">
        <v>128</v>
      </c>
      <c r="E39" s="208">
        <v>327.16719999999998</v>
      </c>
      <c r="F39" s="170"/>
      <c r="G39" s="209">
        <f>ROUND(E39*F39,2)</f>
        <v>0</v>
      </c>
      <c r="H39" s="156"/>
      <c r="I39" s="155">
        <f>ROUND(E39*H39,2)</f>
        <v>0</v>
      </c>
      <c r="J39" s="156"/>
      <c r="K39" s="155">
        <f>ROUND(E39*J39,2)</f>
        <v>0</v>
      </c>
      <c r="L39" s="155">
        <v>21</v>
      </c>
      <c r="M39" s="155">
        <f>G39*(1+L39/100)</f>
        <v>0</v>
      </c>
      <c r="N39" s="155">
        <v>0</v>
      </c>
      <c r="O39" s="155">
        <f>ROUND(E39*N39,2)</f>
        <v>0</v>
      </c>
      <c r="P39" s="155">
        <v>0</v>
      </c>
      <c r="Q39" s="155">
        <f>ROUND(E39*P39,2)</f>
        <v>0</v>
      </c>
      <c r="R39" s="155"/>
      <c r="S39" s="155" t="s">
        <v>129</v>
      </c>
      <c r="T39" s="155" t="s">
        <v>129</v>
      </c>
      <c r="U39" s="155">
        <v>9.6000000000000002E-2</v>
      </c>
      <c r="V39" s="155">
        <f>ROUND(E39*U39,2)</f>
        <v>31.41</v>
      </c>
      <c r="W39" s="155"/>
      <c r="X39" s="155" t="s">
        <v>130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131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210"/>
      <c r="B40" s="211"/>
      <c r="C40" s="212" t="s">
        <v>176</v>
      </c>
      <c r="D40" s="213"/>
      <c r="E40" s="214">
        <v>302.59719999999999</v>
      </c>
      <c r="F40" s="215"/>
      <c r="G40" s="21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133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210"/>
      <c r="B41" s="211"/>
      <c r="C41" s="212" t="s">
        <v>172</v>
      </c>
      <c r="D41" s="213"/>
      <c r="E41" s="214">
        <v>24.57</v>
      </c>
      <c r="F41" s="215"/>
      <c r="G41" s="21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133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204">
        <v>12</v>
      </c>
      <c r="B42" s="205" t="s">
        <v>177</v>
      </c>
      <c r="C42" s="206" t="s">
        <v>178</v>
      </c>
      <c r="D42" s="207" t="s">
        <v>128</v>
      </c>
      <c r="E42" s="208">
        <v>47.467199999999998</v>
      </c>
      <c r="F42" s="170"/>
      <c r="G42" s="209">
        <f>ROUND(E42*F42,2)</f>
        <v>0</v>
      </c>
      <c r="H42" s="156"/>
      <c r="I42" s="155">
        <f>ROUND(E42*H42,2)</f>
        <v>0</v>
      </c>
      <c r="J42" s="156"/>
      <c r="K42" s="155">
        <f>ROUND(E42*J42,2)</f>
        <v>0</v>
      </c>
      <c r="L42" s="155">
        <v>21</v>
      </c>
      <c r="M42" s="155">
        <f>G42*(1+L42/100)</f>
        <v>0</v>
      </c>
      <c r="N42" s="155">
        <v>0</v>
      </c>
      <c r="O42" s="155">
        <f>ROUND(E42*N42,2)</f>
        <v>0</v>
      </c>
      <c r="P42" s="155">
        <v>0</v>
      </c>
      <c r="Q42" s="155">
        <f>ROUND(E42*P42,2)</f>
        <v>0</v>
      </c>
      <c r="R42" s="155"/>
      <c r="S42" s="155" t="s">
        <v>129</v>
      </c>
      <c r="T42" s="155" t="s">
        <v>129</v>
      </c>
      <c r="U42" s="155">
        <v>0.254</v>
      </c>
      <c r="V42" s="155">
        <f>ROUND(E42*U42,2)</f>
        <v>12.06</v>
      </c>
      <c r="W42" s="155"/>
      <c r="X42" s="155" t="s">
        <v>130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131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210"/>
      <c r="B43" s="211"/>
      <c r="C43" s="212" t="s">
        <v>171</v>
      </c>
      <c r="D43" s="213"/>
      <c r="E43" s="214">
        <v>14.0472</v>
      </c>
      <c r="F43" s="215"/>
      <c r="G43" s="21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133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210"/>
      <c r="B44" s="211"/>
      <c r="C44" s="212" t="s">
        <v>172</v>
      </c>
      <c r="D44" s="213"/>
      <c r="E44" s="214">
        <v>24.57</v>
      </c>
      <c r="F44" s="215"/>
      <c r="G44" s="21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133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210"/>
      <c r="B45" s="211"/>
      <c r="C45" s="212" t="s">
        <v>173</v>
      </c>
      <c r="D45" s="213"/>
      <c r="E45" s="214">
        <v>8.85</v>
      </c>
      <c r="F45" s="215"/>
      <c r="G45" s="21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133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204">
        <v>13</v>
      </c>
      <c r="B46" s="205" t="s">
        <v>179</v>
      </c>
      <c r="C46" s="206" t="s">
        <v>180</v>
      </c>
      <c r="D46" s="207" t="s">
        <v>140</v>
      </c>
      <c r="E46" s="208">
        <v>140.66246000000001</v>
      </c>
      <c r="F46" s="170"/>
      <c r="G46" s="209">
        <f>ROUND(E46*F46,2)</f>
        <v>0</v>
      </c>
      <c r="H46" s="156"/>
      <c r="I46" s="155">
        <f>ROUND(E46*H46,2)</f>
        <v>0</v>
      </c>
      <c r="J46" s="156"/>
      <c r="K46" s="155">
        <f>ROUND(E46*J46,2)</f>
        <v>0</v>
      </c>
      <c r="L46" s="155">
        <v>21</v>
      </c>
      <c r="M46" s="155">
        <f>G46*(1+L46/100)</f>
        <v>0</v>
      </c>
      <c r="N46" s="155">
        <v>0</v>
      </c>
      <c r="O46" s="155">
        <f>ROUND(E46*N46,2)</f>
        <v>0</v>
      </c>
      <c r="P46" s="155">
        <v>0</v>
      </c>
      <c r="Q46" s="155">
        <f>ROUND(E46*P46,2)</f>
        <v>0</v>
      </c>
      <c r="R46" s="155"/>
      <c r="S46" s="155" t="s">
        <v>181</v>
      </c>
      <c r="T46" s="155" t="s">
        <v>182</v>
      </c>
      <c r="U46" s="155">
        <v>0</v>
      </c>
      <c r="V46" s="155">
        <f>ROUND(E46*U46,2)</f>
        <v>0</v>
      </c>
      <c r="W46" s="155"/>
      <c r="X46" s="155" t="s">
        <v>130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131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210"/>
      <c r="B47" s="211"/>
      <c r="C47" s="212" t="s">
        <v>183</v>
      </c>
      <c r="D47" s="213"/>
      <c r="E47" s="214">
        <v>140.66246000000001</v>
      </c>
      <c r="F47" s="215"/>
      <c r="G47" s="21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133</v>
      </c>
      <c r="AH47" s="146">
        <v>5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33.75" outlineLevel="1" x14ac:dyDescent="0.2">
      <c r="A48" s="204">
        <v>14</v>
      </c>
      <c r="B48" s="205" t="s">
        <v>184</v>
      </c>
      <c r="C48" s="206" t="s">
        <v>185</v>
      </c>
      <c r="D48" s="207" t="s">
        <v>140</v>
      </c>
      <c r="E48" s="208">
        <v>13.44069</v>
      </c>
      <c r="F48" s="170"/>
      <c r="G48" s="209">
        <f>ROUND(E48*F48,2)</f>
        <v>0</v>
      </c>
      <c r="H48" s="156"/>
      <c r="I48" s="155">
        <f>ROUND(E48*H48,2)</f>
        <v>0</v>
      </c>
      <c r="J48" s="156"/>
      <c r="K48" s="155">
        <f>ROUND(E48*J48,2)</f>
        <v>0</v>
      </c>
      <c r="L48" s="155">
        <v>21</v>
      </c>
      <c r="M48" s="155">
        <f>G48*(1+L48/100)</f>
        <v>0</v>
      </c>
      <c r="N48" s="155">
        <v>0</v>
      </c>
      <c r="O48" s="155">
        <f>ROUND(E48*N48,2)</f>
        <v>0</v>
      </c>
      <c r="P48" s="155">
        <v>0</v>
      </c>
      <c r="Q48" s="155">
        <f>ROUND(E48*P48,2)</f>
        <v>0</v>
      </c>
      <c r="R48" s="155"/>
      <c r="S48" s="155" t="s">
        <v>186</v>
      </c>
      <c r="T48" s="155" t="s">
        <v>187</v>
      </c>
      <c r="U48" s="155">
        <v>0</v>
      </c>
      <c r="V48" s="155">
        <f>ROUND(E48*U48,2)</f>
        <v>0</v>
      </c>
      <c r="W48" s="155"/>
      <c r="X48" s="155" t="s">
        <v>130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131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210"/>
      <c r="B49" s="211"/>
      <c r="C49" s="212" t="s">
        <v>188</v>
      </c>
      <c r="D49" s="213"/>
      <c r="E49" s="214">
        <v>13.44069</v>
      </c>
      <c r="F49" s="215"/>
      <c r="G49" s="21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133</v>
      </c>
      <c r="AH49" s="146">
        <v>5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204">
        <v>15</v>
      </c>
      <c r="B50" s="205" t="s">
        <v>189</v>
      </c>
      <c r="C50" s="206" t="s">
        <v>190</v>
      </c>
      <c r="D50" s="207" t="s">
        <v>191</v>
      </c>
      <c r="E50" s="208">
        <v>0.94933999999999996</v>
      </c>
      <c r="F50" s="170"/>
      <c r="G50" s="209">
        <f>ROUND(E50*F50,2)</f>
        <v>0</v>
      </c>
      <c r="H50" s="156"/>
      <c r="I50" s="155">
        <f>ROUND(E50*H50,2)</f>
        <v>0</v>
      </c>
      <c r="J50" s="156"/>
      <c r="K50" s="155">
        <f>ROUND(E50*J50,2)</f>
        <v>0</v>
      </c>
      <c r="L50" s="155">
        <v>21</v>
      </c>
      <c r="M50" s="155">
        <f>G50*(1+L50/100)</f>
        <v>0</v>
      </c>
      <c r="N50" s="155">
        <v>1E-3</v>
      </c>
      <c r="O50" s="155">
        <f>ROUND(E50*N50,2)</f>
        <v>0</v>
      </c>
      <c r="P50" s="155">
        <v>0</v>
      </c>
      <c r="Q50" s="155">
        <f>ROUND(E50*P50,2)</f>
        <v>0</v>
      </c>
      <c r="R50" s="155" t="s">
        <v>192</v>
      </c>
      <c r="S50" s="155" t="s">
        <v>129</v>
      </c>
      <c r="T50" s="155" t="s">
        <v>129</v>
      </c>
      <c r="U50" s="155">
        <v>0</v>
      </c>
      <c r="V50" s="155">
        <f>ROUND(E50*U50,2)</f>
        <v>0</v>
      </c>
      <c r="W50" s="155"/>
      <c r="X50" s="155" t="s">
        <v>193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194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210"/>
      <c r="B51" s="211"/>
      <c r="C51" s="212" t="s">
        <v>195</v>
      </c>
      <c r="D51" s="213"/>
      <c r="E51" s="214">
        <v>0.94933999999999996</v>
      </c>
      <c r="F51" s="215"/>
      <c r="G51" s="21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46"/>
      <c r="Z51" s="146"/>
      <c r="AA51" s="146"/>
      <c r="AB51" s="146"/>
      <c r="AC51" s="146"/>
      <c r="AD51" s="146"/>
      <c r="AE51" s="146"/>
      <c r="AF51" s="146"/>
      <c r="AG51" s="146" t="s">
        <v>133</v>
      </c>
      <c r="AH51" s="146">
        <v>5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x14ac:dyDescent="0.2">
      <c r="A52" s="197" t="s">
        <v>124</v>
      </c>
      <c r="B52" s="198" t="s">
        <v>72</v>
      </c>
      <c r="C52" s="199" t="s">
        <v>73</v>
      </c>
      <c r="D52" s="200"/>
      <c r="E52" s="201"/>
      <c r="F52" s="202"/>
      <c r="G52" s="203">
        <f>SUMIF(AG53:AG68,"&lt;&gt;NOR",G53:G68)</f>
        <v>0</v>
      </c>
      <c r="H52" s="159"/>
      <c r="I52" s="159">
        <f>SUM(I53:I68)</f>
        <v>0</v>
      </c>
      <c r="J52" s="159"/>
      <c r="K52" s="159">
        <f>SUM(K53:K68)</f>
        <v>0</v>
      </c>
      <c r="L52" s="159"/>
      <c r="M52" s="159">
        <f>SUM(M53:M68)</f>
        <v>0</v>
      </c>
      <c r="N52" s="159"/>
      <c r="O52" s="159">
        <f>SUM(O53:O68)</f>
        <v>56.789999999999992</v>
      </c>
      <c r="P52" s="159"/>
      <c r="Q52" s="159">
        <f>SUM(Q53:Q68)</f>
        <v>0</v>
      </c>
      <c r="R52" s="159"/>
      <c r="S52" s="159"/>
      <c r="T52" s="159"/>
      <c r="U52" s="159"/>
      <c r="V52" s="159">
        <f>SUM(V53:V68)</f>
        <v>42.64</v>
      </c>
      <c r="W52" s="159"/>
      <c r="X52" s="159"/>
      <c r="AG52" t="s">
        <v>125</v>
      </c>
    </row>
    <row r="53" spans="1:60" ht="22.5" outlineLevel="1" x14ac:dyDescent="0.2">
      <c r="A53" s="204">
        <v>16</v>
      </c>
      <c r="B53" s="205" t="s">
        <v>196</v>
      </c>
      <c r="C53" s="206" t="s">
        <v>197</v>
      </c>
      <c r="D53" s="207" t="s">
        <v>140</v>
      </c>
      <c r="E53" s="208">
        <v>24.57</v>
      </c>
      <c r="F53" s="170"/>
      <c r="G53" s="209">
        <f>ROUND(E53*F53,2)</f>
        <v>0</v>
      </c>
      <c r="H53" s="156"/>
      <c r="I53" s="155">
        <f>ROUND(E53*H53,2)</f>
        <v>0</v>
      </c>
      <c r="J53" s="156"/>
      <c r="K53" s="155">
        <f>ROUND(E53*J53,2)</f>
        <v>0</v>
      </c>
      <c r="L53" s="155">
        <v>21</v>
      </c>
      <c r="M53" s="155">
        <f>G53*(1+L53/100)</f>
        <v>0</v>
      </c>
      <c r="N53" s="155">
        <v>1.63</v>
      </c>
      <c r="O53" s="155">
        <f>ROUND(E53*N53,2)</f>
        <v>40.049999999999997</v>
      </c>
      <c r="P53" s="155">
        <v>0</v>
      </c>
      <c r="Q53" s="155">
        <f>ROUND(E53*P53,2)</f>
        <v>0</v>
      </c>
      <c r="R53" s="155"/>
      <c r="S53" s="155" t="s">
        <v>129</v>
      </c>
      <c r="T53" s="155" t="s">
        <v>129</v>
      </c>
      <c r="U53" s="155">
        <v>0.92</v>
      </c>
      <c r="V53" s="155">
        <f>ROUND(E53*U53,2)</f>
        <v>22.6</v>
      </c>
      <c r="W53" s="155"/>
      <c r="X53" s="155" t="s">
        <v>130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131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210"/>
      <c r="B54" s="211"/>
      <c r="C54" s="212" t="s">
        <v>153</v>
      </c>
      <c r="D54" s="213"/>
      <c r="E54" s="214">
        <v>24.57</v>
      </c>
      <c r="F54" s="215"/>
      <c r="G54" s="21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 t="s">
        <v>133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204">
        <v>17</v>
      </c>
      <c r="B55" s="205" t="s">
        <v>198</v>
      </c>
      <c r="C55" s="206" t="s">
        <v>199</v>
      </c>
      <c r="D55" s="207" t="s">
        <v>140</v>
      </c>
      <c r="E55" s="208">
        <v>7.7489999999999997</v>
      </c>
      <c r="F55" s="170"/>
      <c r="G55" s="209">
        <f>ROUND(E55*F55,2)</f>
        <v>0</v>
      </c>
      <c r="H55" s="156"/>
      <c r="I55" s="155">
        <f>ROUND(E55*H55,2)</f>
        <v>0</v>
      </c>
      <c r="J55" s="156"/>
      <c r="K55" s="155">
        <f>ROUND(E55*J55,2)</f>
        <v>0</v>
      </c>
      <c r="L55" s="155">
        <v>21</v>
      </c>
      <c r="M55" s="155">
        <f>G55*(1+L55/100)</f>
        <v>0</v>
      </c>
      <c r="N55" s="155">
        <v>1.665</v>
      </c>
      <c r="O55" s="155">
        <f>ROUND(E55*N55,2)</f>
        <v>12.9</v>
      </c>
      <c r="P55" s="155">
        <v>0</v>
      </c>
      <c r="Q55" s="155">
        <f>ROUND(E55*P55,2)</f>
        <v>0</v>
      </c>
      <c r="R55" s="155"/>
      <c r="S55" s="155" t="s">
        <v>129</v>
      </c>
      <c r="T55" s="155" t="s">
        <v>129</v>
      </c>
      <c r="U55" s="155">
        <v>0.92</v>
      </c>
      <c r="V55" s="155">
        <f>ROUND(E55*U55,2)</f>
        <v>7.13</v>
      </c>
      <c r="W55" s="155"/>
      <c r="X55" s="155" t="s">
        <v>130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152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210"/>
      <c r="B56" s="211"/>
      <c r="C56" s="212" t="s">
        <v>200</v>
      </c>
      <c r="D56" s="213"/>
      <c r="E56" s="214">
        <v>7.7489999999999997</v>
      </c>
      <c r="F56" s="215"/>
      <c r="G56" s="21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6"/>
      <c r="Z56" s="146"/>
      <c r="AA56" s="146"/>
      <c r="AB56" s="146"/>
      <c r="AC56" s="146"/>
      <c r="AD56" s="146"/>
      <c r="AE56" s="146"/>
      <c r="AF56" s="146"/>
      <c r="AG56" s="146" t="s">
        <v>133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204">
        <v>18</v>
      </c>
      <c r="B57" s="205" t="s">
        <v>201</v>
      </c>
      <c r="C57" s="206" t="s">
        <v>202</v>
      </c>
      <c r="D57" s="207" t="s">
        <v>128</v>
      </c>
      <c r="E57" s="208">
        <v>100.28</v>
      </c>
      <c r="F57" s="170"/>
      <c r="G57" s="209">
        <f>ROUND(E57*F57,2)</f>
        <v>0</v>
      </c>
      <c r="H57" s="156"/>
      <c r="I57" s="155">
        <f>ROUND(E57*H57,2)</f>
        <v>0</v>
      </c>
      <c r="J57" s="156"/>
      <c r="K57" s="155">
        <f>ROUND(E57*J57,2)</f>
        <v>0</v>
      </c>
      <c r="L57" s="155">
        <v>21</v>
      </c>
      <c r="M57" s="155">
        <f>G57*(1+L57/100)</f>
        <v>0</v>
      </c>
      <c r="N57" s="155">
        <v>3.5E-4</v>
      </c>
      <c r="O57" s="155">
        <f>ROUND(E57*N57,2)</f>
        <v>0.04</v>
      </c>
      <c r="P57" s="155">
        <v>0</v>
      </c>
      <c r="Q57" s="155">
        <f>ROUND(E57*P57,2)</f>
        <v>0</v>
      </c>
      <c r="R57" s="155"/>
      <c r="S57" s="155" t="s">
        <v>129</v>
      </c>
      <c r="T57" s="155" t="s">
        <v>129</v>
      </c>
      <c r="U57" s="155">
        <v>8.8999999999999996E-2</v>
      </c>
      <c r="V57" s="155">
        <f>ROUND(E57*U57,2)</f>
        <v>8.92</v>
      </c>
      <c r="W57" s="155"/>
      <c r="X57" s="155" t="s">
        <v>130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131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210"/>
      <c r="B58" s="211"/>
      <c r="C58" s="212" t="s">
        <v>203</v>
      </c>
      <c r="D58" s="213"/>
      <c r="E58" s="214">
        <v>100.28</v>
      </c>
      <c r="F58" s="215"/>
      <c r="G58" s="21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133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204">
        <v>19</v>
      </c>
      <c r="B59" s="205" t="s">
        <v>204</v>
      </c>
      <c r="C59" s="206" t="s">
        <v>205</v>
      </c>
      <c r="D59" s="207" t="s">
        <v>136</v>
      </c>
      <c r="E59" s="208">
        <v>63</v>
      </c>
      <c r="F59" s="170"/>
      <c r="G59" s="209">
        <f>ROUND(E59*F59,2)</f>
        <v>0</v>
      </c>
      <c r="H59" s="156"/>
      <c r="I59" s="155">
        <f>ROUND(E59*H59,2)</f>
        <v>0</v>
      </c>
      <c r="J59" s="156"/>
      <c r="K59" s="155">
        <f>ROUND(E59*J59,2)</f>
        <v>0</v>
      </c>
      <c r="L59" s="155">
        <v>21</v>
      </c>
      <c r="M59" s="155">
        <f>G59*(1+L59/100)</f>
        <v>0</v>
      </c>
      <c r="N59" s="155">
        <v>2.3000000000000001E-4</v>
      </c>
      <c r="O59" s="155">
        <f>ROUND(E59*N59,2)</f>
        <v>0.01</v>
      </c>
      <c r="P59" s="155">
        <v>0</v>
      </c>
      <c r="Q59" s="155">
        <f>ROUND(E59*P59,2)</f>
        <v>0</v>
      </c>
      <c r="R59" s="155"/>
      <c r="S59" s="155" t="s">
        <v>181</v>
      </c>
      <c r="T59" s="155" t="s">
        <v>206</v>
      </c>
      <c r="U59" s="155">
        <v>5.1999999999999998E-2</v>
      </c>
      <c r="V59" s="155">
        <f>ROUND(E59*U59,2)</f>
        <v>3.28</v>
      </c>
      <c r="W59" s="155"/>
      <c r="X59" s="155" t="s">
        <v>130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152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210"/>
      <c r="B60" s="211"/>
      <c r="C60" s="212" t="s">
        <v>207</v>
      </c>
      <c r="D60" s="213"/>
      <c r="E60" s="214">
        <v>63</v>
      </c>
      <c r="F60" s="215"/>
      <c r="G60" s="21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46"/>
      <c r="Z60" s="146"/>
      <c r="AA60" s="146"/>
      <c r="AB60" s="146"/>
      <c r="AC60" s="146"/>
      <c r="AD60" s="146"/>
      <c r="AE60" s="146"/>
      <c r="AF60" s="146"/>
      <c r="AG60" s="146" t="s">
        <v>133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204">
        <v>20</v>
      </c>
      <c r="B61" s="205" t="s">
        <v>208</v>
      </c>
      <c r="C61" s="206" t="s">
        <v>209</v>
      </c>
      <c r="D61" s="207" t="s">
        <v>140</v>
      </c>
      <c r="E61" s="208">
        <v>1.4894400000000001</v>
      </c>
      <c r="F61" s="170"/>
      <c r="G61" s="209">
        <f>ROUND(E61*F61,2)</f>
        <v>0</v>
      </c>
      <c r="H61" s="156"/>
      <c r="I61" s="155">
        <f>ROUND(E61*H61,2)</f>
        <v>0</v>
      </c>
      <c r="J61" s="156"/>
      <c r="K61" s="155">
        <f>ROUND(E61*J61,2)</f>
        <v>0</v>
      </c>
      <c r="L61" s="155">
        <v>21</v>
      </c>
      <c r="M61" s="155">
        <f>G61*(1+L61/100)</f>
        <v>0</v>
      </c>
      <c r="N61" s="155">
        <v>2.5249999999999999</v>
      </c>
      <c r="O61" s="155">
        <f>ROUND(E61*N61,2)</f>
        <v>3.76</v>
      </c>
      <c r="P61" s="155">
        <v>0</v>
      </c>
      <c r="Q61" s="155">
        <f>ROUND(E61*P61,2)</f>
        <v>0</v>
      </c>
      <c r="R61" s="155"/>
      <c r="S61" s="155" t="s">
        <v>129</v>
      </c>
      <c r="T61" s="155" t="s">
        <v>129</v>
      </c>
      <c r="U61" s="155">
        <v>0.47699999999999998</v>
      </c>
      <c r="V61" s="155">
        <f>ROUND(E61*U61,2)</f>
        <v>0.71</v>
      </c>
      <c r="W61" s="155"/>
      <c r="X61" s="155" t="s">
        <v>130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131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210"/>
      <c r="B62" s="211"/>
      <c r="C62" s="212" t="s">
        <v>156</v>
      </c>
      <c r="D62" s="213"/>
      <c r="E62" s="214">
        <v>1.1430800000000001</v>
      </c>
      <c r="F62" s="215"/>
      <c r="G62" s="21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46"/>
      <c r="Z62" s="146"/>
      <c r="AA62" s="146"/>
      <c r="AB62" s="146"/>
      <c r="AC62" s="146"/>
      <c r="AD62" s="146"/>
      <c r="AE62" s="146"/>
      <c r="AF62" s="146"/>
      <c r="AG62" s="146" t="s">
        <v>133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210"/>
      <c r="B63" s="211"/>
      <c r="C63" s="212" t="s">
        <v>157</v>
      </c>
      <c r="D63" s="213"/>
      <c r="E63" s="214">
        <v>0.19792000000000001</v>
      </c>
      <c r="F63" s="215"/>
      <c r="G63" s="21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133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210"/>
      <c r="B64" s="211"/>
      <c r="C64" s="212" t="s">
        <v>158</v>
      </c>
      <c r="D64" s="213"/>
      <c r="E64" s="214">
        <v>4.9480000000000003E-2</v>
      </c>
      <c r="F64" s="215"/>
      <c r="G64" s="21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6"/>
      <c r="Z64" s="146"/>
      <c r="AA64" s="146"/>
      <c r="AB64" s="146"/>
      <c r="AC64" s="146"/>
      <c r="AD64" s="146"/>
      <c r="AE64" s="146"/>
      <c r="AF64" s="146"/>
      <c r="AG64" s="146" t="s">
        <v>133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210"/>
      <c r="B65" s="211"/>
      <c r="C65" s="212" t="s">
        <v>159</v>
      </c>
      <c r="D65" s="213"/>
      <c r="E65" s="214">
        <v>9.8960000000000006E-2</v>
      </c>
      <c r="F65" s="215"/>
      <c r="G65" s="21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46"/>
      <c r="Z65" s="146"/>
      <c r="AA65" s="146"/>
      <c r="AB65" s="146"/>
      <c r="AC65" s="146"/>
      <c r="AD65" s="146"/>
      <c r="AE65" s="146"/>
      <c r="AF65" s="146"/>
      <c r="AG65" s="146" t="s">
        <v>133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204">
        <v>21</v>
      </c>
      <c r="B66" s="205" t="s">
        <v>210</v>
      </c>
      <c r="C66" s="206" t="s">
        <v>211</v>
      </c>
      <c r="D66" s="207" t="s">
        <v>128</v>
      </c>
      <c r="E66" s="208">
        <v>112.31359999999999</v>
      </c>
      <c r="F66" s="170"/>
      <c r="G66" s="209">
        <f>ROUND(E66*F66,2)</f>
        <v>0</v>
      </c>
      <c r="H66" s="156"/>
      <c r="I66" s="155">
        <f>ROUND(E66*H66,2)</f>
        <v>0</v>
      </c>
      <c r="J66" s="156"/>
      <c r="K66" s="155">
        <f>ROUND(E66*J66,2)</f>
        <v>0</v>
      </c>
      <c r="L66" s="155">
        <v>21</v>
      </c>
      <c r="M66" s="155">
        <f>G66*(1+L66/100)</f>
        <v>0</v>
      </c>
      <c r="N66" s="155">
        <v>2.9999999999999997E-4</v>
      </c>
      <c r="O66" s="155">
        <f>ROUND(E66*N66,2)</f>
        <v>0.03</v>
      </c>
      <c r="P66" s="155">
        <v>0</v>
      </c>
      <c r="Q66" s="155">
        <f>ROUND(E66*P66,2)</f>
        <v>0</v>
      </c>
      <c r="R66" s="155" t="s">
        <v>192</v>
      </c>
      <c r="S66" s="155" t="s">
        <v>129</v>
      </c>
      <c r="T66" s="155" t="s">
        <v>129</v>
      </c>
      <c r="U66" s="155">
        <v>0</v>
      </c>
      <c r="V66" s="155">
        <f>ROUND(E66*U66,2)</f>
        <v>0</v>
      </c>
      <c r="W66" s="155"/>
      <c r="X66" s="155" t="s">
        <v>193</v>
      </c>
      <c r="Y66" s="146"/>
      <c r="Z66" s="146"/>
      <c r="AA66" s="146"/>
      <c r="AB66" s="146"/>
      <c r="AC66" s="146"/>
      <c r="AD66" s="146"/>
      <c r="AE66" s="146"/>
      <c r="AF66" s="146"/>
      <c r="AG66" s="146" t="s">
        <v>194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210"/>
      <c r="B67" s="211"/>
      <c r="C67" s="212" t="s">
        <v>212</v>
      </c>
      <c r="D67" s="213"/>
      <c r="E67" s="214">
        <v>100.28</v>
      </c>
      <c r="F67" s="215"/>
      <c r="G67" s="21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6"/>
      <c r="Z67" s="146"/>
      <c r="AA67" s="146"/>
      <c r="AB67" s="146"/>
      <c r="AC67" s="146"/>
      <c r="AD67" s="146"/>
      <c r="AE67" s="146"/>
      <c r="AF67" s="146"/>
      <c r="AG67" s="146" t="s">
        <v>133</v>
      </c>
      <c r="AH67" s="146">
        <v>5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210"/>
      <c r="B68" s="211"/>
      <c r="C68" s="216" t="s">
        <v>213</v>
      </c>
      <c r="D68" s="217"/>
      <c r="E68" s="218">
        <v>12.0336</v>
      </c>
      <c r="F68" s="215"/>
      <c r="G68" s="21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46"/>
      <c r="Z68" s="146"/>
      <c r="AA68" s="146"/>
      <c r="AB68" s="146"/>
      <c r="AC68" s="146"/>
      <c r="AD68" s="146"/>
      <c r="AE68" s="146"/>
      <c r="AF68" s="146"/>
      <c r="AG68" s="146" t="s">
        <v>133</v>
      </c>
      <c r="AH68" s="146">
        <v>4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97" t="s">
        <v>124</v>
      </c>
      <c r="B69" s="198" t="s">
        <v>74</v>
      </c>
      <c r="C69" s="199" t="s">
        <v>75</v>
      </c>
      <c r="D69" s="200"/>
      <c r="E69" s="201"/>
      <c r="F69" s="202"/>
      <c r="G69" s="203">
        <f>SUMIF(AG70:AG71,"&lt;&gt;NOR",G70:G71)</f>
        <v>0</v>
      </c>
      <c r="H69" s="159"/>
      <c r="I69" s="159">
        <f>SUM(I70:I71)</f>
        <v>0</v>
      </c>
      <c r="J69" s="159"/>
      <c r="K69" s="159">
        <f>SUM(K70:K71)</f>
        <v>0</v>
      </c>
      <c r="L69" s="159"/>
      <c r="M69" s="159">
        <f>SUM(M70:M71)</f>
        <v>0</v>
      </c>
      <c r="N69" s="159"/>
      <c r="O69" s="159">
        <f>SUM(O70:O71)</f>
        <v>1.07</v>
      </c>
      <c r="P69" s="159"/>
      <c r="Q69" s="159">
        <f>SUM(Q70:Q71)</f>
        <v>0</v>
      </c>
      <c r="R69" s="159"/>
      <c r="S69" s="159"/>
      <c r="T69" s="159"/>
      <c r="U69" s="159"/>
      <c r="V69" s="159">
        <f>SUM(V70:V71)</f>
        <v>1.6</v>
      </c>
      <c r="W69" s="159"/>
      <c r="X69" s="159"/>
      <c r="AG69" t="s">
        <v>125</v>
      </c>
    </row>
    <row r="70" spans="1:60" outlineLevel="1" x14ac:dyDescent="0.2">
      <c r="A70" s="204">
        <v>22</v>
      </c>
      <c r="B70" s="205" t="s">
        <v>214</v>
      </c>
      <c r="C70" s="206" t="s">
        <v>215</v>
      </c>
      <c r="D70" s="207" t="s">
        <v>140</v>
      </c>
      <c r="E70" s="208">
        <v>0.94499999999999995</v>
      </c>
      <c r="F70" s="170"/>
      <c r="G70" s="209">
        <f>ROUND(E70*F70,2)</f>
        <v>0</v>
      </c>
      <c r="H70" s="156"/>
      <c r="I70" s="155">
        <f>ROUND(E70*H70,2)</f>
        <v>0</v>
      </c>
      <c r="J70" s="156"/>
      <c r="K70" s="155">
        <f>ROUND(E70*J70,2)</f>
        <v>0</v>
      </c>
      <c r="L70" s="155">
        <v>21</v>
      </c>
      <c r="M70" s="155">
        <f>G70*(1+L70/100)</f>
        <v>0</v>
      </c>
      <c r="N70" s="155">
        <v>1.1322000000000001</v>
      </c>
      <c r="O70" s="155">
        <f>ROUND(E70*N70,2)</f>
        <v>1.07</v>
      </c>
      <c r="P70" s="155">
        <v>0</v>
      </c>
      <c r="Q70" s="155">
        <f>ROUND(E70*P70,2)</f>
        <v>0</v>
      </c>
      <c r="R70" s="155"/>
      <c r="S70" s="155" t="s">
        <v>129</v>
      </c>
      <c r="T70" s="155" t="s">
        <v>129</v>
      </c>
      <c r="U70" s="155">
        <v>1.6950000000000001</v>
      </c>
      <c r="V70" s="155">
        <f>ROUND(E70*U70,2)</f>
        <v>1.6</v>
      </c>
      <c r="W70" s="155"/>
      <c r="X70" s="155" t="s">
        <v>130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152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210"/>
      <c r="B71" s="211"/>
      <c r="C71" s="212" t="s">
        <v>216</v>
      </c>
      <c r="D71" s="213"/>
      <c r="E71" s="214">
        <v>0.94499999999999995</v>
      </c>
      <c r="F71" s="215"/>
      <c r="G71" s="21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133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x14ac:dyDescent="0.2">
      <c r="A72" s="197" t="s">
        <v>124</v>
      </c>
      <c r="B72" s="198" t="s">
        <v>76</v>
      </c>
      <c r="C72" s="199" t="s">
        <v>77</v>
      </c>
      <c r="D72" s="200"/>
      <c r="E72" s="201"/>
      <c r="F72" s="202"/>
      <c r="G72" s="203">
        <f>SUMIF(AG73:AG86,"&lt;&gt;NOR",G73:G86)</f>
        <v>0</v>
      </c>
      <c r="H72" s="159"/>
      <c r="I72" s="159">
        <f>SUM(I73:I86)</f>
        <v>0</v>
      </c>
      <c r="J72" s="159"/>
      <c r="K72" s="159">
        <f>SUM(K73:K86)</f>
        <v>0</v>
      </c>
      <c r="L72" s="159"/>
      <c r="M72" s="159">
        <f>SUM(M73:M86)</f>
        <v>0</v>
      </c>
      <c r="N72" s="159"/>
      <c r="O72" s="159">
        <f>SUM(O73:O86)</f>
        <v>396.21999999999997</v>
      </c>
      <c r="P72" s="159"/>
      <c r="Q72" s="159">
        <f>SUM(Q73:Q86)</f>
        <v>0</v>
      </c>
      <c r="R72" s="159"/>
      <c r="S72" s="159"/>
      <c r="T72" s="159"/>
      <c r="U72" s="159"/>
      <c r="V72" s="159">
        <f>SUM(V73:V86)</f>
        <v>38.24</v>
      </c>
      <c r="W72" s="159"/>
      <c r="X72" s="159"/>
      <c r="AG72" t="s">
        <v>125</v>
      </c>
    </row>
    <row r="73" spans="1:60" ht="22.5" outlineLevel="1" x14ac:dyDescent="0.2">
      <c r="A73" s="204">
        <v>23</v>
      </c>
      <c r="B73" s="205" t="s">
        <v>217</v>
      </c>
      <c r="C73" s="206" t="s">
        <v>218</v>
      </c>
      <c r="D73" s="207" t="s">
        <v>128</v>
      </c>
      <c r="E73" s="208">
        <v>302.59719999999999</v>
      </c>
      <c r="F73" s="170"/>
      <c r="G73" s="209">
        <f>ROUND(E73*F73,2)</f>
        <v>0</v>
      </c>
      <c r="H73" s="156"/>
      <c r="I73" s="155">
        <f>ROUND(E73*H73,2)</f>
        <v>0</v>
      </c>
      <c r="J73" s="156"/>
      <c r="K73" s="155">
        <f>ROUND(E73*J73,2)</f>
        <v>0</v>
      </c>
      <c r="L73" s="155">
        <v>21</v>
      </c>
      <c r="M73" s="155">
        <f>G73*(1+L73/100)</f>
        <v>0</v>
      </c>
      <c r="N73" s="155">
        <v>0.28799999999999998</v>
      </c>
      <c r="O73" s="155">
        <f>ROUND(E73*N73,2)</f>
        <v>87.15</v>
      </c>
      <c r="P73" s="155">
        <v>0</v>
      </c>
      <c r="Q73" s="155">
        <f>ROUND(E73*P73,2)</f>
        <v>0</v>
      </c>
      <c r="R73" s="155"/>
      <c r="S73" s="155" t="s">
        <v>129</v>
      </c>
      <c r="T73" s="155" t="s">
        <v>129</v>
      </c>
      <c r="U73" s="155">
        <v>2.3E-2</v>
      </c>
      <c r="V73" s="155">
        <f>ROUND(E73*U73,2)</f>
        <v>6.96</v>
      </c>
      <c r="W73" s="155"/>
      <c r="X73" s="155" t="s">
        <v>130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131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210"/>
      <c r="B74" s="211"/>
      <c r="C74" s="212" t="s">
        <v>176</v>
      </c>
      <c r="D74" s="213"/>
      <c r="E74" s="214">
        <v>302.59719999999999</v>
      </c>
      <c r="F74" s="215"/>
      <c r="G74" s="21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133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204">
        <v>24</v>
      </c>
      <c r="B75" s="205" t="s">
        <v>219</v>
      </c>
      <c r="C75" s="206" t="s">
        <v>220</v>
      </c>
      <c r="D75" s="207" t="s">
        <v>128</v>
      </c>
      <c r="E75" s="208">
        <v>302.59719999999999</v>
      </c>
      <c r="F75" s="170"/>
      <c r="G75" s="209">
        <f>ROUND(E75*F75,2)</f>
        <v>0</v>
      </c>
      <c r="H75" s="156"/>
      <c r="I75" s="155">
        <f>ROUND(E75*H75,2)</f>
        <v>0</v>
      </c>
      <c r="J75" s="156"/>
      <c r="K75" s="155">
        <f>ROUND(E75*J75,2)</f>
        <v>0</v>
      </c>
      <c r="L75" s="155">
        <v>21</v>
      </c>
      <c r="M75" s="155">
        <f>G75*(1+L75/100)</f>
        <v>0</v>
      </c>
      <c r="N75" s="155">
        <v>0.55125000000000002</v>
      </c>
      <c r="O75" s="155">
        <f>ROUND(E75*N75,2)</f>
        <v>166.81</v>
      </c>
      <c r="P75" s="155">
        <v>0</v>
      </c>
      <c r="Q75" s="155">
        <f>ROUND(E75*P75,2)</f>
        <v>0</v>
      </c>
      <c r="R75" s="155"/>
      <c r="S75" s="155" t="s">
        <v>129</v>
      </c>
      <c r="T75" s="155" t="s">
        <v>129</v>
      </c>
      <c r="U75" s="155">
        <v>2.7E-2</v>
      </c>
      <c r="V75" s="155">
        <f>ROUND(E75*U75,2)</f>
        <v>8.17</v>
      </c>
      <c r="W75" s="155"/>
      <c r="X75" s="155" t="s">
        <v>130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131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210"/>
      <c r="B76" s="211"/>
      <c r="C76" s="212" t="s">
        <v>176</v>
      </c>
      <c r="D76" s="213"/>
      <c r="E76" s="214">
        <v>302.59719999999999</v>
      </c>
      <c r="F76" s="215"/>
      <c r="G76" s="21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46"/>
      <c r="Z76" s="146"/>
      <c r="AA76" s="146"/>
      <c r="AB76" s="146"/>
      <c r="AC76" s="146"/>
      <c r="AD76" s="146"/>
      <c r="AE76" s="146"/>
      <c r="AF76" s="146"/>
      <c r="AG76" s="146" t="s">
        <v>133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204">
        <v>25</v>
      </c>
      <c r="B77" s="205" t="s">
        <v>221</v>
      </c>
      <c r="C77" s="206" t="s">
        <v>222</v>
      </c>
      <c r="D77" s="207" t="s">
        <v>128</v>
      </c>
      <c r="E77" s="208">
        <v>288.55</v>
      </c>
      <c r="F77" s="170"/>
      <c r="G77" s="209">
        <f>ROUND(E77*F77,2)</f>
        <v>0</v>
      </c>
      <c r="H77" s="156"/>
      <c r="I77" s="155">
        <f>ROUND(E77*H77,2)</f>
        <v>0</v>
      </c>
      <c r="J77" s="156"/>
      <c r="K77" s="155">
        <f>ROUND(E77*J77,2)</f>
        <v>0</v>
      </c>
      <c r="L77" s="155">
        <v>21</v>
      </c>
      <c r="M77" s="155">
        <f>G77*(1+L77/100)</f>
        <v>0</v>
      </c>
      <c r="N77" s="155">
        <v>5.0000000000000001E-4</v>
      </c>
      <c r="O77" s="155">
        <f>ROUND(E77*N77,2)</f>
        <v>0.14000000000000001</v>
      </c>
      <c r="P77" s="155">
        <v>0</v>
      </c>
      <c r="Q77" s="155">
        <f>ROUND(E77*P77,2)</f>
        <v>0</v>
      </c>
      <c r="R77" s="155"/>
      <c r="S77" s="155" t="s">
        <v>129</v>
      </c>
      <c r="T77" s="155" t="s">
        <v>129</v>
      </c>
      <c r="U77" s="155">
        <v>2E-3</v>
      </c>
      <c r="V77" s="155">
        <f>ROUND(E77*U77,2)</f>
        <v>0.57999999999999996</v>
      </c>
      <c r="W77" s="155"/>
      <c r="X77" s="155" t="s">
        <v>130</v>
      </c>
      <c r="Y77" s="146"/>
      <c r="Z77" s="146"/>
      <c r="AA77" s="146"/>
      <c r="AB77" s="146"/>
      <c r="AC77" s="146"/>
      <c r="AD77" s="146"/>
      <c r="AE77" s="146"/>
      <c r="AF77" s="146"/>
      <c r="AG77" s="146" t="s">
        <v>131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210"/>
      <c r="B78" s="211"/>
      <c r="C78" s="212" t="s">
        <v>223</v>
      </c>
      <c r="D78" s="213"/>
      <c r="E78" s="214">
        <v>288.55</v>
      </c>
      <c r="F78" s="215"/>
      <c r="G78" s="21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46"/>
      <c r="AC78" s="146"/>
      <c r="AD78" s="146"/>
      <c r="AE78" s="146"/>
      <c r="AF78" s="146"/>
      <c r="AG78" s="146" t="s">
        <v>133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204">
        <v>26</v>
      </c>
      <c r="B79" s="205" t="s">
        <v>224</v>
      </c>
      <c r="C79" s="206" t="s">
        <v>225</v>
      </c>
      <c r="D79" s="207" t="s">
        <v>128</v>
      </c>
      <c r="E79" s="208">
        <v>951.98</v>
      </c>
      <c r="F79" s="170"/>
      <c r="G79" s="209">
        <f>ROUND(E79*F79,2)</f>
        <v>0</v>
      </c>
      <c r="H79" s="156"/>
      <c r="I79" s="155">
        <f>ROUND(E79*H79,2)</f>
        <v>0</v>
      </c>
      <c r="J79" s="156"/>
      <c r="K79" s="155">
        <f>ROUND(E79*J79,2)</f>
        <v>0</v>
      </c>
      <c r="L79" s="155">
        <v>21</v>
      </c>
      <c r="M79" s="155">
        <f>G79*(1+L79/100)</f>
        <v>0</v>
      </c>
      <c r="N79" s="155">
        <v>7.1000000000000002E-4</v>
      </c>
      <c r="O79" s="155">
        <f>ROUND(E79*N79,2)</f>
        <v>0.68</v>
      </c>
      <c r="P79" s="155">
        <v>0</v>
      </c>
      <c r="Q79" s="155">
        <f>ROUND(E79*P79,2)</f>
        <v>0</v>
      </c>
      <c r="R79" s="155"/>
      <c r="S79" s="155" t="s">
        <v>129</v>
      </c>
      <c r="T79" s="155" t="s">
        <v>129</v>
      </c>
      <c r="U79" s="155">
        <v>2E-3</v>
      </c>
      <c r="V79" s="155">
        <f>ROUND(E79*U79,2)</f>
        <v>1.9</v>
      </c>
      <c r="W79" s="155"/>
      <c r="X79" s="155" t="s">
        <v>130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131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210"/>
      <c r="B80" s="211"/>
      <c r="C80" s="212" t="s">
        <v>223</v>
      </c>
      <c r="D80" s="213"/>
      <c r="E80" s="214">
        <v>288.55</v>
      </c>
      <c r="F80" s="215"/>
      <c r="G80" s="21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46"/>
      <c r="Z80" s="146"/>
      <c r="AA80" s="146"/>
      <c r="AB80" s="146"/>
      <c r="AC80" s="146"/>
      <c r="AD80" s="146"/>
      <c r="AE80" s="146"/>
      <c r="AF80" s="146"/>
      <c r="AG80" s="146" t="s">
        <v>133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210"/>
      <c r="B81" s="211"/>
      <c r="C81" s="212" t="s">
        <v>226</v>
      </c>
      <c r="D81" s="213"/>
      <c r="E81" s="214">
        <v>663.43</v>
      </c>
      <c r="F81" s="215"/>
      <c r="G81" s="21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46"/>
      <c r="Z81" s="146"/>
      <c r="AA81" s="146"/>
      <c r="AB81" s="146"/>
      <c r="AC81" s="146"/>
      <c r="AD81" s="146"/>
      <c r="AE81" s="146"/>
      <c r="AF81" s="146"/>
      <c r="AG81" s="146" t="s">
        <v>133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5" outlineLevel="1" x14ac:dyDescent="0.2">
      <c r="A82" s="204">
        <v>27</v>
      </c>
      <c r="B82" s="205" t="s">
        <v>227</v>
      </c>
      <c r="C82" s="206" t="s">
        <v>228</v>
      </c>
      <c r="D82" s="207" t="s">
        <v>128</v>
      </c>
      <c r="E82" s="208">
        <v>951.98</v>
      </c>
      <c r="F82" s="170"/>
      <c r="G82" s="209">
        <f>ROUND(E82*F82,2)</f>
        <v>0</v>
      </c>
      <c r="H82" s="156"/>
      <c r="I82" s="155">
        <f>ROUND(E82*H82,2)</f>
        <v>0</v>
      </c>
      <c r="J82" s="156"/>
      <c r="K82" s="155">
        <f>ROUND(E82*J82,2)</f>
        <v>0</v>
      </c>
      <c r="L82" s="155">
        <v>21</v>
      </c>
      <c r="M82" s="155">
        <f>G82*(1+L82/100)</f>
        <v>0</v>
      </c>
      <c r="N82" s="155">
        <v>0.10141</v>
      </c>
      <c r="O82" s="155">
        <f>ROUND(E82*N82,2)</f>
        <v>96.54</v>
      </c>
      <c r="P82" s="155">
        <v>0</v>
      </c>
      <c r="Q82" s="155">
        <f>ROUND(E82*P82,2)</f>
        <v>0</v>
      </c>
      <c r="R82" s="155"/>
      <c r="S82" s="155" t="s">
        <v>129</v>
      </c>
      <c r="T82" s="155" t="s">
        <v>129</v>
      </c>
      <c r="U82" s="155">
        <v>1.4999999999999999E-2</v>
      </c>
      <c r="V82" s="155">
        <f>ROUND(E82*U82,2)</f>
        <v>14.28</v>
      </c>
      <c r="W82" s="155"/>
      <c r="X82" s="155" t="s">
        <v>130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131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210"/>
      <c r="B83" s="211"/>
      <c r="C83" s="212" t="s">
        <v>223</v>
      </c>
      <c r="D83" s="213"/>
      <c r="E83" s="214">
        <v>288.55</v>
      </c>
      <c r="F83" s="215"/>
      <c r="G83" s="21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46"/>
      <c r="AC83" s="146"/>
      <c r="AD83" s="146"/>
      <c r="AE83" s="146"/>
      <c r="AF83" s="146"/>
      <c r="AG83" s="146" t="s">
        <v>133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210"/>
      <c r="B84" s="211"/>
      <c r="C84" s="212" t="s">
        <v>226</v>
      </c>
      <c r="D84" s="213"/>
      <c r="E84" s="214">
        <v>663.43</v>
      </c>
      <c r="F84" s="215"/>
      <c r="G84" s="21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46"/>
      <c r="Z84" s="146"/>
      <c r="AA84" s="146"/>
      <c r="AB84" s="146"/>
      <c r="AC84" s="146"/>
      <c r="AD84" s="146"/>
      <c r="AE84" s="146"/>
      <c r="AF84" s="146"/>
      <c r="AG84" s="146" t="s">
        <v>133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1" x14ac:dyDescent="0.2">
      <c r="A85" s="204">
        <v>28</v>
      </c>
      <c r="B85" s="205" t="s">
        <v>229</v>
      </c>
      <c r="C85" s="206" t="s">
        <v>230</v>
      </c>
      <c r="D85" s="207" t="s">
        <v>128</v>
      </c>
      <c r="E85" s="208">
        <v>288.55</v>
      </c>
      <c r="F85" s="170"/>
      <c r="G85" s="209">
        <f>ROUND(E85*F85,2)</f>
        <v>0</v>
      </c>
      <c r="H85" s="156"/>
      <c r="I85" s="155">
        <f>ROUND(E85*H85,2)</f>
        <v>0</v>
      </c>
      <c r="J85" s="156"/>
      <c r="K85" s="155">
        <f>ROUND(E85*J85,2)</f>
        <v>0</v>
      </c>
      <c r="L85" s="155">
        <v>21</v>
      </c>
      <c r="M85" s="155">
        <f>G85*(1+L85/100)</f>
        <v>0</v>
      </c>
      <c r="N85" s="155">
        <v>0.15559000000000001</v>
      </c>
      <c r="O85" s="155">
        <f>ROUND(E85*N85,2)</f>
        <v>44.9</v>
      </c>
      <c r="P85" s="155">
        <v>0</v>
      </c>
      <c r="Q85" s="155">
        <f>ROUND(E85*P85,2)</f>
        <v>0</v>
      </c>
      <c r="R85" s="155"/>
      <c r="S85" s="155" t="s">
        <v>129</v>
      </c>
      <c r="T85" s="155" t="s">
        <v>129</v>
      </c>
      <c r="U85" s="155">
        <v>2.1999999999999999E-2</v>
      </c>
      <c r="V85" s="155">
        <f>ROUND(E85*U85,2)</f>
        <v>6.35</v>
      </c>
      <c r="W85" s="155"/>
      <c r="X85" s="155" t="s">
        <v>130</v>
      </c>
      <c r="Y85" s="146"/>
      <c r="Z85" s="146"/>
      <c r="AA85" s="146"/>
      <c r="AB85" s="146"/>
      <c r="AC85" s="146"/>
      <c r="AD85" s="146"/>
      <c r="AE85" s="146"/>
      <c r="AF85" s="146"/>
      <c r="AG85" s="146" t="s">
        <v>131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210"/>
      <c r="B86" s="211"/>
      <c r="C86" s="212" t="s">
        <v>223</v>
      </c>
      <c r="D86" s="213"/>
      <c r="E86" s="214">
        <v>288.55</v>
      </c>
      <c r="F86" s="215"/>
      <c r="G86" s="21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6"/>
      <c r="Z86" s="146"/>
      <c r="AA86" s="146"/>
      <c r="AB86" s="146"/>
      <c r="AC86" s="146"/>
      <c r="AD86" s="146"/>
      <c r="AE86" s="146"/>
      <c r="AF86" s="146"/>
      <c r="AG86" s="146" t="s">
        <v>133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x14ac:dyDescent="0.2">
      <c r="A87" s="197" t="s">
        <v>124</v>
      </c>
      <c r="B87" s="198" t="s">
        <v>78</v>
      </c>
      <c r="C87" s="199" t="s">
        <v>79</v>
      </c>
      <c r="D87" s="200"/>
      <c r="E87" s="201"/>
      <c r="F87" s="202"/>
      <c r="G87" s="203">
        <f>SUMIF(AG88:AG89,"&lt;&gt;NOR",G88:G89)</f>
        <v>0</v>
      </c>
      <c r="H87" s="159"/>
      <c r="I87" s="159">
        <f>SUM(I88:I89)</f>
        <v>0</v>
      </c>
      <c r="J87" s="159"/>
      <c r="K87" s="159">
        <f>SUM(K88:K89)</f>
        <v>0</v>
      </c>
      <c r="L87" s="159"/>
      <c r="M87" s="159">
        <f>SUM(M88:M89)</f>
        <v>0</v>
      </c>
      <c r="N87" s="159"/>
      <c r="O87" s="159">
        <f>SUM(O88:O89)</f>
        <v>0.43</v>
      </c>
      <c r="P87" s="159"/>
      <c r="Q87" s="159">
        <f>SUM(Q88:Q89)</f>
        <v>0</v>
      </c>
      <c r="R87" s="159"/>
      <c r="S87" s="159"/>
      <c r="T87" s="159"/>
      <c r="U87" s="159"/>
      <c r="V87" s="159">
        <f>SUM(V88:V89)</f>
        <v>3.82</v>
      </c>
      <c r="W87" s="159"/>
      <c r="X87" s="159"/>
      <c r="AG87" t="s">
        <v>125</v>
      </c>
    </row>
    <row r="88" spans="1:60" outlineLevel="1" x14ac:dyDescent="0.2">
      <c r="A88" s="204">
        <v>29</v>
      </c>
      <c r="B88" s="205" t="s">
        <v>231</v>
      </c>
      <c r="C88" s="206" t="s">
        <v>232</v>
      </c>
      <c r="D88" s="207" t="s">
        <v>233</v>
      </c>
      <c r="E88" s="208">
        <v>1</v>
      </c>
      <c r="F88" s="170"/>
      <c r="G88" s="209">
        <f>ROUND(E88*F88,2)</f>
        <v>0</v>
      </c>
      <c r="H88" s="156"/>
      <c r="I88" s="155">
        <f>ROUND(E88*H88,2)</f>
        <v>0</v>
      </c>
      <c r="J88" s="156"/>
      <c r="K88" s="155">
        <f>ROUND(E88*J88,2)</f>
        <v>0</v>
      </c>
      <c r="L88" s="155">
        <v>21</v>
      </c>
      <c r="M88" s="155">
        <f>G88*(1+L88/100)</f>
        <v>0</v>
      </c>
      <c r="N88" s="155">
        <v>0.43093999999999999</v>
      </c>
      <c r="O88" s="155">
        <f>ROUND(E88*N88,2)</f>
        <v>0.43</v>
      </c>
      <c r="P88" s="155">
        <v>0</v>
      </c>
      <c r="Q88" s="155">
        <f>ROUND(E88*P88,2)</f>
        <v>0</v>
      </c>
      <c r="R88" s="155"/>
      <c r="S88" s="155" t="s">
        <v>129</v>
      </c>
      <c r="T88" s="155" t="s">
        <v>129</v>
      </c>
      <c r="U88" s="155">
        <v>3.8170000000000002</v>
      </c>
      <c r="V88" s="155">
        <f>ROUND(E88*U88,2)</f>
        <v>3.82</v>
      </c>
      <c r="W88" s="155"/>
      <c r="X88" s="155" t="s">
        <v>130</v>
      </c>
      <c r="Y88" s="146"/>
      <c r="Z88" s="146"/>
      <c r="AA88" s="146"/>
      <c r="AB88" s="146"/>
      <c r="AC88" s="146"/>
      <c r="AD88" s="146"/>
      <c r="AE88" s="146"/>
      <c r="AF88" s="146"/>
      <c r="AG88" s="146" t="s">
        <v>131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210"/>
      <c r="B89" s="211"/>
      <c r="C89" s="212" t="s">
        <v>234</v>
      </c>
      <c r="D89" s="213"/>
      <c r="E89" s="214">
        <v>1</v>
      </c>
      <c r="F89" s="215"/>
      <c r="G89" s="21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146"/>
      <c r="AD89" s="146"/>
      <c r="AE89" s="146"/>
      <c r="AF89" s="146"/>
      <c r="AG89" s="146" t="s">
        <v>133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x14ac:dyDescent="0.2">
      <c r="A90" s="197" t="s">
        <v>124</v>
      </c>
      <c r="B90" s="198" t="s">
        <v>80</v>
      </c>
      <c r="C90" s="199" t="s">
        <v>81</v>
      </c>
      <c r="D90" s="200"/>
      <c r="E90" s="201"/>
      <c r="F90" s="202"/>
      <c r="G90" s="203">
        <f>SUMIF(AG91:AG98,"&lt;&gt;NOR",G91:G98)</f>
        <v>0</v>
      </c>
      <c r="H90" s="159"/>
      <c r="I90" s="159">
        <f>SUM(I91:I98)</f>
        <v>0</v>
      </c>
      <c r="J90" s="159"/>
      <c r="K90" s="159">
        <f>SUM(K91:K98)</f>
        <v>0</v>
      </c>
      <c r="L90" s="159"/>
      <c r="M90" s="159">
        <f>SUM(M91:M98)</f>
        <v>0</v>
      </c>
      <c r="N90" s="159"/>
      <c r="O90" s="159">
        <f>SUM(O91:O98)</f>
        <v>0</v>
      </c>
      <c r="P90" s="159"/>
      <c r="Q90" s="159">
        <f>SUM(Q91:Q98)</f>
        <v>0.51</v>
      </c>
      <c r="R90" s="159"/>
      <c r="S90" s="159"/>
      <c r="T90" s="159"/>
      <c r="U90" s="159"/>
      <c r="V90" s="159">
        <f>SUM(V91:V98)</f>
        <v>0</v>
      </c>
      <c r="W90" s="159"/>
      <c r="X90" s="159"/>
      <c r="AG90" t="s">
        <v>125</v>
      </c>
    </row>
    <row r="91" spans="1:60" outlineLevel="1" x14ac:dyDescent="0.2">
      <c r="A91" s="204">
        <v>30</v>
      </c>
      <c r="B91" s="205" t="s">
        <v>235</v>
      </c>
      <c r="C91" s="206" t="s">
        <v>236</v>
      </c>
      <c r="D91" s="207" t="s">
        <v>233</v>
      </c>
      <c r="E91" s="208">
        <v>1</v>
      </c>
      <c r="F91" s="170"/>
      <c r="G91" s="209">
        <f>ROUND(E91*F91,2)</f>
        <v>0</v>
      </c>
      <c r="H91" s="156"/>
      <c r="I91" s="155">
        <f>ROUND(E91*H91,2)</f>
        <v>0</v>
      </c>
      <c r="J91" s="156"/>
      <c r="K91" s="155">
        <f>ROUND(E91*J91,2)</f>
        <v>0</v>
      </c>
      <c r="L91" s="155">
        <v>21</v>
      </c>
      <c r="M91" s="155">
        <f>G91*(1+L91/100)</f>
        <v>0</v>
      </c>
      <c r="N91" s="155">
        <v>0</v>
      </c>
      <c r="O91" s="155">
        <f>ROUND(E91*N91,2)</f>
        <v>0</v>
      </c>
      <c r="P91" s="155">
        <v>0.48199999999999998</v>
      </c>
      <c r="Q91" s="155">
        <f>ROUND(E91*P91,2)</f>
        <v>0.48</v>
      </c>
      <c r="R91" s="155"/>
      <c r="S91" s="155" t="s">
        <v>186</v>
      </c>
      <c r="T91" s="155" t="s">
        <v>187</v>
      </c>
      <c r="U91" s="155">
        <v>0</v>
      </c>
      <c r="V91" s="155">
        <f>ROUND(E91*U91,2)</f>
        <v>0</v>
      </c>
      <c r="W91" s="155"/>
      <c r="X91" s="155" t="s">
        <v>130</v>
      </c>
      <c r="Y91" s="146"/>
      <c r="Z91" s="146"/>
      <c r="AA91" s="146"/>
      <c r="AB91" s="146"/>
      <c r="AC91" s="146"/>
      <c r="AD91" s="146"/>
      <c r="AE91" s="146"/>
      <c r="AF91" s="146"/>
      <c r="AG91" s="146" t="s">
        <v>131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210"/>
      <c r="B92" s="211"/>
      <c r="C92" s="212" t="s">
        <v>237</v>
      </c>
      <c r="D92" s="213"/>
      <c r="E92" s="214"/>
      <c r="F92" s="215"/>
      <c r="G92" s="21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46"/>
      <c r="Z92" s="146"/>
      <c r="AA92" s="146"/>
      <c r="AB92" s="146"/>
      <c r="AC92" s="146"/>
      <c r="AD92" s="146"/>
      <c r="AE92" s="146"/>
      <c r="AF92" s="146"/>
      <c r="AG92" s="146" t="s">
        <v>133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210"/>
      <c r="B93" s="211"/>
      <c r="C93" s="212" t="s">
        <v>238</v>
      </c>
      <c r="D93" s="213"/>
      <c r="E93" s="214"/>
      <c r="F93" s="215"/>
      <c r="G93" s="21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46"/>
      <c r="Z93" s="146"/>
      <c r="AA93" s="146"/>
      <c r="AB93" s="146"/>
      <c r="AC93" s="146"/>
      <c r="AD93" s="146"/>
      <c r="AE93" s="146"/>
      <c r="AF93" s="146"/>
      <c r="AG93" s="146" t="s">
        <v>133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210"/>
      <c r="B94" s="211"/>
      <c r="C94" s="212" t="s">
        <v>70</v>
      </c>
      <c r="D94" s="213"/>
      <c r="E94" s="214">
        <v>1</v>
      </c>
      <c r="F94" s="215"/>
      <c r="G94" s="21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46"/>
      <c r="Z94" s="146"/>
      <c r="AA94" s="146"/>
      <c r="AB94" s="146"/>
      <c r="AC94" s="146"/>
      <c r="AD94" s="146"/>
      <c r="AE94" s="146"/>
      <c r="AF94" s="146"/>
      <c r="AG94" s="146" t="s">
        <v>133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204">
        <v>31</v>
      </c>
      <c r="B95" s="205" t="s">
        <v>239</v>
      </c>
      <c r="C95" s="206" t="s">
        <v>240</v>
      </c>
      <c r="D95" s="207" t="s">
        <v>233</v>
      </c>
      <c r="E95" s="208">
        <v>1</v>
      </c>
      <c r="F95" s="170"/>
      <c r="G95" s="209">
        <f>ROUND(E95*F95,2)</f>
        <v>0</v>
      </c>
      <c r="H95" s="156"/>
      <c r="I95" s="155">
        <f>ROUND(E95*H95,2)</f>
        <v>0</v>
      </c>
      <c r="J95" s="156"/>
      <c r="K95" s="155">
        <f>ROUND(E95*J95,2)</f>
        <v>0</v>
      </c>
      <c r="L95" s="155">
        <v>21</v>
      </c>
      <c r="M95" s="155">
        <f>G95*(1+L95/100)</f>
        <v>0</v>
      </c>
      <c r="N95" s="155">
        <v>0</v>
      </c>
      <c r="O95" s="155">
        <f>ROUND(E95*N95,2)</f>
        <v>0</v>
      </c>
      <c r="P95" s="155">
        <v>2.5000000000000001E-2</v>
      </c>
      <c r="Q95" s="155">
        <f>ROUND(E95*P95,2)</f>
        <v>0.03</v>
      </c>
      <c r="R95" s="155"/>
      <c r="S95" s="155" t="s">
        <v>186</v>
      </c>
      <c r="T95" s="155" t="s">
        <v>187</v>
      </c>
      <c r="U95" s="155">
        <v>0</v>
      </c>
      <c r="V95" s="155">
        <f>ROUND(E95*U95,2)</f>
        <v>0</v>
      </c>
      <c r="W95" s="155"/>
      <c r="X95" s="155" t="s">
        <v>130</v>
      </c>
      <c r="Y95" s="146"/>
      <c r="Z95" s="146"/>
      <c r="AA95" s="146"/>
      <c r="AB95" s="146"/>
      <c r="AC95" s="146"/>
      <c r="AD95" s="146"/>
      <c r="AE95" s="146"/>
      <c r="AF95" s="146"/>
      <c r="AG95" s="146" t="s">
        <v>131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 x14ac:dyDescent="0.2">
      <c r="A96" s="210"/>
      <c r="B96" s="211"/>
      <c r="C96" s="212" t="s">
        <v>241</v>
      </c>
      <c r="D96" s="213"/>
      <c r="E96" s="214"/>
      <c r="F96" s="215"/>
      <c r="G96" s="21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146"/>
      <c r="AD96" s="146"/>
      <c r="AE96" s="146"/>
      <c r="AF96" s="146"/>
      <c r="AG96" s="146" t="s">
        <v>133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 x14ac:dyDescent="0.2">
      <c r="A97" s="210"/>
      <c r="B97" s="211"/>
      <c r="C97" s="212" t="s">
        <v>242</v>
      </c>
      <c r="D97" s="213"/>
      <c r="E97" s="214"/>
      <c r="F97" s="215"/>
      <c r="G97" s="21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46"/>
      <c r="Z97" s="146"/>
      <c r="AA97" s="146"/>
      <c r="AB97" s="146"/>
      <c r="AC97" s="146"/>
      <c r="AD97" s="146"/>
      <c r="AE97" s="146"/>
      <c r="AF97" s="146"/>
      <c r="AG97" s="146" t="s">
        <v>133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210"/>
      <c r="B98" s="211"/>
      <c r="C98" s="212" t="s">
        <v>70</v>
      </c>
      <c r="D98" s="213"/>
      <c r="E98" s="214">
        <v>1</v>
      </c>
      <c r="F98" s="215"/>
      <c r="G98" s="21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46"/>
      <c r="Z98" s="146"/>
      <c r="AA98" s="146"/>
      <c r="AB98" s="146"/>
      <c r="AC98" s="146"/>
      <c r="AD98" s="146"/>
      <c r="AE98" s="146"/>
      <c r="AF98" s="146"/>
      <c r="AG98" s="146" t="s">
        <v>133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x14ac:dyDescent="0.2">
      <c r="A99" s="197" t="s">
        <v>124</v>
      </c>
      <c r="B99" s="198" t="s">
        <v>82</v>
      </c>
      <c r="C99" s="199" t="s">
        <v>83</v>
      </c>
      <c r="D99" s="200"/>
      <c r="E99" s="201"/>
      <c r="F99" s="202"/>
      <c r="G99" s="203">
        <f>SUMIF(AG100:AG104,"&lt;&gt;NOR",G100:G104)</f>
        <v>0</v>
      </c>
      <c r="H99" s="159"/>
      <c r="I99" s="159">
        <f>SUM(I100:I104)</f>
        <v>0</v>
      </c>
      <c r="J99" s="159"/>
      <c r="K99" s="159">
        <f>SUM(K100:K104)</f>
        <v>0</v>
      </c>
      <c r="L99" s="159"/>
      <c r="M99" s="159">
        <f>SUM(M100:M104)</f>
        <v>0</v>
      </c>
      <c r="N99" s="159"/>
      <c r="O99" s="159">
        <f>SUM(O100:O104)</f>
        <v>9.6999999999999993</v>
      </c>
      <c r="P99" s="159"/>
      <c r="Q99" s="159">
        <f>SUM(Q100:Q104)</f>
        <v>0</v>
      </c>
      <c r="R99" s="159"/>
      <c r="S99" s="159"/>
      <c r="T99" s="159"/>
      <c r="U99" s="159"/>
      <c r="V99" s="159">
        <f>SUM(V100:V104)</f>
        <v>15.78</v>
      </c>
      <c r="W99" s="159"/>
      <c r="X99" s="159"/>
      <c r="AG99" t="s">
        <v>125</v>
      </c>
    </row>
    <row r="100" spans="1:60" outlineLevel="1" x14ac:dyDescent="0.2">
      <c r="A100" s="204">
        <v>32</v>
      </c>
      <c r="B100" s="205" t="s">
        <v>243</v>
      </c>
      <c r="C100" s="206" t="s">
        <v>244</v>
      </c>
      <c r="D100" s="207" t="s">
        <v>136</v>
      </c>
      <c r="E100" s="208">
        <v>46.823999999999998</v>
      </c>
      <c r="F100" s="170"/>
      <c r="G100" s="209">
        <f>ROUND(E100*F100,2)</f>
        <v>0</v>
      </c>
      <c r="H100" s="156"/>
      <c r="I100" s="155">
        <f>ROUND(E100*H100,2)</f>
        <v>0</v>
      </c>
      <c r="J100" s="156"/>
      <c r="K100" s="155">
        <f>ROUND(E100*J100,2)</f>
        <v>0</v>
      </c>
      <c r="L100" s="155">
        <v>21</v>
      </c>
      <c r="M100" s="155">
        <f>G100*(1+L100/100)</f>
        <v>0</v>
      </c>
      <c r="N100" s="155">
        <v>0.185</v>
      </c>
      <c r="O100" s="155">
        <f>ROUND(E100*N100,2)</f>
        <v>8.66</v>
      </c>
      <c r="P100" s="155">
        <v>0</v>
      </c>
      <c r="Q100" s="155">
        <f>ROUND(E100*P100,2)</f>
        <v>0</v>
      </c>
      <c r="R100" s="155"/>
      <c r="S100" s="155" t="s">
        <v>129</v>
      </c>
      <c r="T100" s="155" t="s">
        <v>129</v>
      </c>
      <c r="U100" s="155">
        <v>0.33704000000000001</v>
      </c>
      <c r="V100" s="155">
        <f>ROUND(E100*U100,2)</f>
        <v>15.78</v>
      </c>
      <c r="W100" s="155"/>
      <c r="X100" s="155" t="s">
        <v>130</v>
      </c>
      <c r="Y100" s="146"/>
      <c r="Z100" s="146"/>
      <c r="AA100" s="146"/>
      <c r="AB100" s="146"/>
      <c r="AC100" s="146"/>
      <c r="AD100" s="146"/>
      <c r="AE100" s="146"/>
      <c r="AF100" s="146"/>
      <c r="AG100" s="146" t="s">
        <v>131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210"/>
      <c r="B101" s="211"/>
      <c r="C101" s="212" t="s">
        <v>245</v>
      </c>
      <c r="D101" s="213"/>
      <c r="E101" s="214">
        <v>46.823999999999998</v>
      </c>
      <c r="F101" s="215"/>
      <c r="G101" s="21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133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204">
        <v>33</v>
      </c>
      <c r="B102" s="205" t="s">
        <v>246</v>
      </c>
      <c r="C102" s="206" t="s">
        <v>247</v>
      </c>
      <c r="D102" s="207" t="s">
        <v>233</v>
      </c>
      <c r="E102" s="208">
        <v>94.584479999999999</v>
      </c>
      <c r="F102" s="170"/>
      <c r="G102" s="209">
        <f>ROUND(E102*F102,2)</f>
        <v>0</v>
      </c>
      <c r="H102" s="156"/>
      <c r="I102" s="155">
        <f>ROUND(E102*H102,2)</f>
        <v>0</v>
      </c>
      <c r="J102" s="156"/>
      <c r="K102" s="155">
        <f>ROUND(E102*J102,2)</f>
        <v>0</v>
      </c>
      <c r="L102" s="155">
        <v>21</v>
      </c>
      <c r="M102" s="155">
        <f>G102*(1+L102/100)</f>
        <v>0</v>
      </c>
      <c r="N102" s="155">
        <v>1.0999999999999999E-2</v>
      </c>
      <c r="O102" s="155">
        <f>ROUND(E102*N102,2)</f>
        <v>1.04</v>
      </c>
      <c r="P102" s="155">
        <v>0</v>
      </c>
      <c r="Q102" s="155">
        <f>ROUND(E102*P102,2)</f>
        <v>0</v>
      </c>
      <c r="R102" s="155" t="s">
        <v>192</v>
      </c>
      <c r="S102" s="155" t="s">
        <v>129</v>
      </c>
      <c r="T102" s="155" t="s">
        <v>129</v>
      </c>
      <c r="U102" s="155">
        <v>0</v>
      </c>
      <c r="V102" s="155">
        <f>ROUND(E102*U102,2)</f>
        <v>0</v>
      </c>
      <c r="W102" s="155"/>
      <c r="X102" s="155" t="s">
        <v>193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194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210"/>
      <c r="B103" s="211"/>
      <c r="C103" s="212" t="s">
        <v>248</v>
      </c>
      <c r="D103" s="213"/>
      <c r="E103" s="214">
        <v>93.647999999999996</v>
      </c>
      <c r="F103" s="215"/>
      <c r="G103" s="21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133</v>
      </c>
      <c r="AH103" s="146">
        <v>5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210"/>
      <c r="B104" s="211"/>
      <c r="C104" s="216" t="s">
        <v>249</v>
      </c>
      <c r="D104" s="217"/>
      <c r="E104" s="218">
        <v>0.93647999999999998</v>
      </c>
      <c r="F104" s="215"/>
      <c r="G104" s="21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133</v>
      </c>
      <c r="AH104" s="146">
        <v>4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x14ac:dyDescent="0.2">
      <c r="A105" s="197" t="s">
        <v>124</v>
      </c>
      <c r="B105" s="198" t="s">
        <v>84</v>
      </c>
      <c r="C105" s="199" t="s">
        <v>85</v>
      </c>
      <c r="D105" s="200"/>
      <c r="E105" s="201"/>
      <c r="F105" s="202"/>
      <c r="G105" s="203">
        <f>SUMIF(AG106:AG115,"&lt;&gt;NOR",G106:G115)</f>
        <v>0</v>
      </c>
      <c r="H105" s="159"/>
      <c r="I105" s="159">
        <f>SUM(I106:I115)</f>
        <v>0</v>
      </c>
      <c r="J105" s="159"/>
      <c r="K105" s="159">
        <f>SUM(K106:K115)</f>
        <v>0</v>
      </c>
      <c r="L105" s="159"/>
      <c r="M105" s="159">
        <f>SUM(M106:M115)</f>
        <v>0</v>
      </c>
      <c r="N105" s="159"/>
      <c r="O105" s="159">
        <f>SUM(O106:O115)</f>
        <v>0.8</v>
      </c>
      <c r="P105" s="159"/>
      <c r="Q105" s="159">
        <f>SUM(Q106:Q115)</f>
        <v>0</v>
      </c>
      <c r="R105" s="159"/>
      <c r="S105" s="159"/>
      <c r="T105" s="159"/>
      <c r="U105" s="159"/>
      <c r="V105" s="159">
        <f>SUM(V106:V115)</f>
        <v>6.48</v>
      </c>
      <c r="W105" s="159"/>
      <c r="X105" s="159"/>
      <c r="AG105" t="s">
        <v>125</v>
      </c>
    </row>
    <row r="106" spans="1:60" outlineLevel="1" x14ac:dyDescent="0.2">
      <c r="A106" s="204">
        <v>34</v>
      </c>
      <c r="B106" s="205" t="s">
        <v>250</v>
      </c>
      <c r="C106" s="206" t="s">
        <v>251</v>
      </c>
      <c r="D106" s="207" t="s">
        <v>233</v>
      </c>
      <c r="E106" s="208">
        <v>2</v>
      </c>
      <c r="F106" s="170"/>
      <c r="G106" s="209">
        <f>ROUND(E106*F106,2)</f>
        <v>0</v>
      </c>
      <c r="H106" s="156"/>
      <c r="I106" s="155">
        <f>ROUND(E106*H106,2)</f>
        <v>0</v>
      </c>
      <c r="J106" s="156"/>
      <c r="K106" s="155">
        <f>ROUND(E106*J106,2)</f>
        <v>0</v>
      </c>
      <c r="L106" s="155">
        <v>21</v>
      </c>
      <c r="M106" s="155">
        <f>G106*(1+L106/100)</f>
        <v>0</v>
      </c>
      <c r="N106" s="155">
        <v>0.4</v>
      </c>
      <c r="O106" s="155">
        <f>ROUND(E106*N106,2)</f>
        <v>0.8</v>
      </c>
      <c r="P106" s="155">
        <v>0</v>
      </c>
      <c r="Q106" s="155">
        <f>ROUND(E106*P106,2)</f>
        <v>0</v>
      </c>
      <c r="R106" s="155"/>
      <c r="S106" s="155" t="s">
        <v>129</v>
      </c>
      <c r="T106" s="155" t="s">
        <v>129</v>
      </c>
      <c r="U106" s="155">
        <v>2.5750000000000002</v>
      </c>
      <c r="V106" s="155">
        <f>ROUND(E106*U106,2)</f>
        <v>5.15</v>
      </c>
      <c r="W106" s="155"/>
      <c r="X106" s="155" t="s">
        <v>130</v>
      </c>
      <c r="Y106" s="146"/>
      <c r="Z106" s="146"/>
      <c r="AA106" s="146"/>
      <c r="AB106" s="146"/>
      <c r="AC106" s="146"/>
      <c r="AD106" s="146"/>
      <c r="AE106" s="146"/>
      <c r="AF106" s="146"/>
      <c r="AG106" s="146" t="s">
        <v>131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210"/>
      <c r="B107" s="211"/>
      <c r="C107" s="212" t="s">
        <v>72</v>
      </c>
      <c r="D107" s="213"/>
      <c r="E107" s="214">
        <v>2</v>
      </c>
      <c r="F107" s="215"/>
      <c r="G107" s="21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46"/>
      <c r="Z107" s="146"/>
      <c r="AA107" s="146"/>
      <c r="AB107" s="146"/>
      <c r="AC107" s="146"/>
      <c r="AD107" s="146"/>
      <c r="AE107" s="146"/>
      <c r="AF107" s="146"/>
      <c r="AG107" s="146" t="s">
        <v>133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204">
        <v>35</v>
      </c>
      <c r="B108" s="205" t="s">
        <v>252</v>
      </c>
      <c r="C108" s="206" t="s">
        <v>253</v>
      </c>
      <c r="D108" s="207" t="s">
        <v>128</v>
      </c>
      <c r="E108" s="208">
        <v>663.43</v>
      </c>
      <c r="F108" s="170"/>
      <c r="G108" s="209">
        <f>ROUND(E108*F108,2)</f>
        <v>0</v>
      </c>
      <c r="H108" s="156"/>
      <c r="I108" s="155">
        <f>ROUND(E108*H108,2)</f>
        <v>0</v>
      </c>
      <c r="J108" s="156"/>
      <c r="K108" s="155">
        <f>ROUND(E108*J108,2)</f>
        <v>0</v>
      </c>
      <c r="L108" s="155">
        <v>21</v>
      </c>
      <c r="M108" s="155">
        <f>G108*(1+L108/100)</f>
        <v>0</v>
      </c>
      <c r="N108" s="155">
        <v>0</v>
      </c>
      <c r="O108" s="155">
        <f>ROUND(E108*N108,2)</f>
        <v>0</v>
      </c>
      <c r="P108" s="155">
        <v>0</v>
      </c>
      <c r="Q108" s="155">
        <f>ROUND(E108*P108,2)</f>
        <v>0</v>
      </c>
      <c r="R108" s="155"/>
      <c r="S108" s="155" t="s">
        <v>129</v>
      </c>
      <c r="T108" s="155" t="s">
        <v>129</v>
      </c>
      <c r="U108" s="155">
        <v>2E-3</v>
      </c>
      <c r="V108" s="155">
        <f>ROUND(E108*U108,2)</f>
        <v>1.33</v>
      </c>
      <c r="W108" s="155"/>
      <c r="X108" s="155" t="s">
        <v>130</v>
      </c>
      <c r="Y108" s="146"/>
      <c r="Z108" s="146"/>
      <c r="AA108" s="146"/>
      <c r="AB108" s="146"/>
      <c r="AC108" s="146"/>
      <c r="AD108" s="146"/>
      <c r="AE108" s="146"/>
      <c r="AF108" s="146"/>
      <c r="AG108" s="146" t="s">
        <v>131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210"/>
      <c r="B109" s="211"/>
      <c r="C109" s="212" t="s">
        <v>254</v>
      </c>
      <c r="D109" s="213"/>
      <c r="E109" s="214">
        <v>663.43</v>
      </c>
      <c r="F109" s="215"/>
      <c r="G109" s="21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133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5" outlineLevel="1" x14ac:dyDescent="0.2">
      <c r="A110" s="204">
        <v>36</v>
      </c>
      <c r="B110" s="205" t="s">
        <v>255</v>
      </c>
      <c r="C110" s="206" t="s">
        <v>256</v>
      </c>
      <c r="D110" s="207" t="s">
        <v>233</v>
      </c>
      <c r="E110" s="208">
        <v>1</v>
      </c>
      <c r="F110" s="170"/>
      <c r="G110" s="209">
        <f>ROUND(E110*F110,2)</f>
        <v>0</v>
      </c>
      <c r="H110" s="156"/>
      <c r="I110" s="155">
        <f>ROUND(E110*H110,2)</f>
        <v>0</v>
      </c>
      <c r="J110" s="156"/>
      <c r="K110" s="155">
        <f>ROUND(E110*J110,2)</f>
        <v>0</v>
      </c>
      <c r="L110" s="155">
        <v>21</v>
      </c>
      <c r="M110" s="155">
        <f>G110*(1+L110/100)</f>
        <v>0</v>
      </c>
      <c r="N110" s="155">
        <v>1.1999999999999999E-3</v>
      </c>
      <c r="O110" s="155">
        <f>ROUND(E110*N110,2)</f>
        <v>0</v>
      </c>
      <c r="P110" s="155">
        <v>0</v>
      </c>
      <c r="Q110" s="155">
        <f>ROUND(E110*P110,2)</f>
        <v>0</v>
      </c>
      <c r="R110" s="155"/>
      <c r="S110" s="155" t="s">
        <v>186</v>
      </c>
      <c r="T110" s="155" t="s">
        <v>187</v>
      </c>
      <c r="U110" s="155">
        <v>0</v>
      </c>
      <c r="V110" s="155">
        <f>ROUND(E110*U110,2)</f>
        <v>0</v>
      </c>
      <c r="W110" s="155"/>
      <c r="X110" s="155" t="s">
        <v>130</v>
      </c>
      <c r="Y110" s="146"/>
      <c r="Z110" s="146"/>
      <c r="AA110" s="146"/>
      <c r="AB110" s="146"/>
      <c r="AC110" s="146"/>
      <c r="AD110" s="146"/>
      <c r="AE110" s="146"/>
      <c r="AF110" s="146"/>
      <c r="AG110" s="146" t="s">
        <v>131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210"/>
      <c r="B111" s="211"/>
      <c r="C111" s="212" t="s">
        <v>70</v>
      </c>
      <c r="D111" s="213"/>
      <c r="E111" s="214">
        <v>1</v>
      </c>
      <c r="F111" s="215"/>
      <c r="G111" s="21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46"/>
      <c r="Z111" s="146"/>
      <c r="AA111" s="146"/>
      <c r="AB111" s="146"/>
      <c r="AC111" s="146"/>
      <c r="AD111" s="146"/>
      <c r="AE111" s="146"/>
      <c r="AF111" s="146"/>
      <c r="AG111" s="146" t="s">
        <v>133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ht="22.5" outlineLevel="1" x14ac:dyDescent="0.2">
      <c r="A112" s="204">
        <v>37</v>
      </c>
      <c r="B112" s="205" t="s">
        <v>257</v>
      </c>
      <c r="C112" s="206" t="s">
        <v>258</v>
      </c>
      <c r="D112" s="207" t="s">
        <v>259</v>
      </c>
      <c r="E112" s="208">
        <v>2</v>
      </c>
      <c r="F112" s="170"/>
      <c r="G112" s="209">
        <f>ROUND(E112*F112,2)</f>
        <v>0</v>
      </c>
      <c r="H112" s="156"/>
      <c r="I112" s="155">
        <f>ROUND(E112*H112,2)</f>
        <v>0</v>
      </c>
      <c r="J112" s="156"/>
      <c r="K112" s="155">
        <f>ROUND(E112*J112,2)</f>
        <v>0</v>
      </c>
      <c r="L112" s="155">
        <v>21</v>
      </c>
      <c r="M112" s="155">
        <f>G112*(1+L112/100)</f>
        <v>0</v>
      </c>
      <c r="N112" s="155">
        <v>0</v>
      </c>
      <c r="O112" s="155">
        <f>ROUND(E112*N112,2)</f>
        <v>0</v>
      </c>
      <c r="P112" s="155">
        <v>0</v>
      </c>
      <c r="Q112" s="155">
        <f>ROUND(E112*P112,2)</f>
        <v>0</v>
      </c>
      <c r="R112" s="155"/>
      <c r="S112" s="155" t="s">
        <v>181</v>
      </c>
      <c r="T112" s="155" t="s">
        <v>260</v>
      </c>
      <c r="U112" s="155">
        <v>0</v>
      </c>
      <c r="V112" s="155">
        <f>ROUND(E112*U112,2)</f>
        <v>0</v>
      </c>
      <c r="W112" s="155"/>
      <c r="X112" s="155" t="s">
        <v>193</v>
      </c>
      <c r="Y112" s="146"/>
      <c r="Z112" s="146"/>
      <c r="AA112" s="146"/>
      <c r="AB112" s="146"/>
      <c r="AC112" s="146"/>
      <c r="AD112" s="146"/>
      <c r="AE112" s="146"/>
      <c r="AF112" s="146"/>
      <c r="AG112" s="146" t="s">
        <v>194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210"/>
      <c r="B113" s="211"/>
      <c r="C113" s="212" t="s">
        <v>261</v>
      </c>
      <c r="D113" s="213"/>
      <c r="E113" s="214">
        <v>2</v>
      </c>
      <c r="F113" s="215"/>
      <c r="G113" s="21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46"/>
      <c r="Z113" s="146"/>
      <c r="AA113" s="146"/>
      <c r="AB113" s="146"/>
      <c r="AC113" s="146"/>
      <c r="AD113" s="146"/>
      <c r="AE113" s="146"/>
      <c r="AF113" s="146"/>
      <c r="AG113" s="146" t="s">
        <v>133</v>
      </c>
      <c r="AH113" s="146">
        <v>5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22.5" outlineLevel="1" x14ac:dyDescent="0.2">
      <c r="A114" s="204">
        <v>38</v>
      </c>
      <c r="B114" s="205" t="s">
        <v>262</v>
      </c>
      <c r="C114" s="206" t="s">
        <v>263</v>
      </c>
      <c r="D114" s="207" t="s">
        <v>259</v>
      </c>
      <c r="E114" s="208">
        <v>1</v>
      </c>
      <c r="F114" s="170"/>
      <c r="G114" s="209">
        <f>ROUND(E114*F114,2)</f>
        <v>0</v>
      </c>
      <c r="H114" s="156"/>
      <c r="I114" s="155">
        <f>ROUND(E114*H114,2)</f>
        <v>0</v>
      </c>
      <c r="J114" s="156"/>
      <c r="K114" s="155">
        <f>ROUND(E114*J114,2)</f>
        <v>0</v>
      </c>
      <c r="L114" s="155">
        <v>21</v>
      </c>
      <c r="M114" s="155">
        <f>G114*(1+L114/100)</f>
        <v>0</v>
      </c>
      <c r="N114" s="155">
        <v>0</v>
      </c>
      <c r="O114" s="155">
        <f>ROUND(E114*N114,2)</f>
        <v>0</v>
      </c>
      <c r="P114" s="155">
        <v>0</v>
      </c>
      <c r="Q114" s="155">
        <f>ROUND(E114*P114,2)</f>
        <v>0</v>
      </c>
      <c r="R114" s="155"/>
      <c r="S114" s="155" t="s">
        <v>181</v>
      </c>
      <c r="T114" s="155" t="s">
        <v>260</v>
      </c>
      <c r="U114" s="155">
        <v>0</v>
      </c>
      <c r="V114" s="155">
        <f>ROUND(E114*U114,2)</f>
        <v>0</v>
      </c>
      <c r="W114" s="155"/>
      <c r="X114" s="155" t="s">
        <v>193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194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210"/>
      <c r="B115" s="211"/>
      <c r="C115" s="212" t="s">
        <v>70</v>
      </c>
      <c r="D115" s="213"/>
      <c r="E115" s="214">
        <v>1</v>
      </c>
      <c r="F115" s="215"/>
      <c r="G115" s="21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46"/>
      <c r="Z115" s="146"/>
      <c r="AA115" s="146"/>
      <c r="AB115" s="146"/>
      <c r="AC115" s="146"/>
      <c r="AD115" s="146"/>
      <c r="AE115" s="146"/>
      <c r="AF115" s="146"/>
      <c r="AG115" s="146" t="s">
        <v>133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x14ac:dyDescent="0.2">
      <c r="A116" s="197" t="s">
        <v>124</v>
      </c>
      <c r="B116" s="198" t="s">
        <v>86</v>
      </c>
      <c r="C116" s="199" t="s">
        <v>87</v>
      </c>
      <c r="D116" s="200"/>
      <c r="E116" s="201"/>
      <c r="F116" s="202"/>
      <c r="G116" s="203">
        <f>SUMIF(AG117:AG120,"&lt;&gt;NOR",G117:G120)</f>
        <v>0</v>
      </c>
      <c r="H116" s="159"/>
      <c r="I116" s="159">
        <f>SUM(I117:I120)</f>
        <v>0</v>
      </c>
      <c r="J116" s="159"/>
      <c r="K116" s="159">
        <f>SUM(K117:K120)</f>
        <v>0</v>
      </c>
      <c r="L116" s="159"/>
      <c r="M116" s="159">
        <f>SUM(M117:M120)</f>
        <v>0</v>
      </c>
      <c r="N116" s="159"/>
      <c r="O116" s="159">
        <f>SUM(O117:O120)</f>
        <v>0</v>
      </c>
      <c r="P116" s="159"/>
      <c r="Q116" s="159">
        <f>SUM(Q117:Q120)</f>
        <v>2.88</v>
      </c>
      <c r="R116" s="159"/>
      <c r="S116" s="159"/>
      <c r="T116" s="159"/>
      <c r="U116" s="159"/>
      <c r="V116" s="159">
        <f>SUM(V117:V120)</f>
        <v>9.27</v>
      </c>
      <c r="W116" s="159"/>
      <c r="X116" s="159"/>
      <c r="AG116" t="s">
        <v>125</v>
      </c>
    </row>
    <row r="117" spans="1:60" outlineLevel="1" x14ac:dyDescent="0.2">
      <c r="A117" s="204">
        <v>39</v>
      </c>
      <c r="B117" s="205" t="s">
        <v>264</v>
      </c>
      <c r="C117" s="206" t="s">
        <v>265</v>
      </c>
      <c r="D117" s="207" t="s">
        <v>140</v>
      </c>
      <c r="E117" s="208">
        <v>1.4399599999999999</v>
      </c>
      <c r="F117" s="170"/>
      <c r="G117" s="209">
        <f>ROUND(E117*F117,2)</f>
        <v>0</v>
      </c>
      <c r="H117" s="156"/>
      <c r="I117" s="155">
        <f>ROUND(E117*H117,2)</f>
        <v>0</v>
      </c>
      <c r="J117" s="156"/>
      <c r="K117" s="155">
        <f>ROUND(E117*J117,2)</f>
        <v>0</v>
      </c>
      <c r="L117" s="155">
        <v>21</v>
      </c>
      <c r="M117" s="155">
        <f>G117*(1+L117/100)</f>
        <v>0</v>
      </c>
      <c r="N117" s="155">
        <v>0</v>
      </c>
      <c r="O117" s="155">
        <f>ROUND(E117*N117,2)</f>
        <v>0</v>
      </c>
      <c r="P117" s="155">
        <v>2</v>
      </c>
      <c r="Q117" s="155">
        <f>ROUND(E117*P117,2)</f>
        <v>2.88</v>
      </c>
      <c r="R117" s="155"/>
      <c r="S117" s="155" t="s">
        <v>129</v>
      </c>
      <c r="T117" s="155" t="s">
        <v>129</v>
      </c>
      <c r="U117" s="155">
        <v>6.4359999999999999</v>
      </c>
      <c r="V117" s="155">
        <f>ROUND(E117*U117,2)</f>
        <v>9.27</v>
      </c>
      <c r="W117" s="155"/>
      <c r="X117" s="155" t="s">
        <v>130</v>
      </c>
      <c r="Y117" s="146"/>
      <c r="Z117" s="146"/>
      <c r="AA117" s="146"/>
      <c r="AB117" s="146"/>
      <c r="AC117" s="146"/>
      <c r="AD117" s="146"/>
      <c r="AE117" s="146"/>
      <c r="AF117" s="146"/>
      <c r="AG117" s="146" t="s">
        <v>131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210"/>
      <c r="B118" s="211"/>
      <c r="C118" s="212" t="s">
        <v>266</v>
      </c>
      <c r="D118" s="213"/>
      <c r="E118" s="214">
        <v>1.1430800000000001</v>
      </c>
      <c r="F118" s="215"/>
      <c r="G118" s="21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46"/>
      <c r="Z118" s="146"/>
      <c r="AA118" s="146"/>
      <c r="AB118" s="146"/>
      <c r="AC118" s="146"/>
      <c r="AD118" s="146"/>
      <c r="AE118" s="146"/>
      <c r="AF118" s="146"/>
      <c r="AG118" s="146" t="s">
        <v>133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210"/>
      <c r="B119" s="211"/>
      <c r="C119" s="212" t="s">
        <v>159</v>
      </c>
      <c r="D119" s="213"/>
      <c r="E119" s="214">
        <v>9.8960000000000006E-2</v>
      </c>
      <c r="F119" s="215"/>
      <c r="G119" s="21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46"/>
      <c r="Z119" s="146"/>
      <c r="AA119" s="146"/>
      <c r="AB119" s="146"/>
      <c r="AC119" s="146"/>
      <c r="AD119" s="146"/>
      <c r="AE119" s="146"/>
      <c r="AF119" s="146"/>
      <c r="AG119" s="146" t="s">
        <v>133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210"/>
      <c r="B120" s="211"/>
      <c r="C120" s="212" t="s">
        <v>157</v>
      </c>
      <c r="D120" s="213"/>
      <c r="E120" s="214">
        <v>0.19792000000000001</v>
      </c>
      <c r="F120" s="215"/>
      <c r="G120" s="21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133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x14ac:dyDescent="0.2">
      <c r="A121" s="197" t="s">
        <v>124</v>
      </c>
      <c r="B121" s="198" t="s">
        <v>88</v>
      </c>
      <c r="C121" s="199" t="s">
        <v>89</v>
      </c>
      <c r="D121" s="200"/>
      <c r="E121" s="201"/>
      <c r="F121" s="202"/>
      <c r="G121" s="203">
        <f>SUMIF(AG122:AG122,"&lt;&gt;NOR",G122:G122)</f>
        <v>0</v>
      </c>
      <c r="H121" s="159"/>
      <c r="I121" s="159">
        <f>SUM(I122:I122)</f>
        <v>0</v>
      </c>
      <c r="J121" s="159"/>
      <c r="K121" s="159">
        <f>SUM(K122:K122)</f>
        <v>0</v>
      </c>
      <c r="L121" s="159"/>
      <c r="M121" s="159">
        <f>SUM(M122:M122)</f>
        <v>0</v>
      </c>
      <c r="N121" s="159"/>
      <c r="O121" s="159">
        <f>SUM(O122:O122)</f>
        <v>0</v>
      </c>
      <c r="P121" s="159"/>
      <c r="Q121" s="159">
        <f>SUM(Q122:Q122)</f>
        <v>0</v>
      </c>
      <c r="R121" s="159"/>
      <c r="S121" s="159"/>
      <c r="T121" s="159"/>
      <c r="U121" s="159"/>
      <c r="V121" s="159">
        <f>SUM(V122:V122)</f>
        <v>7.44</v>
      </c>
      <c r="W121" s="159"/>
      <c r="X121" s="159"/>
      <c r="AG121" t="s">
        <v>125</v>
      </c>
    </row>
    <row r="122" spans="1:60" outlineLevel="1" x14ac:dyDescent="0.2">
      <c r="A122" s="219">
        <v>40</v>
      </c>
      <c r="B122" s="220" t="s">
        <v>267</v>
      </c>
      <c r="C122" s="221" t="s">
        <v>268</v>
      </c>
      <c r="D122" s="222" t="s">
        <v>269</v>
      </c>
      <c r="E122" s="223">
        <v>465.01186000000001</v>
      </c>
      <c r="F122" s="172"/>
      <c r="G122" s="224">
        <f>ROUND(E122*F122,2)</f>
        <v>0</v>
      </c>
      <c r="H122" s="156"/>
      <c r="I122" s="155">
        <f>ROUND(E122*H122,2)</f>
        <v>0</v>
      </c>
      <c r="J122" s="156"/>
      <c r="K122" s="155">
        <f>ROUND(E122*J122,2)</f>
        <v>0</v>
      </c>
      <c r="L122" s="155">
        <v>21</v>
      </c>
      <c r="M122" s="155">
        <f>G122*(1+L122/100)</f>
        <v>0</v>
      </c>
      <c r="N122" s="155">
        <v>0</v>
      </c>
      <c r="O122" s="155">
        <f>ROUND(E122*N122,2)</f>
        <v>0</v>
      </c>
      <c r="P122" s="155">
        <v>0</v>
      </c>
      <c r="Q122" s="155">
        <f>ROUND(E122*P122,2)</f>
        <v>0</v>
      </c>
      <c r="R122" s="155"/>
      <c r="S122" s="155" t="s">
        <v>129</v>
      </c>
      <c r="T122" s="155" t="s">
        <v>129</v>
      </c>
      <c r="U122" s="155">
        <v>1.6E-2</v>
      </c>
      <c r="V122" s="155">
        <f>ROUND(E122*U122,2)</f>
        <v>7.44</v>
      </c>
      <c r="W122" s="155"/>
      <c r="X122" s="155" t="s">
        <v>270</v>
      </c>
      <c r="Y122" s="146"/>
      <c r="Z122" s="146"/>
      <c r="AA122" s="146"/>
      <c r="AB122" s="146"/>
      <c r="AC122" s="146"/>
      <c r="AD122" s="146"/>
      <c r="AE122" s="146"/>
      <c r="AF122" s="146"/>
      <c r="AG122" s="146" t="s">
        <v>271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x14ac:dyDescent="0.2">
      <c r="A123" s="197" t="s">
        <v>124</v>
      </c>
      <c r="B123" s="198" t="s">
        <v>92</v>
      </c>
      <c r="C123" s="199" t="s">
        <v>93</v>
      </c>
      <c r="D123" s="200"/>
      <c r="E123" s="201"/>
      <c r="F123" s="202"/>
      <c r="G123" s="203">
        <f>SUMIF(AG124:AG126,"&lt;&gt;NOR",G124:G126)</f>
        <v>0</v>
      </c>
      <c r="H123" s="159"/>
      <c r="I123" s="159">
        <f>SUM(I124:I126)</f>
        <v>0</v>
      </c>
      <c r="J123" s="159"/>
      <c r="K123" s="159">
        <f>SUM(K124:K126)</f>
        <v>0</v>
      </c>
      <c r="L123" s="159"/>
      <c r="M123" s="159">
        <f>SUM(M124:M126)</f>
        <v>0</v>
      </c>
      <c r="N123" s="159"/>
      <c r="O123" s="159">
        <f>SUM(O124:O126)</f>
        <v>0</v>
      </c>
      <c r="P123" s="159"/>
      <c r="Q123" s="159">
        <f>SUM(Q124:Q126)</f>
        <v>0</v>
      </c>
      <c r="R123" s="159"/>
      <c r="S123" s="159"/>
      <c r="T123" s="159"/>
      <c r="U123" s="159"/>
      <c r="V123" s="159">
        <f>SUM(V124:V126)</f>
        <v>0</v>
      </c>
      <c r="W123" s="159"/>
      <c r="X123" s="159"/>
      <c r="AG123" t="s">
        <v>125</v>
      </c>
    </row>
    <row r="124" spans="1:60" outlineLevel="1" x14ac:dyDescent="0.2">
      <c r="A124" s="204">
        <v>41</v>
      </c>
      <c r="B124" s="205" t="s">
        <v>272</v>
      </c>
      <c r="C124" s="206" t="s">
        <v>273</v>
      </c>
      <c r="D124" s="207" t="s">
        <v>274</v>
      </c>
      <c r="E124" s="208">
        <v>1</v>
      </c>
      <c r="F124" s="170"/>
      <c r="G124" s="209">
        <f>ROUND(E124*F124,2)</f>
        <v>0</v>
      </c>
      <c r="H124" s="156"/>
      <c r="I124" s="155">
        <f>ROUND(E124*H124,2)</f>
        <v>0</v>
      </c>
      <c r="J124" s="156"/>
      <c r="K124" s="155">
        <f>ROUND(E124*J124,2)</f>
        <v>0</v>
      </c>
      <c r="L124" s="155">
        <v>21</v>
      </c>
      <c r="M124" s="155">
        <f>G124*(1+L124/100)</f>
        <v>0</v>
      </c>
      <c r="N124" s="155">
        <v>0</v>
      </c>
      <c r="O124" s="155">
        <f>ROUND(E124*N124,2)</f>
        <v>0</v>
      </c>
      <c r="P124" s="155">
        <v>0</v>
      </c>
      <c r="Q124" s="155">
        <f>ROUND(E124*P124,2)</f>
        <v>0</v>
      </c>
      <c r="R124" s="155"/>
      <c r="S124" s="155" t="s">
        <v>181</v>
      </c>
      <c r="T124" s="155" t="s">
        <v>187</v>
      </c>
      <c r="U124" s="155">
        <v>0</v>
      </c>
      <c r="V124" s="155">
        <f>ROUND(E124*U124,2)</f>
        <v>0</v>
      </c>
      <c r="W124" s="155"/>
      <c r="X124" s="155" t="s">
        <v>130</v>
      </c>
      <c r="Y124" s="146"/>
      <c r="Z124" s="146"/>
      <c r="AA124" s="146"/>
      <c r="AB124" s="146"/>
      <c r="AC124" s="146"/>
      <c r="AD124" s="146"/>
      <c r="AE124" s="146"/>
      <c r="AF124" s="146"/>
      <c r="AG124" s="146" t="s">
        <v>131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22.5" outlineLevel="1" x14ac:dyDescent="0.2">
      <c r="A125" s="210"/>
      <c r="B125" s="211"/>
      <c r="C125" s="212" t="s">
        <v>275</v>
      </c>
      <c r="D125" s="213"/>
      <c r="E125" s="214"/>
      <c r="F125" s="215"/>
      <c r="G125" s="21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133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210"/>
      <c r="B126" s="211"/>
      <c r="C126" s="212" t="s">
        <v>70</v>
      </c>
      <c r="D126" s="213"/>
      <c r="E126" s="214">
        <v>1</v>
      </c>
      <c r="F126" s="215"/>
      <c r="G126" s="21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46"/>
      <c r="Z126" s="146"/>
      <c r="AA126" s="146"/>
      <c r="AB126" s="146"/>
      <c r="AC126" s="146"/>
      <c r="AD126" s="146"/>
      <c r="AE126" s="146"/>
      <c r="AF126" s="146"/>
      <c r="AG126" s="146" t="s">
        <v>133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x14ac:dyDescent="0.2">
      <c r="A127" s="197" t="s">
        <v>124</v>
      </c>
      <c r="B127" s="198" t="s">
        <v>94</v>
      </c>
      <c r="C127" s="199" t="s">
        <v>95</v>
      </c>
      <c r="D127" s="200"/>
      <c r="E127" s="201"/>
      <c r="F127" s="202"/>
      <c r="G127" s="203">
        <f>SUMIF(AG128:AG136,"&lt;&gt;NOR",G128:G136)</f>
        <v>0</v>
      </c>
      <c r="H127" s="159"/>
      <c r="I127" s="159">
        <f>SUM(I128:I136)</f>
        <v>0</v>
      </c>
      <c r="J127" s="159"/>
      <c r="K127" s="159">
        <f>SUM(K128:K136)</f>
        <v>0</v>
      </c>
      <c r="L127" s="159"/>
      <c r="M127" s="159">
        <f>SUM(M128:M136)</f>
        <v>0</v>
      </c>
      <c r="N127" s="159"/>
      <c r="O127" s="159">
        <f>SUM(O128:O136)</f>
        <v>0</v>
      </c>
      <c r="P127" s="159"/>
      <c r="Q127" s="159">
        <f>SUM(Q128:Q136)</f>
        <v>0</v>
      </c>
      <c r="R127" s="159"/>
      <c r="S127" s="159"/>
      <c r="T127" s="159"/>
      <c r="U127" s="159"/>
      <c r="V127" s="159">
        <f>SUM(V128:V136)</f>
        <v>34</v>
      </c>
      <c r="W127" s="159"/>
      <c r="X127" s="159"/>
      <c r="AG127" t="s">
        <v>125</v>
      </c>
    </row>
    <row r="128" spans="1:60" outlineLevel="1" x14ac:dyDescent="0.2">
      <c r="A128" s="204">
        <v>42</v>
      </c>
      <c r="B128" s="205" t="s">
        <v>276</v>
      </c>
      <c r="C128" s="206" t="s">
        <v>277</v>
      </c>
      <c r="D128" s="207" t="s">
        <v>269</v>
      </c>
      <c r="E128" s="208">
        <v>11.00713</v>
      </c>
      <c r="F128" s="170"/>
      <c r="G128" s="209">
        <f>ROUND(E128*F128,2)</f>
        <v>0</v>
      </c>
      <c r="H128" s="156"/>
      <c r="I128" s="155">
        <f>ROUND(E128*H128,2)</f>
        <v>0</v>
      </c>
      <c r="J128" s="156"/>
      <c r="K128" s="155">
        <f>ROUND(E128*J128,2)</f>
        <v>0</v>
      </c>
      <c r="L128" s="155">
        <v>21</v>
      </c>
      <c r="M128" s="155">
        <f>G128*(1+L128/100)</f>
        <v>0</v>
      </c>
      <c r="N128" s="155">
        <v>0</v>
      </c>
      <c r="O128" s="155">
        <f>ROUND(E128*N128,2)</f>
        <v>0</v>
      </c>
      <c r="P128" s="155">
        <v>0</v>
      </c>
      <c r="Q128" s="155">
        <f>ROUND(E128*P128,2)</f>
        <v>0</v>
      </c>
      <c r="R128" s="155"/>
      <c r="S128" s="155" t="s">
        <v>129</v>
      </c>
      <c r="T128" s="155" t="s">
        <v>129</v>
      </c>
      <c r="U128" s="155">
        <v>0</v>
      </c>
      <c r="V128" s="155">
        <f>ROUND(E128*U128,2)</f>
        <v>0</v>
      </c>
      <c r="W128" s="155"/>
      <c r="X128" s="155" t="s">
        <v>130</v>
      </c>
      <c r="Y128" s="146"/>
      <c r="Z128" s="146"/>
      <c r="AA128" s="146"/>
      <c r="AB128" s="146"/>
      <c r="AC128" s="146"/>
      <c r="AD128" s="146"/>
      <c r="AE128" s="146"/>
      <c r="AF128" s="146"/>
      <c r="AG128" s="146" t="s">
        <v>152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210"/>
      <c r="B129" s="211"/>
      <c r="C129" s="212" t="s">
        <v>278</v>
      </c>
      <c r="D129" s="213"/>
      <c r="E129" s="214">
        <v>7.6202100000000002</v>
      </c>
      <c r="F129" s="215"/>
      <c r="G129" s="21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46"/>
      <c r="Z129" s="146"/>
      <c r="AA129" s="146"/>
      <c r="AB129" s="146"/>
      <c r="AC129" s="146"/>
      <c r="AD129" s="146"/>
      <c r="AE129" s="146"/>
      <c r="AF129" s="146"/>
      <c r="AG129" s="146" t="s">
        <v>133</v>
      </c>
      <c r="AH129" s="146">
        <v>7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210"/>
      <c r="B130" s="211"/>
      <c r="C130" s="212" t="s">
        <v>279</v>
      </c>
      <c r="D130" s="213"/>
      <c r="E130" s="214">
        <v>2.8799199999999998</v>
      </c>
      <c r="F130" s="215"/>
      <c r="G130" s="21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46"/>
      <c r="Z130" s="146"/>
      <c r="AA130" s="146"/>
      <c r="AB130" s="146"/>
      <c r="AC130" s="146"/>
      <c r="AD130" s="146"/>
      <c r="AE130" s="146"/>
      <c r="AF130" s="146"/>
      <c r="AG130" s="146" t="s">
        <v>133</v>
      </c>
      <c r="AH130" s="146">
        <v>7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210"/>
      <c r="B131" s="211"/>
      <c r="C131" s="212" t="s">
        <v>280</v>
      </c>
      <c r="D131" s="213"/>
      <c r="E131" s="214">
        <v>2.5000000000000001E-2</v>
      </c>
      <c r="F131" s="215"/>
      <c r="G131" s="21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46"/>
      <c r="Z131" s="146"/>
      <c r="AA131" s="146"/>
      <c r="AB131" s="146"/>
      <c r="AC131" s="146"/>
      <c r="AD131" s="146"/>
      <c r="AE131" s="146"/>
      <c r="AF131" s="146"/>
      <c r="AG131" s="146" t="s">
        <v>133</v>
      </c>
      <c r="AH131" s="146">
        <v>7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210"/>
      <c r="B132" s="211"/>
      <c r="C132" s="212" t="s">
        <v>281</v>
      </c>
      <c r="D132" s="213"/>
      <c r="E132" s="214">
        <v>0.48199999999999998</v>
      </c>
      <c r="F132" s="215"/>
      <c r="G132" s="21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46"/>
      <c r="Z132" s="146"/>
      <c r="AA132" s="146"/>
      <c r="AB132" s="146"/>
      <c r="AC132" s="146"/>
      <c r="AD132" s="146"/>
      <c r="AE132" s="146"/>
      <c r="AF132" s="146"/>
      <c r="AG132" s="146" t="s">
        <v>133</v>
      </c>
      <c r="AH132" s="146">
        <v>7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204">
        <v>43</v>
      </c>
      <c r="B133" s="205" t="s">
        <v>282</v>
      </c>
      <c r="C133" s="206" t="s">
        <v>283</v>
      </c>
      <c r="D133" s="207" t="s">
        <v>269</v>
      </c>
      <c r="E133" s="208">
        <v>58.381839999999997</v>
      </c>
      <c r="F133" s="170"/>
      <c r="G133" s="209">
        <f>ROUND(E133*F133,2)</f>
        <v>0</v>
      </c>
      <c r="H133" s="156"/>
      <c r="I133" s="155">
        <f>ROUND(E133*H133,2)</f>
        <v>0</v>
      </c>
      <c r="J133" s="156"/>
      <c r="K133" s="155">
        <f>ROUND(E133*J133,2)</f>
        <v>0</v>
      </c>
      <c r="L133" s="155">
        <v>21</v>
      </c>
      <c r="M133" s="155">
        <f>G133*(1+L133/100)</f>
        <v>0</v>
      </c>
      <c r="N133" s="155">
        <v>0</v>
      </c>
      <c r="O133" s="155">
        <f>ROUND(E133*N133,2)</f>
        <v>0</v>
      </c>
      <c r="P133" s="155">
        <v>0</v>
      </c>
      <c r="Q133" s="155">
        <f>ROUND(E133*P133,2)</f>
        <v>0</v>
      </c>
      <c r="R133" s="155"/>
      <c r="S133" s="155" t="s">
        <v>129</v>
      </c>
      <c r="T133" s="155" t="s">
        <v>129</v>
      </c>
      <c r="U133" s="155">
        <v>0</v>
      </c>
      <c r="V133" s="155">
        <f>ROUND(E133*U133,2)</f>
        <v>0</v>
      </c>
      <c r="W133" s="155"/>
      <c r="X133" s="155" t="s">
        <v>130</v>
      </c>
      <c r="Y133" s="146"/>
      <c r="Z133" s="146"/>
      <c r="AA133" s="146"/>
      <c r="AB133" s="146"/>
      <c r="AC133" s="146"/>
      <c r="AD133" s="146"/>
      <c r="AE133" s="146"/>
      <c r="AF133" s="146"/>
      <c r="AG133" s="146" t="s">
        <v>152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210"/>
      <c r="B134" s="211"/>
      <c r="C134" s="212" t="s">
        <v>284</v>
      </c>
      <c r="D134" s="213"/>
      <c r="E134" s="214">
        <v>58.381839999999997</v>
      </c>
      <c r="F134" s="215"/>
      <c r="G134" s="21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46"/>
      <c r="Z134" s="146"/>
      <c r="AA134" s="146"/>
      <c r="AB134" s="146"/>
      <c r="AC134" s="146"/>
      <c r="AD134" s="146"/>
      <c r="AE134" s="146"/>
      <c r="AF134" s="146"/>
      <c r="AG134" s="146" t="s">
        <v>133</v>
      </c>
      <c r="AH134" s="146">
        <v>7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219">
        <v>44</v>
      </c>
      <c r="B135" s="220" t="s">
        <v>285</v>
      </c>
      <c r="C135" s="221" t="s">
        <v>286</v>
      </c>
      <c r="D135" s="222" t="s">
        <v>269</v>
      </c>
      <c r="E135" s="223">
        <v>69.38897</v>
      </c>
      <c r="F135" s="172"/>
      <c r="G135" s="224">
        <f>ROUND(E135*F135,2)</f>
        <v>0</v>
      </c>
      <c r="H135" s="156"/>
      <c r="I135" s="155">
        <f>ROUND(E135*H135,2)</f>
        <v>0</v>
      </c>
      <c r="J135" s="156"/>
      <c r="K135" s="155">
        <f>ROUND(E135*J135,2)</f>
        <v>0</v>
      </c>
      <c r="L135" s="155">
        <v>21</v>
      </c>
      <c r="M135" s="155">
        <f>G135*(1+L135/100)</f>
        <v>0</v>
      </c>
      <c r="N135" s="155">
        <v>0</v>
      </c>
      <c r="O135" s="155">
        <f>ROUND(E135*N135,2)</f>
        <v>0</v>
      </c>
      <c r="P135" s="155">
        <v>0</v>
      </c>
      <c r="Q135" s="155">
        <f>ROUND(E135*P135,2)</f>
        <v>0</v>
      </c>
      <c r="R135" s="155"/>
      <c r="S135" s="155" t="s">
        <v>129</v>
      </c>
      <c r="T135" s="155" t="s">
        <v>129</v>
      </c>
      <c r="U135" s="155">
        <v>0.49</v>
      </c>
      <c r="V135" s="155">
        <f>ROUND(E135*U135,2)</f>
        <v>34</v>
      </c>
      <c r="W135" s="155"/>
      <c r="X135" s="155" t="s">
        <v>287</v>
      </c>
      <c r="Y135" s="146"/>
      <c r="Z135" s="146"/>
      <c r="AA135" s="146"/>
      <c r="AB135" s="146"/>
      <c r="AC135" s="146"/>
      <c r="AD135" s="146"/>
      <c r="AE135" s="146"/>
      <c r="AF135" s="146"/>
      <c r="AG135" s="146" t="s">
        <v>288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204">
        <v>45</v>
      </c>
      <c r="B136" s="205" t="s">
        <v>289</v>
      </c>
      <c r="C136" s="206" t="s">
        <v>290</v>
      </c>
      <c r="D136" s="207" t="s">
        <v>269</v>
      </c>
      <c r="E136" s="208">
        <v>138.77794</v>
      </c>
      <c r="F136" s="170"/>
      <c r="G136" s="209">
        <f>ROUND(E136*F136,2)</f>
        <v>0</v>
      </c>
      <c r="H136" s="156"/>
      <c r="I136" s="155">
        <f>ROUND(E136*H136,2)</f>
        <v>0</v>
      </c>
      <c r="J136" s="156"/>
      <c r="K136" s="155">
        <f>ROUND(E136*J136,2)</f>
        <v>0</v>
      </c>
      <c r="L136" s="155">
        <v>21</v>
      </c>
      <c r="M136" s="155">
        <f>G136*(1+L136/100)</f>
        <v>0</v>
      </c>
      <c r="N136" s="155">
        <v>0</v>
      </c>
      <c r="O136" s="155">
        <f>ROUND(E136*N136,2)</f>
        <v>0</v>
      </c>
      <c r="P136" s="155">
        <v>0</v>
      </c>
      <c r="Q136" s="155">
        <f>ROUND(E136*P136,2)</f>
        <v>0</v>
      </c>
      <c r="R136" s="155"/>
      <c r="S136" s="155" t="s">
        <v>129</v>
      </c>
      <c r="T136" s="155" t="s">
        <v>129</v>
      </c>
      <c r="U136" s="155">
        <v>0</v>
      </c>
      <c r="V136" s="155">
        <f>ROUND(E136*U136,2)</f>
        <v>0</v>
      </c>
      <c r="W136" s="155"/>
      <c r="X136" s="155" t="s">
        <v>287</v>
      </c>
      <c r="Y136" s="146"/>
      <c r="Z136" s="146"/>
      <c r="AA136" s="146"/>
      <c r="AB136" s="146"/>
      <c r="AC136" s="146"/>
      <c r="AD136" s="146"/>
      <c r="AE136" s="146"/>
      <c r="AF136" s="146"/>
      <c r="AG136" s="146" t="s">
        <v>288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x14ac:dyDescent="0.2">
      <c r="A137" s="192"/>
      <c r="B137" s="193"/>
      <c r="C137" s="225"/>
      <c r="D137" s="194"/>
      <c r="E137" s="192"/>
      <c r="F137" s="192"/>
      <c r="G137" s="19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111</v>
      </c>
    </row>
    <row r="138" spans="1:60" x14ac:dyDescent="0.2">
      <c r="A138" s="226"/>
      <c r="B138" s="227" t="s">
        <v>31</v>
      </c>
      <c r="C138" s="228"/>
      <c r="D138" s="229"/>
      <c r="E138" s="230"/>
      <c r="F138" s="230"/>
      <c r="G138" s="231">
        <f>G8+G52+G69+G72+G87+G90+G99+G105+G116+G121+G123+G127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291</v>
      </c>
    </row>
    <row r="139" spans="1:60" x14ac:dyDescent="0.2">
      <c r="A139" s="192"/>
      <c r="B139" s="193"/>
      <c r="C139" s="225"/>
      <c r="D139" s="194"/>
      <c r="E139" s="192"/>
      <c r="F139" s="192"/>
      <c r="G139" s="19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192"/>
      <c r="B140" s="193"/>
      <c r="C140" s="225"/>
      <c r="D140" s="194"/>
      <c r="E140" s="192"/>
      <c r="F140" s="192"/>
      <c r="G140" s="19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307" t="s">
        <v>292</v>
      </c>
      <c r="B141" s="307"/>
      <c r="C141" s="308"/>
      <c r="D141" s="194"/>
      <c r="E141" s="192"/>
      <c r="F141" s="192"/>
      <c r="G141" s="19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A142" s="288"/>
      <c r="B142" s="289"/>
      <c r="C142" s="290"/>
      <c r="D142" s="289"/>
      <c r="E142" s="289"/>
      <c r="F142" s="289"/>
      <c r="G142" s="29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G142" t="s">
        <v>293</v>
      </c>
    </row>
    <row r="143" spans="1:60" x14ac:dyDescent="0.2">
      <c r="A143" s="292"/>
      <c r="B143" s="293"/>
      <c r="C143" s="294"/>
      <c r="D143" s="293"/>
      <c r="E143" s="293"/>
      <c r="F143" s="293"/>
      <c r="G143" s="29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292"/>
      <c r="B144" s="293"/>
      <c r="C144" s="294"/>
      <c r="D144" s="293"/>
      <c r="E144" s="293"/>
      <c r="F144" s="293"/>
      <c r="G144" s="29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292"/>
      <c r="B145" s="293"/>
      <c r="C145" s="294"/>
      <c r="D145" s="293"/>
      <c r="E145" s="293"/>
      <c r="F145" s="293"/>
      <c r="G145" s="29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A146" s="296"/>
      <c r="B146" s="297"/>
      <c r="C146" s="298"/>
      <c r="D146" s="297"/>
      <c r="E146" s="297"/>
      <c r="F146" s="297"/>
      <c r="G146" s="299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">
      <c r="A147" s="3"/>
      <c r="B147" s="4"/>
      <c r="C147" s="177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">
      <c r="C148" s="179"/>
      <c r="D148" s="10"/>
      <c r="AG148" t="s">
        <v>294</v>
      </c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SYEYyxYngzW9jcNpKvbWKQAIYlh5MucvP51rnhLtxAETyzpbeaQzzw4X8xs0zL6jCUyz3S0k1MXvwEt3c3TXA==" saltValue="IF3BEcL1sP7udvL9d0J96Q==" spinCount="100000" sheet="1" objects="1" scenarios="1" formatCells="0" formatColumns="0" selectLockedCells="1"/>
  <mergeCells count="6">
    <mergeCell ref="A142:G146"/>
    <mergeCell ref="A1:G1"/>
    <mergeCell ref="C2:G2"/>
    <mergeCell ref="C3:G3"/>
    <mergeCell ref="C4:G4"/>
    <mergeCell ref="A141:C14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9AB8-B0D1-4F8F-B031-721DA9888D86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40" sqref="A40:G44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09" t="s">
        <v>7</v>
      </c>
      <c r="B1" s="309"/>
      <c r="C1" s="309"/>
      <c r="D1" s="309"/>
      <c r="E1" s="309"/>
      <c r="F1" s="309"/>
      <c r="G1" s="309"/>
      <c r="AG1" t="s">
        <v>99</v>
      </c>
    </row>
    <row r="2" spans="1:60" ht="24.95" customHeight="1" x14ac:dyDescent="0.2">
      <c r="A2" s="138" t="s">
        <v>8</v>
      </c>
      <c r="B2" s="48" t="s">
        <v>43</v>
      </c>
      <c r="C2" s="310" t="s">
        <v>44</v>
      </c>
      <c r="D2" s="311"/>
      <c r="E2" s="311"/>
      <c r="F2" s="311"/>
      <c r="G2" s="312"/>
      <c r="AG2" t="s">
        <v>100</v>
      </c>
    </row>
    <row r="3" spans="1:60" ht="24.95" customHeight="1" x14ac:dyDescent="0.2">
      <c r="A3" s="138" t="s">
        <v>9</v>
      </c>
      <c r="B3" s="48" t="s">
        <v>62</v>
      </c>
      <c r="C3" s="310" t="s">
        <v>63</v>
      </c>
      <c r="D3" s="311"/>
      <c r="E3" s="311"/>
      <c r="F3" s="311"/>
      <c r="G3" s="312"/>
      <c r="AC3" s="120" t="s">
        <v>295</v>
      </c>
      <c r="AG3" t="s">
        <v>101</v>
      </c>
    </row>
    <row r="4" spans="1:60" ht="24.95" customHeight="1" x14ac:dyDescent="0.2">
      <c r="A4" s="139" t="s">
        <v>10</v>
      </c>
      <c r="B4" s="140" t="s">
        <v>64</v>
      </c>
      <c r="C4" s="313" t="s">
        <v>65</v>
      </c>
      <c r="D4" s="314"/>
      <c r="E4" s="314"/>
      <c r="F4" s="314"/>
      <c r="G4" s="315"/>
      <c r="AG4" t="s">
        <v>102</v>
      </c>
    </row>
    <row r="5" spans="1:60" x14ac:dyDescent="0.2">
      <c r="D5" s="10"/>
    </row>
    <row r="6" spans="1:60" ht="38.25" x14ac:dyDescent="0.2">
      <c r="A6" s="142" t="s">
        <v>103</v>
      </c>
      <c r="B6" s="144" t="s">
        <v>104</v>
      </c>
      <c r="C6" s="144" t="s">
        <v>105</v>
      </c>
      <c r="D6" s="143" t="s">
        <v>106</v>
      </c>
      <c r="E6" s="142" t="s">
        <v>107</v>
      </c>
      <c r="F6" s="141" t="s">
        <v>108</v>
      </c>
      <c r="G6" s="142" t="s">
        <v>31</v>
      </c>
      <c r="H6" s="145" t="s">
        <v>32</v>
      </c>
      <c r="I6" s="145" t="s">
        <v>109</v>
      </c>
      <c r="J6" s="145" t="s">
        <v>33</v>
      </c>
      <c r="K6" s="145" t="s">
        <v>110</v>
      </c>
      <c r="L6" s="145" t="s">
        <v>111</v>
      </c>
      <c r="M6" s="145" t="s">
        <v>112</v>
      </c>
      <c r="N6" s="145" t="s">
        <v>113</v>
      </c>
      <c r="O6" s="145" t="s">
        <v>114</v>
      </c>
      <c r="P6" s="145" t="s">
        <v>115</v>
      </c>
      <c r="Q6" s="145" t="s">
        <v>116</v>
      </c>
      <c r="R6" s="145" t="s">
        <v>117</v>
      </c>
      <c r="S6" s="145" t="s">
        <v>118</v>
      </c>
      <c r="T6" s="145" t="s">
        <v>119</v>
      </c>
      <c r="U6" s="145" t="s">
        <v>120</v>
      </c>
      <c r="V6" s="145" t="s">
        <v>121</v>
      </c>
      <c r="W6" s="145" t="s">
        <v>122</v>
      </c>
      <c r="X6" s="145" t="s">
        <v>123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0" t="s">
        <v>124</v>
      </c>
      <c r="B8" s="161" t="s">
        <v>64</v>
      </c>
      <c r="C8" s="174" t="s">
        <v>65</v>
      </c>
      <c r="D8" s="162"/>
      <c r="E8" s="163"/>
      <c r="F8" s="164"/>
      <c r="G8" s="165">
        <f>SUMIF(AG9:AG14,"&lt;&gt;NOR",G9:G14)</f>
        <v>0</v>
      </c>
      <c r="H8" s="159"/>
      <c r="I8" s="159">
        <f>SUM(I9:I14)</f>
        <v>0</v>
      </c>
      <c r="J8" s="159"/>
      <c r="K8" s="159">
        <f>SUM(K9:K14)</f>
        <v>0</v>
      </c>
      <c r="L8" s="159"/>
      <c r="M8" s="159">
        <f>SUM(M9:M14)</f>
        <v>0</v>
      </c>
      <c r="N8" s="159"/>
      <c r="O8" s="159">
        <f>SUM(O9:O14)</f>
        <v>0</v>
      </c>
      <c r="P8" s="159"/>
      <c r="Q8" s="159">
        <f>SUM(Q9:Q14)</f>
        <v>0</v>
      </c>
      <c r="R8" s="159"/>
      <c r="S8" s="159"/>
      <c r="T8" s="159"/>
      <c r="U8" s="159"/>
      <c r="V8" s="159">
        <f>SUM(V9:V14)</f>
        <v>0</v>
      </c>
      <c r="W8" s="159"/>
      <c r="X8" s="159"/>
      <c r="AG8" t="s">
        <v>125</v>
      </c>
    </row>
    <row r="9" spans="1:60" outlineLevel="1" x14ac:dyDescent="0.2">
      <c r="A9" s="166">
        <v>1</v>
      </c>
      <c r="B9" s="167" t="s">
        <v>296</v>
      </c>
      <c r="C9" s="175" t="s">
        <v>297</v>
      </c>
      <c r="D9" s="168" t="s">
        <v>298</v>
      </c>
      <c r="E9" s="169">
        <v>1</v>
      </c>
      <c r="F9" s="170"/>
      <c r="G9" s="171">
        <f>ROUND(E9*F9,2)</f>
        <v>0</v>
      </c>
      <c r="H9" s="156"/>
      <c r="I9" s="155">
        <f>ROUND(E9*H9,2)</f>
        <v>0</v>
      </c>
      <c r="J9" s="156"/>
      <c r="K9" s="155">
        <f>ROUND(E9*J9,2)</f>
        <v>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5"/>
      <c r="S9" s="155" t="s">
        <v>186</v>
      </c>
      <c r="T9" s="155" t="s">
        <v>299</v>
      </c>
      <c r="U9" s="155">
        <v>0</v>
      </c>
      <c r="V9" s="155">
        <f>ROUND(E9*U9,2)</f>
        <v>0</v>
      </c>
      <c r="W9" s="155"/>
      <c r="X9" s="155" t="s">
        <v>130</v>
      </c>
      <c r="Y9" s="146"/>
      <c r="Z9" s="146"/>
      <c r="AA9" s="146"/>
      <c r="AB9" s="146"/>
      <c r="AC9" s="146"/>
      <c r="AD9" s="146"/>
      <c r="AE9" s="146"/>
      <c r="AF9" s="146"/>
      <c r="AG9" s="146" t="s">
        <v>131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53"/>
      <c r="B10" s="154"/>
      <c r="C10" s="176" t="s">
        <v>300</v>
      </c>
      <c r="D10" s="157"/>
      <c r="E10" s="158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133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3"/>
      <c r="B11" s="154"/>
      <c r="C11" s="176" t="s">
        <v>70</v>
      </c>
      <c r="D11" s="157"/>
      <c r="E11" s="158">
        <v>1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133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6">
        <v>2</v>
      </c>
      <c r="B12" s="167" t="s">
        <v>301</v>
      </c>
      <c r="C12" s="175" t="s">
        <v>302</v>
      </c>
      <c r="D12" s="168" t="s">
        <v>298</v>
      </c>
      <c r="E12" s="169">
        <v>1</v>
      </c>
      <c r="F12" s="170"/>
      <c r="G12" s="171">
        <f>ROUND(E12*F12,2)</f>
        <v>0</v>
      </c>
      <c r="H12" s="156"/>
      <c r="I12" s="155">
        <f>ROUND(E12*H12,2)</f>
        <v>0</v>
      </c>
      <c r="J12" s="156"/>
      <c r="K12" s="155">
        <f>ROUND(E12*J12,2)</f>
        <v>0</v>
      </c>
      <c r="L12" s="155">
        <v>21</v>
      </c>
      <c r="M12" s="155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5"/>
      <c r="S12" s="155" t="s">
        <v>186</v>
      </c>
      <c r="T12" s="155" t="s">
        <v>299</v>
      </c>
      <c r="U12" s="155">
        <v>0</v>
      </c>
      <c r="V12" s="155">
        <f>ROUND(E12*U12,2)</f>
        <v>0</v>
      </c>
      <c r="W12" s="155"/>
      <c r="X12" s="155" t="s">
        <v>130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131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3"/>
      <c r="B13" s="154"/>
      <c r="C13" s="176" t="s">
        <v>303</v>
      </c>
      <c r="D13" s="157"/>
      <c r="E13" s="158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133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53"/>
      <c r="B14" s="154"/>
      <c r="C14" s="176" t="s">
        <v>70</v>
      </c>
      <c r="D14" s="157"/>
      <c r="E14" s="158">
        <v>1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133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5.5" x14ac:dyDescent="0.2">
      <c r="A15" s="160" t="s">
        <v>124</v>
      </c>
      <c r="B15" s="161" t="s">
        <v>90</v>
      </c>
      <c r="C15" s="174" t="s">
        <v>91</v>
      </c>
      <c r="D15" s="162"/>
      <c r="E15" s="163"/>
      <c r="F15" s="164"/>
      <c r="G15" s="165">
        <f>SUMIF(AG16:AG34,"&lt;&gt;NOR",G16:G34)</f>
        <v>0</v>
      </c>
      <c r="H15" s="159"/>
      <c r="I15" s="159">
        <f>SUM(I16:I34)</f>
        <v>0</v>
      </c>
      <c r="J15" s="159"/>
      <c r="K15" s="159">
        <f>SUM(K16:K34)</f>
        <v>0</v>
      </c>
      <c r="L15" s="159"/>
      <c r="M15" s="159">
        <f>SUM(M16:M34)</f>
        <v>0</v>
      </c>
      <c r="N15" s="159"/>
      <c r="O15" s="159">
        <f>SUM(O16:O34)</f>
        <v>0</v>
      </c>
      <c r="P15" s="159"/>
      <c r="Q15" s="159">
        <f>SUM(Q16:Q34)</f>
        <v>0</v>
      </c>
      <c r="R15" s="159"/>
      <c r="S15" s="159"/>
      <c r="T15" s="159"/>
      <c r="U15" s="159"/>
      <c r="V15" s="159">
        <f>SUM(V16:V34)</f>
        <v>0</v>
      </c>
      <c r="W15" s="159"/>
      <c r="X15" s="159"/>
      <c r="AG15" t="s">
        <v>125</v>
      </c>
    </row>
    <row r="16" spans="1:60" outlineLevel="1" x14ac:dyDescent="0.2">
      <c r="A16" s="166">
        <v>3</v>
      </c>
      <c r="B16" s="167" t="s">
        <v>304</v>
      </c>
      <c r="C16" s="175" t="s">
        <v>305</v>
      </c>
      <c r="D16" s="168" t="s">
        <v>298</v>
      </c>
      <c r="E16" s="169">
        <v>1</v>
      </c>
      <c r="F16" s="170"/>
      <c r="G16" s="171">
        <f>ROUND(E16*F16,2)</f>
        <v>0</v>
      </c>
      <c r="H16" s="156"/>
      <c r="I16" s="155">
        <f>ROUND(E16*H16,2)</f>
        <v>0</v>
      </c>
      <c r="J16" s="156"/>
      <c r="K16" s="155">
        <f>ROUND(E16*J16,2)</f>
        <v>0</v>
      </c>
      <c r="L16" s="155">
        <v>21</v>
      </c>
      <c r="M16" s="155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5"/>
      <c r="S16" s="155" t="s">
        <v>186</v>
      </c>
      <c r="T16" s="155" t="s">
        <v>306</v>
      </c>
      <c r="U16" s="155">
        <v>0</v>
      </c>
      <c r="V16" s="155">
        <f>ROUND(E16*U16,2)</f>
        <v>0</v>
      </c>
      <c r="W16" s="155"/>
      <c r="X16" s="155" t="s">
        <v>130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131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53"/>
      <c r="B17" s="154"/>
      <c r="C17" s="176" t="s">
        <v>307</v>
      </c>
      <c r="D17" s="157"/>
      <c r="E17" s="158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133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53"/>
      <c r="B18" s="154"/>
      <c r="C18" s="176" t="s">
        <v>308</v>
      </c>
      <c r="D18" s="157"/>
      <c r="E18" s="158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133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53"/>
      <c r="B19" s="154"/>
      <c r="C19" s="176" t="s">
        <v>309</v>
      </c>
      <c r="D19" s="157"/>
      <c r="E19" s="158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133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53"/>
      <c r="B20" s="154"/>
      <c r="C20" s="176" t="s">
        <v>70</v>
      </c>
      <c r="D20" s="157"/>
      <c r="E20" s="158">
        <v>1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133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66">
        <v>4</v>
      </c>
      <c r="B21" s="167" t="s">
        <v>310</v>
      </c>
      <c r="C21" s="175" t="s">
        <v>311</v>
      </c>
      <c r="D21" s="168" t="s">
        <v>298</v>
      </c>
      <c r="E21" s="169">
        <v>1</v>
      </c>
      <c r="F21" s="170"/>
      <c r="G21" s="171">
        <f>ROUND(E21*F21,2)</f>
        <v>0</v>
      </c>
      <c r="H21" s="156"/>
      <c r="I21" s="155">
        <f>ROUND(E21*H21,2)</f>
        <v>0</v>
      </c>
      <c r="J21" s="156"/>
      <c r="K21" s="155">
        <f>ROUND(E21*J21,2)</f>
        <v>0</v>
      </c>
      <c r="L21" s="155">
        <v>21</v>
      </c>
      <c r="M21" s="155">
        <f>G21*(1+L21/100)</f>
        <v>0</v>
      </c>
      <c r="N21" s="155">
        <v>0</v>
      </c>
      <c r="O21" s="155">
        <f>ROUND(E21*N21,2)</f>
        <v>0</v>
      </c>
      <c r="P21" s="155">
        <v>0</v>
      </c>
      <c r="Q21" s="155">
        <f>ROUND(E21*P21,2)</f>
        <v>0</v>
      </c>
      <c r="R21" s="155"/>
      <c r="S21" s="155" t="s">
        <v>186</v>
      </c>
      <c r="T21" s="155" t="s">
        <v>306</v>
      </c>
      <c r="U21" s="155">
        <v>0</v>
      </c>
      <c r="V21" s="155">
        <f>ROUND(E21*U21,2)</f>
        <v>0</v>
      </c>
      <c r="W21" s="155"/>
      <c r="X21" s="155" t="s">
        <v>130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131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3"/>
      <c r="B22" s="154"/>
      <c r="C22" s="176" t="s">
        <v>312</v>
      </c>
      <c r="D22" s="157"/>
      <c r="E22" s="158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133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53"/>
      <c r="B23" s="154"/>
      <c r="C23" s="176" t="s">
        <v>313</v>
      </c>
      <c r="D23" s="157"/>
      <c r="E23" s="158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133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53"/>
      <c r="B24" s="154"/>
      <c r="C24" s="176" t="s">
        <v>70</v>
      </c>
      <c r="D24" s="157"/>
      <c r="E24" s="158">
        <v>1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133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6">
        <v>5</v>
      </c>
      <c r="B25" s="167" t="s">
        <v>314</v>
      </c>
      <c r="C25" s="175" t="s">
        <v>315</v>
      </c>
      <c r="D25" s="168" t="s">
        <v>298</v>
      </c>
      <c r="E25" s="169">
        <v>1</v>
      </c>
      <c r="F25" s="170"/>
      <c r="G25" s="171">
        <f>ROUND(E25*F25,2)</f>
        <v>0</v>
      </c>
      <c r="H25" s="156"/>
      <c r="I25" s="155">
        <f>ROUND(E25*H25,2)</f>
        <v>0</v>
      </c>
      <c r="J25" s="156"/>
      <c r="K25" s="155">
        <f>ROUND(E25*J25,2)</f>
        <v>0</v>
      </c>
      <c r="L25" s="155">
        <v>21</v>
      </c>
      <c r="M25" s="155">
        <f>G25*(1+L25/100)</f>
        <v>0</v>
      </c>
      <c r="N25" s="155">
        <v>0</v>
      </c>
      <c r="O25" s="155">
        <f>ROUND(E25*N25,2)</f>
        <v>0</v>
      </c>
      <c r="P25" s="155">
        <v>0</v>
      </c>
      <c r="Q25" s="155">
        <f>ROUND(E25*P25,2)</f>
        <v>0</v>
      </c>
      <c r="R25" s="155"/>
      <c r="S25" s="155" t="s">
        <v>181</v>
      </c>
      <c r="T25" s="155" t="s">
        <v>260</v>
      </c>
      <c r="U25" s="155">
        <v>0</v>
      </c>
      <c r="V25" s="155">
        <f>ROUND(E25*U25,2)</f>
        <v>0</v>
      </c>
      <c r="W25" s="155"/>
      <c r="X25" s="155" t="s">
        <v>130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131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3"/>
      <c r="B26" s="154"/>
      <c r="C26" s="176" t="s">
        <v>316</v>
      </c>
      <c r="D26" s="157"/>
      <c r="E26" s="158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133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3"/>
      <c r="B27" s="154"/>
      <c r="C27" s="176" t="s">
        <v>70</v>
      </c>
      <c r="D27" s="157"/>
      <c r="E27" s="158">
        <v>1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133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6">
        <v>6</v>
      </c>
      <c r="B28" s="167" t="s">
        <v>317</v>
      </c>
      <c r="C28" s="175" t="s">
        <v>318</v>
      </c>
      <c r="D28" s="168" t="s">
        <v>298</v>
      </c>
      <c r="E28" s="169">
        <v>1</v>
      </c>
      <c r="F28" s="170"/>
      <c r="G28" s="171">
        <f>ROUND(E28*F28,2)</f>
        <v>0</v>
      </c>
      <c r="H28" s="156"/>
      <c r="I28" s="155">
        <f>ROUND(E28*H28,2)</f>
        <v>0</v>
      </c>
      <c r="J28" s="156"/>
      <c r="K28" s="155">
        <f>ROUND(E28*J28,2)</f>
        <v>0</v>
      </c>
      <c r="L28" s="155">
        <v>21</v>
      </c>
      <c r="M28" s="155">
        <f>G28*(1+L28/100)</f>
        <v>0</v>
      </c>
      <c r="N28" s="155">
        <v>0</v>
      </c>
      <c r="O28" s="155">
        <f>ROUND(E28*N28,2)</f>
        <v>0</v>
      </c>
      <c r="P28" s="155">
        <v>0</v>
      </c>
      <c r="Q28" s="155">
        <f>ROUND(E28*P28,2)</f>
        <v>0</v>
      </c>
      <c r="R28" s="155"/>
      <c r="S28" s="155" t="s">
        <v>181</v>
      </c>
      <c r="T28" s="155" t="s">
        <v>260</v>
      </c>
      <c r="U28" s="155">
        <v>0</v>
      </c>
      <c r="V28" s="155">
        <f>ROUND(E28*U28,2)</f>
        <v>0</v>
      </c>
      <c r="W28" s="155"/>
      <c r="X28" s="155" t="s">
        <v>130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131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176" t="s">
        <v>319</v>
      </c>
      <c r="D29" s="157"/>
      <c r="E29" s="15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133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3"/>
      <c r="B30" s="154"/>
      <c r="C30" s="176" t="s">
        <v>70</v>
      </c>
      <c r="D30" s="157"/>
      <c r="E30" s="158">
        <v>1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133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6">
        <v>7</v>
      </c>
      <c r="B31" s="167" t="s">
        <v>320</v>
      </c>
      <c r="C31" s="175" t="s">
        <v>321</v>
      </c>
      <c r="D31" s="168" t="s">
        <v>298</v>
      </c>
      <c r="E31" s="169">
        <v>1</v>
      </c>
      <c r="F31" s="170"/>
      <c r="G31" s="171">
        <f>ROUND(E31*F31,2)</f>
        <v>0</v>
      </c>
      <c r="H31" s="156"/>
      <c r="I31" s="155">
        <f>ROUND(E31*H31,2)</f>
        <v>0</v>
      </c>
      <c r="J31" s="156"/>
      <c r="K31" s="155">
        <f>ROUND(E31*J31,2)</f>
        <v>0</v>
      </c>
      <c r="L31" s="155">
        <v>21</v>
      </c>
      <c r="M31" s="155">
        <f>G31*(1+L31/100)</f>
        <v>0</v>
      </c>
      <c r="N31" s="155">
        <v>0</v>
      </c>
      <c r="O31" s="155">
        <f>ROUND(E31*N31,2)</f>
        <v>0</v>
      </c>
      <c r="P31" s="155">
        <v>0</v>
      </c>
      <c r="Q31" s="155">
        <f>ROUND(E31*P31,2)</f>
        <v>0</v>
      </c>
      <c r="R31" s="155"/>
      <c r="S31" s="155" t="s">
        <v>186</v>
      </c>
      <c r="T31" s="155" t="s">
        <v>306</v>
      </c>
      <c r="U31" s="155">
        <v>0</v>
      </c>
      <c r="V31" s="155">
        <f>ROUND(E31*U31,2)</f>
        <v>0</v>
      </c>
      <c r="W31" s="155"/>
      <c r="X31" s="155" t="s">
        <v>130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131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33.75" outlineLevel="1" x14ac:dyDescent="0.2">
      <c r="A32" s="153"/>
      <c r="B32" s="154"/>
      <c r="C32" s="176" t="s">
        <v>322</v>
      </c>
      <c r="D32" s="157"/>
      <c r="E32" s="158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133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53"/>
      <c r="B33" s="154"/>
      <c r="C33" s="176" t="s">
        <v>323</v>
      </c>
      <c r="D33" s="157"/>
      <c r="E33" s="158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133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176" t="s">
        <v>70</v>
      </c>
      <c r="D34" s="157"/>
      <c r="E34" s="158">
        <v>1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133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3"/>
      <c r="B35" s="4"/>
      <c r="C35" s="17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111</v>
      </c>
    </row>
    <row r="36" spans="1:60" x14ac:dyDescent="0.2">
      <c r="A36" s="149"/>
      <c r="B36" s="150" t="s">
        <v>31</v>
      </c>
      <c r="C36" s="178"/>
      <c r="D36" s="151"/>
      <c r="E36" s="152"/>
      <c r="F36" s="152"/>
      <c r="G36" s="173">
        <f>G8+G15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291</v>
      </c>
    </row>
    <row r="37" spans="1:60" x14ac:dyDescent="0.2">
      <c r="A37" s="3"/>
      <c r="B37" s="4"/>
      <c r="C37" s="17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60" x14ac:dyDescent="0.2">
      <c r="A38" s="3"/>
      <c r="B38" s="4"/>
      <c r="C38" s="17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 x14ac:dyDescent="0.2">
      <c r="A39" s="316" t="s">
        <v>292</v>
      </c>
      <c r="B39" s="316"/>
      <c r="C39" s="31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 x14ac:dyDescent="0.2">
      <c r="A40" s="288"/>
      <c r="B40" s="289"/>
      <c r="C40" s="290"/>
      <c r="D40" s="289"/>
      <c r="E40" s="289"/>
      <c r="F40" s="289"/>
      <c r="G40" s="29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G40" t="s">
        <v>293</v>
      </c>
    </row>
    <row r="41" spans="1:60" x14ac:dyDescent="0.2">
      <c r="A41" s="292"/>
      <c r="B41" s="293"/>
      <c r="C41" s="294"/>
      <c r="D41" s="293"/>
      <c r="E41" s="293"/>
      <c r="F41" s="293"/>
      <c r="G41" s="29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92"/>
      <c r="B42" s="293"/>
      <c r="C42" s="294"/>
      <c r="D42" s="293"/>
      <c r="E42" s="293"/>
      <c r="F42" s="293"/>
      <c r="G42" s="29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92"/>
      <c r="B43" s="293"/>
      <c r="C43" s="294"/>
      <c r="D43" s="293"/>
      <c r="E43" s="293"/>
      <c r="F43" s="293"/>
      <c r="G43" s="29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96"/>
      <c r="B44" s="297"/>
      <c r="C44" s="298"/>
      <c r="D44" s="297"/>
      <c r="E44" s="297"/>
      <c r="F44" s="297"/>
      <c r="G44" s="29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3"/>
      <c r="B45" s="4"/>
      <c r="C45" s="177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C46" s="179"/>
      <c r="D46" s="10"/>
      <c r="AG46" t="s">
        <v>294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GoEOisGD+L8gzTkP/qymRLfC+uL6EigH9tu/dbmbZI6ZnzDHuVHRLtmuofgR3EB6r8PgPqp5w4tlB5PY6X+Qw==" saltValue="DeHFAAhZDXwxTm1LkELqFQ==" spinCount="100000" sheet="1" objects="1" scenarios="1" formatCells="0" formatColumns="0" selectLockedCells="1"/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4" ma:contentTypeDescription="Vytvoří nový dokument" ma:contentTypeScope="" ma:versionID="52765ad49fcad8686c1997247f10c11a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c4e8276a00a30a2df9d9ed7103e39a7c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7BAE0A-ABCD-40A3-9B68-170C4D3CD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F6733-D8E1-47FE-B058-8621A3814D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SO01 - Rozšíření spo D.01.01 Po</vt:lpstr>
      <vt:lpstr>VON VRN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'SO01 - Rozšíření spo D.01.01 Po'!Názvy_tisku</vt:lpstr>
      <vt:lpstr>'VON VRN Naklady'!Názvy_tisku</vt:lpstr>
      <vt:lpstr>oadresa</vt:lpstr>
      <vt:lpstr>Stavba!Objednatel</vt:lpstr>
      <vt:lpstr>Stavba!Objekt</vt:lpstr>
      <vt:lpstr>'SO01 - Rozšíření spo D.01.01 Po'!Oblast_tisku</vt:lpstr>
      <vt:lpstr>Stavba!Oblast_tisku</vt:lpstr>
      <vt:lpstr>'VON VRN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 MilanD</dc:creator>
  <cp:lastModifiedBy>Fabešová Lenka, DiS.</cp:lastModifiedBy>
  <cp:lastPrinted>2019-03-19T12:27:02Z</cp:lastPrinted>
  <dcterms:created xsi:type="dcterms:W3CDTF">2009-04-08T07:15:50Z</dcterms:created>
  <dcterms:modified xsi:type="dcterms:W3CDTF">2022-07-26T08:40:22Z</dcterms:modified>
</cp:coreProperties>
</file>