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409051 - Vodovodní pří..." sheetId="2" r:id="rId2"/>
    <sheet name="201409052 - Vedlejší a os..." sheetId="3" r:id="rId3"/>
    <sheet name="Pokyny pro vyplnění" sheetId="4" r:id="rId4"/>
  </sheets>
  <definedNames>
    <definedName name="_xlnm._FilterDatabase" localSheetId="1" hidden="1">'201409051 - Vodovodní pří...'!$C$83:$K$83</definedName>
    <definedName name="_xlnm._FilterDatabase" localSheetId="2" hidden="1">'201409052 - Vedlejší a os...'!$C$80:$K$80</definedName>
    <definedName name="_xlnm.Print_Titles" localSheetId="1">'201409051 - Vodovodní pří...'!$83:$83</definedName>
    <definedName name="_xlnm.Print_Titles" localSheetId="2">'201409052 - Vedlejší a os...'!$80:$80</definedName>
    <definedName name="_xlnm.Print_Titles" localSheetId="0">'Rekapitulace stavby'!$49:$49</definedName>
    <definedName name="_xlnm.Print_Area" localSheetId="1">'201409051 - Vodovodní pří...'!$C$4:$J$36,'201409051 - Vodovodní pří...'!$C$42:$J$65,'201409051 - Vodovodní pří...'!$C$71:$K$261</definedName>
    <definedName name="_xlnm.Print_Area" localSheetId="2">'201409052 - Vedlejší a os...'!$C$4:$J$36,'201409052 - Vedlejší a os...'!$C$42:$J$62,'201409052 - Vedlejší a os...'!$C$68:$K$96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<sst xmlns="http://schemas.openxmlformats.org/spreadsheetml/2006/main" count="2401" uniqueCount="620">
  <si>
    <t>Export VZ</t>
  </si>
  <si>
    <t>List obsahuje:</t>
  </si>
  <si>
    <t>3.0</t>
  </si>
  <si>
    <t>ZAMOK</t>
  </si>
  <si>
    <t>False</t>
  </si>
  <si>
    <t>{A0E68FD7-2793-47FE-A13B-121CBAD2713D}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</si>
  <si>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</si>
  <si>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</si>
  <si>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</si>
  <si>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</si>
  <si>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</si>
  <si>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</si>
  <si>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</si>
  <si>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</si>
  <si>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20140905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</si>
  <si>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</si>
  <si>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</si>
  <si>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Mateřská škola Dolní Němčice č.p.15</t>
  </si>
  <si>
    <t>0,1</t>
  </si>
  <si>
    <t>KSO:</t>
  </si>
  <si>
    <t>827 11</t>
  </si>
  <si>
    <t>CC-CZ:</t>
  </si>
  <si>
    <t>1</t>
  </si>
  <si>
    <t>Místo:</t>
  </si>
  <si>
    <t>Dolní Němčice</t>
  </si>
  <si>
    <t>Datum:</t>
  </si>
  <si>
    <t>02.09.2014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</si>
  <si>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</si>
  <si>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</si>
  <si>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</si>
  <si>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</si>
  <si>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</si>
  <si>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</si>
  <si>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</si>
  <si>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</si>
  <si>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</si>
  <si>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Zdeněk Hejtman, Dačice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</si>
  <si>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</si>
  <si>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</si>
  <si>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</si>
  <si>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</si>
  <si>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</si>
  <si>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</si>
  <si>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</si>
  <si>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</si>
  <si>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</si>
  <si>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</si>
  <si>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</si>
  <si>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</si>
  <si>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</si>
  <si>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</si>
  <si>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</si>
  <si>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</si>
  <si>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</si>
  <si>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</si>
  <si>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</si>
  <si>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</si>
  <si>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</si>
  <si>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</si>
  <si>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</si>
  <si>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</si>
  <si>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</si>
  <si>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</si>
  <si>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</si>
  <si>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</si>
  <si>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</si>
  <si>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</si>
  <si>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</si>
  <si>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</si>
  <si>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</si>
  <si>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</si>
  <si>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</si>
  <si>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</si>
  <si>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</si>
  <si>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</si>
  <si>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</si>
  <si>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</si>
  <si>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</si>
  <si>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201409051</t>
  </si>
  <si>
    <t>Vodovodní přípojka</t>
  </si>
  <si>
    <t>ING</t>
  </si>
  <si>
    <t>{E38E614A-4E2F-4B8F-BEB4-05602396BCFC}</t>
  </si>
  <si>
    <t>2</t>
  </si>
  <si>
    <t>201409052</t>
  </si>
  <si>
    <t>Vedlejší a ostatní náklady</t>
  </si>
  <si>
    <t>VON</t>
  </si>
  <si>
    <t>{2EC2B5C3-F0DD-466C-BF20-7E65C056E66F}</t>
  </si>
  <si>
    <t>Zpět na list:</t>
  </si>
  <si>
    <t>KRYCÍ LIST SOUPISU</t>
  </si>
  <si>
    <t>Objekt:</t>
  </si>
  <si>
    <t>201409051 - Vodovodní přípojka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</si>
  <si>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</si>
  <si>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</si>
  <si>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</si>
  <si>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</si>
  <si>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</si>
  <si>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</si>
  <si>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</si>
  <si>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</si>
  <si>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</si>
  <si>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</si>
  <si>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</si>
  <si>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</si>
  <si>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</si>
  <si>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</si>
  <si>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</si>
  <si>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</si>
  <si>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</si>
  <si>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</si>
  <si>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</si>
  <si>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</si>
  <si>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</si>
  <si>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</si>
  <si>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</si>
  <si>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</si>
  <si>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</si>
  <si>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</si>
  <si>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</si>
  <si>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</si>
  <si>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</si>
  <si>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</si>
  <si>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</si>
  <si>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</si>
  <si>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</si>
  <si>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113107162</t>
  </si>
  <si>
    <t>Odstranění podkladu pl přes 50 do 200 m2 z kameniva drceného tl 200 mm</t>
  </si>
  <si>
    <t>m2</t>
  </si>
  <si>
    <t>CS ÚRS 2014 02</t>
  </si>
  <si>
    <t>4</t>
  </si>
  <si>
    <t>1015088593</t>
  </si>
  <si>
    <t>PP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</si>
  <si>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</si>
  <si>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VV</t>
  </si>
  <si>
    <t>56*1+5*1+4*1*2"v.č.D1</t>
  </si>
  <si>
    <t>113107164</t>
  </si>
  <si>
    <t>Odstranění podkladu pl přes 50 do 200 m2 z kameniva drceného tl 400 mm</t>
  </si>
  <si>
    <t>1349979155</t>
  </si>
  <si>
    <t>Odstranění podkladů nebo krytů s přemístěním hmot na skládku na vzdálenost do 20 m nebo s naložením na dopravní prostředek v ploše jednotlivě přes 50 m2 do 200 m2 z kameniva hrubého drceného, o tl. vrstvy přes 300 do 400 mm</t>
  </si>
  <si>
    <t>2*2+75*1+4*1"v.č.D1</t>
  </si>
  <si>
    <t>3</t>
  </si>
  <si>
    <t>113107171</t>
  </si>
  <si>
    <t>Odstranění podkladu pl přes 50 do 200 m2 z betonu prostého tl 150 mm</t>
  </si>
  <si>
    <t>1773281126</t>
  </si>
  <si>
    <t>Odstranění podkladů nebo krytů s přemístěním hmot na skládku na vzdálenost do 20 m nebo s naložením na dopravní prostředek v ploše jednotlivě přes 50 m2 do 200 m2 z betonu prostého, o tl. vrstvy přes 100 do 150 mm</t>
  </si>
  <si>
    <t>113107183</t>
  </si>
  <si>
    <t>Odstranění podkladu pl přes 50 do 200 m2 živičných tl 150 mm</t>
  </si>
  <si>
    <t>2014597050</t>
  </si>
  <si>
    <t>Odstranění podkladů nebo krytů s přemístěním hmot na skládku na vzdálenost do 20 m nebo s naložením na dopravní prostředek v ploše jednotlivě přes 50 m2 do 200 m2 živičných, o tl. vrstvy přes 100 do 150 mm</t>
  </si>
  <si>
    <t>5</t>
  </si>
  <si>
    <t>120001101</t>
  </si>
  <si>
    <t>Příplatek za ztížení vykopávky v blízkosti podzemního vedení</t>
  </si>
  <si>
    <t>m3</t>
  </si>
  <si>
    <t>1758236520</t>
  </si>
  <si>
    <t>Příplatek k cenám vykopávek za ztížení vykopávky v blízkosti podzemního vedení nebo výbušnin v horninách jakékoliv třídy</t>
  </si>
  <si>
    <t>2*2*1,6+75*1*1,6+4*1*1,6"v.č.D1</t>
  </si>
  <si>
    <t>56*1*1,6+5*1*1,6+4*1*1,6*2"v.č.D1</t>
  </si>
  <si>
    <t>-69*0,3-83*0,48"odpočet odstraněných vrstev komunikace</t>
  </si>
  <si>
    <t>Součet</t>
  </si>
  <si>
    <t>6</t>
  </si>
  <si>
    <t>132201202</t>
  </si>
  <si>
    <t>Hloubení rýh š do 2000 mm v hornině tř. 3 objemu do 1000 m3</t>
  </si>
  <si>
    <t>857944335</t>
  </si>
  <si>
    <t>Hloubení zapažených i nezapažených rýh šířky přes 600 do 2 000 mm s urovnáním dna do předepsaného profilu a spádu v hornině tř. 3 přes 100 do 1 000 m3</t>
  </si>
  <si>
    <t>7</t>
  </si>
  <si>
    <t>132201209</t>
  </si>
  <si>
    <t>Příplatek za lepivost k hloubení rýh š do 2000 mm v hornině tř. 3</t>
  </si>
  <si>
    <t>1714668021</t>
  </si>
  <si>
    <t>Hloubení zapažených i nezapažených rýh šířky přes 600 do 2 000 mm s urovnáním dna do předepsaného profilu a spádu v hornině tř. 3 Příplatek k cenám za lepivost horniny tř. 3</t>
  </si>
  <si>
    <t>8</t>
  </si>
  <si>
    <t>151101101</t>
  </si>
  <si>
    <t>Zřízení příložného pažení a rozepření stěn rýh hl do 2 m</t>
  </si>
  <si>
    <t>-465504000</t>
  </si>
  <si>
    <t>Zřízení pažení a rozepření stěn rýh pro podzemní vedení pro všechny šířky rýhy příložné pro jakoukoliv mezerovitost, hloubky do 2 m</t>
  </si>
  <si>
    <t>(75+56+5)*2*1,6"v.č.D1</t>
  </si>
  <si>
    <t>4*3*2*1,6"v.č.D1</t>
  </si>
  <si>
    <t>9</t>
  </si>
  <si>
    <t>151101111</t>
  </si>
  <si>
    <t>Odstranění příložného pažení a rozepření stěn rýh hl do 2 m</t>
  </si>
  <si>
    <t>-792806133</t>
  </si>
  <si>
    <t>Odstranění pažení a rozepření stěn rýh pro podzemní vedení s uložením materiálu na vzdálenost do 3 m od kraje výkopu příložné, hloubky do 2 m</t>
  </si>
  <si>
    <t>151101201</t>
  </si>
  <si>
    <t>Zřízení příložného pažení stěn výkopu hl do 4 m</t>
  </si>
  <si>
    <t>-1582037825</t>
  </si>
  <si>
    <t>Zřízení pažení stěn výkopu bez rozepření nebo vzepření příložné, hloubky do 4 m</t>
  </si>
  <si>
    <t>2*4*1,6"v.č.D1</t>
  </si>
  <si>
    <t>11</t>
  </si>
  <si>
    <t>151101211</t>
  </si>
  <si>
    <t>Odstranění příložného pažení stěn hl do 4 m</t>
  </si>
  <si>
    <t>-1069890925</t>
  </si>
  <si>
    <t>Odstranění pažení stěn výkopu s uložením pažin na vzdálenost do 3 m od okraje výkopu příložné, hloubky do 4 m</t>
  </si>
  <si>
    <t>12</t>
  </si>
  <si>
    <t>151101301</t>
  </si>
  <si>
    <t>Zřízení rozepření stěn při pažení příložném hl do 4 m</t>
  </si>
  <si>
    <t>1709035829</t>
  </si>
  <si>
    <t>Zřízení rozepření zapažených stěn výkopů s potřebným přepažováním při roubení příložném, hloubky do 4 m</t>
  </si>
  <si>
    <t>4*1*1,6*3"v.č.D1</t>
  </si>
  <si>
    <t>13</t>
  </si>
  <si>
    <t>151101311</t>
  </si>
  <si>
    <t>Odstranění rozepření stěn při pažení příložném hl do 4 m</t>
  </si>
  <si>
    <t>-876947411</t>
  </si>
  <si>
    <t>Odstranění rozepření stěn výkopů s uložením materiálu na vzdálenost do 3 m od okraje výkopu roubení příložného, hloubky do 4 m</t>
  </si>
  <si>
    <t>14</t>
  </si>
  <si>
    <t>162701103</t>
  </si>
  <si>
    <t>Vodorovné přemístění do 8000 m výkopku/sypaniny z horniny tř. 1 až 4</t>
  </si>
  <si>
    <t>-1950187270</t>
  </si>
  <si>
    <t>Vodorovné přemístění výkopku nebo sypaniny po suchu na obvyklém dopravním prostředku, bez naložení výkopku, avšak se složením bez rozhrnutí z horniny tř. 1 až 4 na vzdálenost přes 7 000 do 8 000 m</t>
  </si>
  <si>
    <t>182,66-144,66"položky dílu 1</t>
  </si>
  <si>
    <t>167101101</t>
  </si>
  <si>
    <t>Nakládání výkopku z hornin tř. 1 až 4 do 100 m3</t>
  </si>
  <si>
    <t>-1184288848</t>
  </si>
  <si>
    <t>Nakládání, skládání a překládání neulehlého výkopku nebo sypaniny nakládání, množství do 100 m3, z hornin tř. 1 až 4</t>
  </si>
  <si>
    <t>16</t>
  </si>
  <si>
    <t>171201201</t>
  </si>
  <si>
    <t>Uložení sypaniny na skládky</t>
  </si>
  <si>
    <t>224303916</t>
  </si>
  <si>
    <t>17</t>
  </si>
  <si>
    <t>171201211</t>
  </si>
  <si>
    <t>Poplatek za uložení odpadu ze sypaniny na skládce (skládkovné)</t>
  </si>
  <si>
    <t>t</t>
  </si>
  <si>
    <t>1173468623</t>
  </si>
  <si>
    <t>Uložení sypaniny poplatek za uložení sypaniny na skládce (skládkovné)</t>
  </si>
  <si>
    <t>38,000*2</t>
  </si>
  <si>
    <t>18</t>
  </si>
  <si>
    <t>174101101</t>
  </si>
  <si>
    <t>Zásyp jam, šachet rýh nebo kolem objektů sypaninou se zhutněním</t>
  </si>
  <si>
    <t>-1376065233</t>
  </si>
  <si>
    <t>Zásyp sypaninou z jakékoliv horniny s uložením výkopku ve vrstvách se zhutněním jam, šachet, rýh nebo kolem objektů v těchto vykopávkách</t>
  </si>
  <si>
    <t>182,66-15,2-22,8"položky dílu 1</t>
  </si>
  <si>
    <t>19</t>
  </si>
  <si>
    <t>175101101</t>
  </si>
  <si>
    <t>Obsypání potrubí bez prohození sypaniny z hornin tř. 1 až 4 uloženým do 3 m od kraje výkopu</t>
  </si>
  <si>
    <t>216255246</t>
  </si>
  <si>
    <t>Obsypání potrubí sypaninou z vhodných hornin tř. 1 až 4 nebo materiálem připraveným podél výkopu ve vzdálenosti do 3 m od jeho kraje, pro jakoukoliv hloubku výkopu a míru zhutnění bez prohození sypaniny</t>
  </si>
  <si>
    <t>2*2*0,15+75*1*0,15+4*1*0,15"v.č.D1</t>
  </si>
  <si>
    <t>56*1*0,15+5*1*0,15+4*1*0,15*2"v.č.D1</t>
  </si>
  <si>
    <t>20</t>
  </si>
  <si>
    <t>M</t>
  </si>
  <si>
    <t>583313450</t>
  </si>
  <si>
    <t>kamenivo těžené drobné frakce 0-4</t>
  </si>
  <si>
    <t>-1728372864</t>
  </si>
  <si>
    <t>kamenivo přírodní těžené pro stavební účely  PTK  (drobné, hrubé, štěrkopísky) kamenivo těžené drobné D&lt;=2 mm (ČSN EN 13043 ) D&lt;=4 mm (ČSN EN 12620, ČSN EN 13139 ) d=0 mm, D&lt;=6,3 mm (ČSN EN 13242) frakce  0-4  tříděná</t>
  </si>
  <si>
    <t>22,8*2 'Přepočtené koeficientem množství</t>
  </si>
  <si>
    <t>Vodorovné konstrukce</t>
  </si>
  <si>
    <t>451572111</t>
  </si>
  <si>
    <t>Lože pod potrubí otevřený výkop z kameniva drobného těženého</t>
  </si>
  <si>
    <t>-2042987140</t>
  </si>
  <si>
    <t>Lože pod potrubí, stoky a drobné objekty v otevřeném výkopu z kameniva drobného těženého 0 až 4 mm</t>
  </si>
  <si>
    <t>2*2*0,1+75*1*0,1+4*1*0,1"v.č.D1</t>
  </si>
  <si>
    <t>56*1*0,1+5*1*0,1+4*1*0,1*2"v.č.D1</t>
  </si>
  <si>
    <t>Komunikace</t>
  </si>
  <si>
    <t>22</t>
  </si>
  <si>
    <t>566901233</t>
  </si>
  <si>
    <t>Vyspravení podkladu po překopech ing sítí plochy přes 15 m2 štěrkodrtí tl. 200 mm</t>
  </si>
  <si>
    <t>-1391474895</t>
  </si>
  <si>
    <t>Vyspravení podkladu po překopech inženýrských sítí plochy přes 15 m2 s rozprostřením a zhutněním štěrkodrtí tl. 200 mm</t>
  </si>
  <si>
    <t>(2*2+75*1+4*1)*2"v.č.D1</t>
  </si>
  <si>
    <t>23</t>
  </si>
  <si>
    <t>566901242</t>
  </si>
  <si>
    <t>Vyspravení podkladu po překopech ing sítí plochy přes 15 m2 kamenivem hrubým drceným tl. 150 mm</t>
  </si>
  <si>
    <t>-172328374</t>
  </si>
  <si>
    <t>Vyspravení podkladu po překopech inženýrských sítí plochy přes 15 m2 s rozprostřením a zhutněním kamenivem hrubým drceným tl. 150 mm</t>
  </si>
  <si>
    <t>24</t>
  </si>
  <si>
    <t>566901261</t>
  </si>
  <si>
    <t>Vyspravení podkladu po překopech ing sítí plochy přes 15 m2 obalovaným kamenivem ACP (OK) tl. 100 mm</t>
  </si>
  <si>
    <t>-2047096167</t>
  </si>
  <si>
    <t>Vyspravení podkladu po překopech inženýrských sítí plochy přes 15 m2 s rozprostřením a zhutněním obalovaným kamenivem ACP (OK) tl. 100 mm</t>
  </si>
  <si>
    <t>25</t>
  </si>
  <si>
    <t>566901272</t>
  </si>
  <si>
    <t>Vyspravení podkladu po překopech ing sítí plochy přes 15 m2 betonem tř. PB I (C 20/25) tl 150 mm</t>
  </si>
  <si>
    <t>-1656259747</t>
  </si>
  <si>
    <t>Vyspravení podkladu po překopech inženýrských sítí plochy přes 15 m2 s rozprostřením a zhutněním podkladovým betonem tř. PB I (C 20/25) tl. 150 mm</t>
  </si>
  <si>
    <t>26</t>
  </si>
  <si>
    <t>572341111</t>
  </si>
  <si>
    <t>Vyspravení krytu komunikací po překopech plochy přes 15 m2 asfalt betonem ACO (AB) tl 50 mm</t>
  </si>
  <si>
    <t>-979532370</t>
  </si>
  <si>
    <t>Vyspravení krytu komunikací po překopech inženýrských sítí plochy přes 15 m2 asfaltovým betonem ACO (AB), po zhutnění tl. přes 30 do 50 mm</t>
  </si>
  <si>
    <t>27</t>
  </si>
  <si>
    <t>580501501</t>
  </si>
  <si>
    <t>Úprava spáry napojení stávajícího asf.povrchu a nového</t>
  </si>
  <si>
    <t>m</t>
  </si>
  <si>
    <t>1469876001</t>
  </si>
  <si>
    <t>75*2+2*4"v.č.D1</t>
  </si>
  <si>
    <t>(4+1)*2"v.č.D1 sonda KS1</t>
  </si>
  <si>
    <t>Trubní vedení</t>
  </si>
  <si>
    <t>28</t>
  </si>
  <si>
    <t>871181121</t>
  </si>
  <si>
    <t>Montáž potrubí z trubek z tlakového polyetylénu otevřený výkop svařovaných vnější průměr 50 mm</t>
  </si>
  <si>
    <t>-524507059</t>
  </si>
  <si>
    <t>Montáž potrubí z plastických hmot v otevřeném výkopu, z tlakových trubek polyetylenových PE svařených vnějšího průměru 50 mm</t>
  </si>
  <si>
    <t>132"v.č.D1</t>
  </si>
  <si>
    <t>29</t>
  </si>
  <si>
    <t>286131120</t>
  </si>
  <si>
    <t>potrubí vodovodní PE100 PN16 SDR11 6 m, 100 m, 50 x 4,6 mm</t>
  </si>
  <si>
    <t>-611221245</t>
  </si>
  <si>
    <t>trubky z polyetylénu vodovodní potrubí PE PE100  SDR 11 PN16 tyče 6 m,  12 m, návin 100 m 50 x 4,6 mm, tyče + návin</t>
  </si>
  <si>
    <t>132,000*1,05"v.č.D1</t>
  </si>
  <si>
    <t>30</t>
  </si>
  <si>
    <t>286148120</t>
  </si>
  <si>
    <t>koleno 90°, SDR 11, PE 100, PN 16, d 50</t>
  </si>
  <si>
    <t>kus</t>
  </si>
  <si>
    <t>640537993</t>
  </si>
  <si>
    <t>trubky z polypropylénu a kombinované pro rozvod pitné a teplé užitkové vody PE tvarovky - na tupo koleno 90°, SDR 11, PE 100, PN 16 d 50</t>
  </si>
  <si>
    <t>1"v.č.D1</t>
  </si>
  <si>
    <t>31</t>
  </si>
  <si>
    <t>879181111</t>
  </si>
  <si>
    <t>Montáž vodovodní přípojky na potrubí DN 40</t>
  </si>
  <si>
    <t>-205383958</t>
  </si>
  <si>
    <t>Montáž napojení vodovodní přípojky v otevřeném výkopu ve sklonu přes 20 % DN 40</t>
  </si>
  <si>
    <t>32</t>
  </si>
  <si>
    <t>891181111</t>
  </si>
  <si>
    <t>Montáž vodovodních šoupátek otevřený výkop DN 40</t>
  </si>
  <si>
    <t>173022973</t>
  </si>
  <si>
    <t>Montáž vodovodních armatur na potrubí šoupátek v otevřeném výkopu nebo v šachtách s osazením zemní soupravy (bez poklopů) DN 40</t>
  </si>
  <si>
    <t>33</t>
  </si>
  <si>
    <t>422211460</t>
  </si>
  <si>
    <t>šoupátko s PE vevařovacími konci, voda, kat.č.: 4050E2 PN10 DN 40/50 PE 100</t>
  </si>
  <si>
    <t>-496149986</t>
  </si>
  <si>
    <t>šoupátka do PN 40 šoupátka z tvárné litiny GGG 400 - DIN 1693 šoupátka s vevařovacími konci pro potrubí PE a PVC pitná voda, neagresívní odpadní voda kat.č.: 4050E2 DN 40/50  PN10</t>
  </si>
  <si>
    <t>34</t>
  </si>
  <si>
    <t>950205010003</t>
  </si>
  <si>
    <t>SOUPRAVA ZEMNÍ TELESKOPICKÁ E2-1,3 -1,8</t>
  </si>
  <si>
    <t>1823611469</t>
  </si>
  <si>
    <t>ZEMNÍ SOUPRAVY ŠOUPÁTKOVÉ TELESKOPICKÉ 50-100 (1,3-1,8m)</t>
  </si>
  <si>
    <t>35</t>
  </si>
  <si>
    <t>892233121</t>
  </si>
  <si>
    <t>Proplach a desinfekce vodovodního potrubí DN od 40 do 70</t>
  </si>
  <si>
    <t>-1588004102</t>
  </si>
  <si>
    <t>36</t>
  </si>
  <si>
    <t>892241111</t>
  </si>
  <si>
    <t>Tlaková zkouška vodou potrubí do 80</t>
  </si>
  <si>
    <t>1163430376</t>
  </si>
  <si>
    <t>Tlakové zkoušky vodou na potrubí DN do 80</t>
  </si>
  <si>
    <t>37</t>
  </si>
  <si>
    <t>899401112</t>
  </si>
  <si>
    <t>Osazení poklopů litinových šoupátkových</t>
  </si>
  <si>
    <t>-1032500841</t>
  </si>
  <si>
    <t>38</t>
  </si>
  <si>
    <t>422913520</t>
  </si>
  <si>
    <t>poklop litinový typ 504-šoupátkový</t>
  </si>
  <si>
    <t>1979669781</t>
  </si>
  <si>
    <t>díly (sestavy) k armaturám průmyslovým poklopy litinové, GGG-400 typ 504 - šoupátkový</t>
  </si>
  <si>
    <t>39</t>
  </si>
  <si>
    <t>899721111</t>
  </si>
  <si>
    <t>Signalizační vodič DN do 150 mm na potrubí PVC</t>
  </si>
  <si>
    <t>-1459060371</t>
  </si>
  <si>
    <t>Signalizační vodič na potrubí PVC DN do 150 mm</t>
  </si>
  <si>
    <t>40</t>
  </si>
  <si>
    <t>899722112</t>
  </si>
  <si>
    <t>Krytí potrubí z plastů výstražnou fólií z PVC 25 cm</t>
  </si>
  <si>
    <t>1537029586</t>
  </si>
  <si>
    <t>Krytí potrubí z plastů výstražnou fólií z PVC šířky 25 cm</t>
  </si>
  <si>
    <t>Ostatní konstrukce a práce-bourání</t>
  </si>
  <si>
    <t>41</t>
  </si>
  <si>
    <t>900101001</t>
  </si>
  <si>
    <t>Průraz do objektu, zabetonování, začištění</t>
  </si>
  <si>
    <t>-437652238</t>
  </si>
  <si>
    <t>42</t>
  </si>
  <si>
    <t>919735113</t>
  </si>
  <si>
    <t>Řezání stávajícího živičného krytu hl do 150 mm</t>
  </si>
  <si>
    <t>-1723170412</t>
  </si>
  <si>
    <t>Řezání stávajícího živičného krytu nebo podkladu hloubky přes 100 do 150 mm</t>
  </si>
  <si>
    <t>43</t>
  </si>
  <si>
    <t>919735123</t>
  </si>
  <si>
    <t>Řezání stávajícího betonového krytu hl do 150 mm</t>
  </si>
  <si>
    <t>-1885888904</t>
  </si>
  <si>
    <t>Řezání stávajícího betonového krytu nebo podkladu hloubky přes 100 do 150 mm</t>
  </si>
  <si>
    <t>(4+1)*2*2"v.č.D1 sondy KS2 a KS3</t>
  </si>
  <si>
    <t>55*2+5*2"v.č.D1</t>
  </si>
  <si>
    <t>44</t>
  </si>
  <si>
    <t>969011121</t>
  </si>
  <si>
    <t>Vybourání vodovodního nebo plynového vedení DN do 52</t>
  </si>
  <si>
    <t>1271137678</t>
  </si>
  <si>
    <t>Vybourání vodovodního, plynového a pod. vedení DN do 52 mm</t>
  </si>
  <si>
    <t>130"v.č.D1</t>
  </si>
  <si>
    <t>997</t>
  </si>
  <si>
    <t>Přesun sutě</t>
  </si>
  <si>
    <t>45</t>
  </si>
  <si>
    <t>997221551</t>
  </si>
  <si>
    <t>Vodorovná doprava suti ze sypkých materiálů do 1 km</t>
  </si>
  <si>
    <t>1534359208</t>
  </si>
  <si>
    <t>Vodorovná doprava suti bez naložení, ale se složením a s hrubým urovnáním ze sypkých materiálů, na vzdálenost do 1 km</t>
  </si>
  <si>
    <t>46</t>
  </si>
  <si>
    <t>997221559</t>
  </si>
  <si>
    <t>Příplatek ZKD 1 km u vodorovné dopravy suti ze sypkých materiálů</t>
  </si>
  <si>
    <t>698913842</t>
  </si>
  <si>
    <t>Vodorovná doprava suti bez naložení, ale se složením a s hrubým urovnáním Příplatek k ceně za každý další i započatý 1 km přes 1 km</t>
  </si>
  <si>
    <t>106,138*6 'Přepočtené koeficientem množství</t>
  </si>
  <si>
    <t>47</t>
  </si>
  <si>
    <t>997221611</t>
  </si>
  <si>
    <t>Nakládání suti na dopravní prostředky pro vodorovnou dopravu</t>
  </si>
  <si>
    <t>399001653</t>
  </si>
  <si>
    <t>Nakládání na dopravní prostředky pro vodorovnou dopravu suti</t>
  </si>
  <si>
    <t>48</t>
  </si>
  <si>
    <t>997221815</t>
  </si>
  <si>
    <t>Poplatek za uložení betonového odpadu na skládce (skládkovné)</t>
  </si>
  <si>
    <t>-245767673</t>
  </si>
  <si>
    <t>Poplatek za uložení stavebního odpadu na skládce (skládkovné) betonového</t>
  </si>
  <si>
    <t>49</t>
  </si>
  <si>
    <t>997221845</t>
  </si>
  <si>
    <t>Poplatek za uložení odpadu z asfaltových povrchů na skládce (skládkovné)</t>
  </si>
  <si>
    <t>-486809960</t>
  </si>
  <si>
    <t>Poplatek za uložení stavebního odpadu na skládce (skládkovné) z asfaltových povrchů</t>
  </si>
  <si>
    <t>50</t>
  </si>
  <si>
    <t>997221855</t>
  </si>
  <si>
    <t>Poplatek za uložení odpadu z kameniva na skládce (skládkovné)</t>
  </si>
  <si>
    <t>263814224</t>
  </si>
  <si>
    <t>Poplatek za uložení stavebního odpadu na skládce (skládkovné) z kameniva</t>
  </si>
  <si>
    <t>16,215+46,48"položky dílu 1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</si>
  <si>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</si>
  <si>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</si>
  <si>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</si>
  <si>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</si>
  <si>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</si>
  <si>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-550459144</t>
  </si>
  <si>
    <t>Přesun hmot pro komunikace s krytem z kameniva, monolitickým betonovým nebo živičným dopravní vzdálenost do 200 m jakékoliv délky objektu</t>
  </si>
  <si>
    <t>201409052 -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</si>
  <si>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</si>
  <si>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</si>
  <si>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</si>
  <si>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</si>
  <si>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</si>
  <si>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</si>
  <si>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</si>
  <si>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</si>
  <si>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</si>
  <si>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</si>
  <si>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Kč</t>
  </si>
  <si>
    <t>1024</t>
  </si>
  <si>
    <t>-673481651</t>
  </si>
  <si>
    <t>Základní rozdělení průvodních činností a nákladů zařízení staveniště</t>
  </si>
  <si>
    <t>VRN7</t>
  </si>
  <si>
    <t>Provozní vlivy</t>
  </si>
  <si>
    <t>070001000</t>
  </si>
  <si>
    <t>-21959536</t>
  </si>
  <si>
    <t>Základní rozdělení průvodních činností a nákladů provozní vlivy</t>
  </si>
  <si>
    <t>VRN8</t>
  </si>
  <si>
    <t>Přesun stavebních kapacit</t>
  </si>
  <si>
    <t>080001000</t>
  </si>
  <si>
    <t>Další náklady na pracovníky</t>
  </si>
  <si>
    <t>759757475</t>
  </si>
  <si>
    <t>Základní rozdělení průvodních činností a nákladů další náklady na pracovníky</t>
  </si>
  <si>
    <t>VRN9</t>
  </si>
  <si>
    <t>Ostatní náklady</t>
  </si>
  <si>
    <t>090001002</t>
  </si>
  <si>
    <t>Dokumentace skutečného provedení stavby  včetně geodetického zaměření</t>
  </si>
  <si>
    <t>-1806558669</t>
  </si>
  <si>
    <t>Základní rozdělení průvodních činností a nákladů Dokumentace skutečného provedení stavby  včetně geodetického zaměření</t>
  </si>
  <si>
    <t>090001008</t>
  </si>
  <si>
    <t xml:space="preserve">Vytýčení a vyměření objektů </t>
  </si>
  <si>
    <t>-55371077</t>
  </si>
  <si>
    <t>Základní rozdělení průvodních činností a nákladů Vytýčení a vyměření objektů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</si>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</sst>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2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3F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EEF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B5B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F3F7.tmp" descr="C:\KROSplusData\System\Temp\rad0F3F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EEFB.tmp" descr="C:\KROSplusData\System\Temp\radFEEF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B5BF.tmp" descr="C:\KROSplusData\System\Temp\radDB5B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451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452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5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3" t="s">
        <v>14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1"/>
      <c r="AQ5" s="13"/>
      <c r="BE5" s="189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5" t="s">
        <v>17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1"/>
      <c r="AQ6" s="13"/>
      <c r="BE6" s="190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21</v>
      </c>
      <c r="AL7" s="11"/>
      <c r="AM7" s="11"/>
      <c r="AN7" s="17"/>
      <c r="AO7" s="11"/>
      <c r="AP7" s="11"/>
      <c r="AQ7" s="13"/>
      <c r="BE7" s="190"/>
      <c r="BS7" s="6" t="s">
        <v>22</v>
      </c>
    </row>
    <row r="8" spans="2:71" s="2" customFormat="1" ht="15" customHeight="1">
      <c r="B8" s="10"/>
      <c r="C8" s="11"/>
      <c r="D8" s="19" t="s">
        <v>23</v>
      </c>
      <c r="E8" s="11"/>
      <c r="F8" s="11"/>
      <c r="G8" s="11"/>
      <c r="H8" s="11"/>
      <c r="I8" s="11"/>
      <c r="J8" s="11"/>
      <c r="K8" s="17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25</v>
      </c>
      <c r="AL8" s="11"/>
      <c r="AM8" s="11"/>
      <c r="AN8" s="20" t="s">
        <v>26</v>
      </c>
      <c r="AO8" s="11"/>
      <c r="AP8" s="11"/>
      <c r="AQ8" s="13"/>
      <c r="BE8" s="190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0"/>
      <c r="BS9" s="6" t="s">
        <v>28</v>
      </c>
    </row>
    <row r="10" spans="2:71" s="2" customFormat="1" ht="15" customHeight="1">
      <c r="B10" s="10"/>
      <c r="C10" s="11"/>
      <c r="D10" s="19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30</v>
      </c>
      <c r="AL10" s="11"/>
      <c r="AM10" s="11"/>
      <c r="AN10" s="17"/>
      <c r="AO10" s="11"/>
      <c r="AP10" s="11"/>
      <c r="AQ10" s="13"/>
      <c r="BE10" s="190"/>
      <c r="BS10" s="6" t="s">
        <v>18</v>
      </c>
    </row>
    <row r="11" spans="2:71" s="2" customFormat="1" ht="19.5" customHeight="1">
      <c r="B11" s="10"/>
      <c r="C11" s="11"/>
      <c r="D11" s="11"/>
      <c r="E11" s="17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32</v>
      </c>
      <c r="AL11" s="11"/>
      <c r="AM11" s="11"/>
      <c r="AN11" s="17"/>
      <c r="AO11" s="11"/>
      <c r="AP11" s="11"/>
      <c r="AQ11" s="13"/>
      <c r="BE11" s="190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0"/>
      <c r="BS12" s="6" t="s">
        <v>18</v>
      </c>
    </row>
    <row r="13" spans="2:71" s="2" customFormat="1" ht="15" customHeight="1">
      <c r="B13" s="10"/>
      <c r="C13" s="11"/>
      <c r="D13" s="19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30</v>
      </c>
      <c r="AL13" s="11"/>
      <c r="AM13" s="11"/>
      <c r="AN13" s="21" t="s">
        <v>34</v>
      </c>
      <c r="AO13" s="11"/>
      <c r="AP13" s="11"/>
      <c r="AQ13" s="13"/>
      <c r="BE13" s="190"/>
      <c r="BS13" s="6" t="s">
        <v>18</v>
      </c>
    </row>
    <row r="14" spans="2:71" s="2" customFormat="1" ht="15.75" customHeight="1">
      <c r="B14" s="10"/>
      <c r="C14" s="11"/>
      <c r="D14" s="11"/>
      <c r="E14" s="196" t="s">
        <v>34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" t="s">
        <v>32</v>
      </c>
      <c r="AL14" s="11"/>
      <c r="AM14" s="11"/>
      <c r="AN14" s="21" t="s">
        <v>34</v>
      </c>
      <c r="AO14" s="11"/>
      <c r="AP14" s="11"/>
      <c r="AQ14" s="13"/>
      <c r="BE14" s="190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0"/>
      <c r="BS15" s="6" t="s">
        <v>4</v>
      </c>
    </row>
    <row r="16" spans="2:71" s="2" customFormat="1" ht="15" customHeight="1">
      <c r="B16" s="10"/>
      <c r="C16" s="11"/>
      <c r="D16" s="19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30</v>
      </c>
      <c r="AL16" s="11"/>
      <c r="AM16" s="11"/>
      <c r="AN16" s="17"/>
      <c r="AO16" s="11"/>
      <c r="AP16" s="11"/>
      <c r="AQ16" s="13"/>
      <c r="BE16" s="190"/>
      <c r="BS16" s="6" t="s">
        <v>4</v>
      </c>
    </row>
    <row r="17" spans="2:71" s="2" customFormat="1" ht="19.5" customHeight="1">
      <c r="B17" s="10"/>
      <c r="C17" s="11"/>
      <c r="D17" s="11"/>
      <c r="E17" s="17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32</v>
      </c>
      <c r="AL17" s="11"/>
      <c r="AM17" s="11"/>
      <c r="AN17" s="17"/>
      <c r="AO17" s="11"/>
      <c r="AP17" s="11"/>
      <c r="AQ17" s="13"/>
      <c r="BE17" s="190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0"/>
      <c r="BS18" s="6" t="s">
        <v>6</v>
      </c>
    </row>
    <row r="19" spans="2:71" s="2" customFormat="1" ht="15" customHeight="1">
      <c r="B19" s="10"/>
      <c r="C19" s="11"/>
      <c r="D19" s="19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0"/>
      <c r="BS19" s="6" t="s">
        <v>6</v>
      </c>
    </row>
    <row r="20" spans="2:71" s="2" customFormat="1" ht="70.5" customHeight="1">
      <c r="B20" s="10"/>
      <c r="C20" s="11"/>
      <c r="D20" s="11"/>
      <c r="E20" s="197" t="s">
        <v>39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1"/>
      <c r="AP20" s="11"/>
      <c r="AQ20" s="13"/>
      <c r="BE20" s="190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0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0"/>
    </row>
    <row r="23" spans="2:57" s="6" customFormat="1" ht="27" customHeight="1">
      <c r="B23" s="23"/>
      <c r="C23" s="24"/>
      <c r="D23" s="25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98">
        <f>ROUND($AG$51,2)</f>
        <v>0</v>
      </c>
      <c r="AL23" s="199"/>
      <c r="AM23" s="199"/>
      <c r="AN23" s="199"/>
      <c r="AO23" s="199"/>
      <c r="AP23" s="24"/>
      <c r="AQ23" s="27"/>
      <c r="BE23" s="191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1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0" t="s">
        <v>41</v>
      </c>
      <c r="M25" s="201"/>
      <c r="N25" s="201"/>
      <c r="O25" s="201"/>
      <c r="P25" s="24"/>
      <c r="Q25" s="24"/>
      <c r="R25" s="24"/>
      <c r="S25" s="24"/>
      <c r="T25" s="24"/>
      <c r="U25" s="24"/>
      <c r="V25" s="24"/>
      <c r="W25" s="200" t="s">
        <v>42</v>
      </c>
      <c r="X25" s="201"/>
      <c r="Y25" s="201"/>
      <c r="Z25" s="201"/>
      <c r="AA25" s="201"/>
      <c r="AB25" s="201"/>
      <c r="AC25" s="201"/>
      <c r="AD25" s="201"/>
      <c r="AE25" s="201"/>
      <c r="AF25" s="24"/>
      <c r="AG25" s="24"/>
      <c r="AH25" s="24"/>
      <c r="AI25" s="24"/>
      <c r="AJ25" s="24"/>
      <c r="AK25" s="200" t="s">
        <v>43</v>
      </c>
      <c r="AL25" s="201"/>
      <c r="AM25" s="201"/>
      <c r="AN25" s="201"/>
      <c r="AO25" s="201"/>
      <c r="AP25" s="24"/>
      <c r="AQ25" s="27"/>
      <c r="BE25" s="191"/>
    </row>
    <row r="26" spans="2:57" s="6" customFormat="1" ht="15" customHeight="1">
      <c r="B26" s="29"/>
      <c r="C26" s="30"/>
      <c r="D26" s="30" t="s">
        <v>44</v>
      </c>
      <c r="E26" s="30"/>
      <c r="F26" s="30" t="s">
        <v>45</v>
      </c>
      <c r="G26" s="30"/>
      <c r="H26" s="30"/>
      <c r="I26" s="30"/>
      <c r="J26" s="30"/>
      <c r="K26" s="30"/>
      <c r="L26" s="202">
        <v>0.21</v>
      </c>
      <c r="M26" s="203"/>
      <c r="N26" s="203"/>
      <c r="O26" s="203"/>
      <c r="P26" s="30"/>
      <c r="Q26" s="30"/>
      <c r="R26" s="30"/>
      <c r="S26" s="30"/>
      <c r="T26" s="30"/>
      <c r="U26" s="30"/>
      <c r="V26" s="30"/>
      <c r="W26" s="204">
        <f>ROUND($AZ$51,2)</f>
        <v>0</v>
      </c>
      <c r="X26" s="203"/>
      <c r="Y26" s="203"/>
      <c r="Z26" s="203"/>
      <c r="AA26" s="203"/>
      <c r="AB26" s="203"/>
      <c r="AC26" s="203"/>
      <c r="AD26" s="203"/>
      <c r="AE26" s="203"/>
      <c r="AF26" s="30"/>
      <c r="AG26" s="30"/>
      <c r="AH26" s="30"/>
      <c r="AI26" s="30"/>
      <c r="AJ26" s="30"/>
      <c r="AK26" s="204">
        <f>ROUND($AV$51,2)</f>
        <v>0</v>
      </c>
      <c r="AL26" s="203"/>
      <c r="AM26" s="203"/>
      <c r="AN26" s="203"/>
      <c r="AO26" s="203"/>
      <c r="AP26" s="30"/>
      <c r="AQ26" s="31"/>
      <c r="BE26" s="192"/>
    </row>
    <row r="27" spans="2:57" s="6" customFormat="1" ht="15" customHeight="1">
      <c r="B27" s="29"/>
      <c r="C27" s="30"/>
      <c r="D27" s="30"/>
      <c r="E27" s="30"/>
      <c r="F27" s="30" t="s">
        <v>46</v>
      </c>
      <c r="G27" s="30"/>
      <c r="H27" s="30"/>
      <c r="I27" s="30"/>
      <c r="J27" s="30"/>
      <c r="K27" s="30"/>
      <c r="L27" s="202">
        <v>0.15</v>
      </c>
      <c r="M27" s="203"/>
      <c r="N27" s="203"/>
      <c r="O27" s="203"/>
      <c r="P27" s="30"/>
      <c r="Q27" s="30"/>
      <c r="R27" s="30"/>
      <c r="S27" s="30"/>
      <c r="T27" s="30"/>
      <c r="U27" s="30"/>
      <c r="V27" s="30"/>
      <c r="W27" s="204">
        <f>ROUND($BA$51,2)</f>
        <v>0</v>
      </c>
      <c r="X27" s="203"/>
      <c r="Y27" s="203"/>
      <c r="Z27" s="203"/>
      <c r="AA27" s="203"/>
      <c r="AB27" s="203"/>
      <c r="AC27" s="203"/>
      <c r="AD27" s="203"/>
      <c r="AE27" s="203"/>
      <c r="AF27" s="30"/>
      <c r="AG27" s="30"/>
      <c r="AH27" s="30"/>
      <c r="AI27" s="30"/>
      <c r="AJ27" s="30"/>
      <c r="AK27" s="204">
        <f>ROUND($AW$51,2)</f>
        <v>0</v>
      </c>
      <c r="AL27" s="203"/>
      <c r="AM27" s="203"/>
      <c r="AN27" s="203"/>
      <c r="AO27" s="203"/>
      <c r="AP27" s="30"/>
      <c r="AQ27" s="31"/>
      <c r="BE27" s="192"/>
    </row>
    <row r="28" spans="2:57" s="6" customFormat="1" ht="15" customHeight="1" hidden="1">
      <c r="B28" s="29"/>
      <c r="C28" s="30"/>
      <c r="D28" s="30"/>
      <c r="E28" s="30"/>
      <c r="F28" s="30" t="s">
        <v>47</v>
      </c>
      <c r="G28" s="30"/>
      <c r="H28" s="30"/>
      <c r="I28" s="30"/>
      <c r="J28" s="30"/>
      <c r="K28" s="30"/>
      <c r="L28" s="202">
        <v>0.21</v>
      </c>
      <c r="M28" s="203"/>
      <c r="N28" s="203"/>
      <c r="O28" s="203"/>
      <c r="P28" s="30"/>
      <c r="Q28" s="30"/>
      <c r="R28" s="30"/>
      <c r="S28" s="30"/>
      <c r="T28" s="30"/>
      <c r="U28" s="30"/>
      <c r="V28" s="30"/>
      <c r="W28" s="204">
        <f>ROUND($BB$51,2)</f>
        <v>0</v>
      </c>
      <c r="X28" s="203"/>
      <c r="Y28" s="203"/>
      <c r="Z28" s="203"/>
      <c r="AA28" s="203"/>
      <c r="AB28" s="203"/>
      <c r="AC28" s="203"/>
      <c r="AD28" s="203"/>
      <c r="AE28" s="203"/>
      <c r="AF28" s="30"/>
      <c r="AG28" s="30"/>
      <c r="AH28" s="30"/>
      <c r="AI28" s="30"/>
      <c r="AJ28" s="30"/>
      <c r="AK28" s="204">
        <v>0</v>
      </c>
      <c r="AL28" s="203"/>
      <c r="AM28" s="203"/>
      <c r="AN28" s="203"/>
      <c r="AO28" s="203"/>
      <c r="AP28" s="30"/>
      <c r="AQ28" s="31"/>
      <c r="BE28" s="192"/>
    </row>
    <row r="29" spans="2:57" s="6" customFormat="1" ht="15" customHeight="1" hidden="1">
      <c r="B29" s="29"/>
      <c r="C29" s="30"/>
      <c r="D29" s="30"/>
      <c r="E29" s="30"/>
      <c r="F29" s="30" t="s">
        <v>48</v>
      </c>
      <c r="G29" s="30"/>
      <c r="H29" s="30"/>
      <c r="I29" s="30"/>
      <c r="J29" s="30"/>
      <c r="K29" s="30"/>
      <c r="L29" s="202">
        <v>0.15</v>
      </c>
      <c r="M29" s="203"/>
      <c r="N29" s="203"/>
      <c r="O29" s="203"/>
      <c r="P29" s="30"/>
      <c r="Q29" s="30"/>
      <c r="R29" s="30"/>
      <c r="S29" s="30"/>
      <c r="T29" s="30"/>
      <c r="U29" s="30"/>
      <c r="V29" s="30"/>
      <c r="W29" s="204">
        <f>ROUND($BC$51,2)</f>
        <v>0</v>
      </c>
      <c r="X29" s="203"/>
      <c r="Y29" s="203"/>
      <c r="Z29" s="203"/>
      <c r="AA29" s="203"/>
      <c r="AB29" s="203"/>
      <c r="AC29" s="203"/>
      <c r="AD29" s="203"/>
      <c r="AE29" s="203"/>
      <c r="AF29" s="30"/>
      <c r="AG29" s="30"/>
      <c r="AH29" s="30"/>
      <c r="AI29" s="30"/>
      <c r="AJ29" s="30"/>
      <c r="AK29" s="204">
        <v>0</v>
      </c>
      <c r="AL29" s="203"/>
      <c r="AM29" s="203"/>
      <c r="AN29" s="203"/>
      <c r="AO29" s="203"/>
      <c r="AP29" s="30"/>
      <c r="AQ29" s="31"/>
      <c r="BE29" s="192"/>
    </row>
    <row r="30" spans="2:57" s="6" customFormat="1" ht="15" customHeight="1" hidden="1">
      <c r="B30" s="29"/>
      <c r="C30" s="30"/>
      <c r="D30" s="30"/>
      <c r="E30" s="30"/>
      <c r="F30" s="30" t="s">
        <v>49</v>
      </c>
      <c r="G30" s="30"/>
      <c r="H30" s="30"/>
      <c r="I30" s="30"/>
      <c r="J30" s="30"/>
      <c r="K30" s="30"/>
      <c r="L30" s="202">
        <v>0</v>
      </c>
      <c r="M30" s="203"/>
      <c r="N30" s="203"/>
      <c r="O30" s="203"/>
      <c r="P30" s="30"/>
      <c r="Q30" s="30"/>
      <c r="R30" s="30"/>
      <c r="S30" s="30"/>
      <c r="T30" s="30"/>
      <c r="U30" s="30"/>
      <c r="V30" s="30"/>
      <c r="W30" s="204">
        <f>ROUND($BD$51,2)</f>
        <v>0</v>
      </c>
      <c r="X30" s="203"/>
      <c r="Y30" s="203"/>
      <c r="Z30" s="203"/>
      <c r="AA30" s="203"/>
      <c r="AB30" s="203"/>
      <c r="AC30" s="203"/>
      <c r="AD30" s="203"/>
      <c r="AE30" s="203"/>
      <c r="AF30" s="30"/>
      <c r="AG30" s="30"/>
      <c r="AH30" s="30"/>
      <c r="AI30" s="30"/>
      <c r="AJ30" s="30"/>
      <c r="AK30" s="204">
        <v>0</v>
      </c>
      <c r="AL30" s="203"/>
      <c r="AM30" s="203"/>
      <c r="AN30" s="203"/>
      <c r="AO30" s="203"/>
      <c r="AP30" s="30"/>
      <c r="AQ30" s="31"/>
      <c r="BE30" s="192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1"/>
    </row>
    <row r="32" spans="2:57" s="6" customFormat="1" ht="27" customHeight="1">
      <c r="B32" s="23"/>
      <c r="C32" s="32"/>
      <c r="D32" s="33" t="s">
        <v>50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51</v>
      </c>
      <c r="U32" s="34"/>
      <c r="V32" s="34"/>
      <c r="W32" s="34"/>
      <c r="X32" s="205" t="s">
        <v>52</v>
      </c>
      <c r="Y32" s="206"/>
      <c r="Z32" s="206"/>
      <c r="AA32" s="206"/>
      <c r="AB32" s="206"/>
      <c r="AC32" s="34"/>
      <c r="AD32" s="34"/>
      <c r="AE32" s="34"/>
      <c r="AF32" s="34"/>
      <c r="AG32" s="34"/>
      <c r="AH32" s="34"/>
      <c r="AI32" s="34"/>
      <c r="AJ32" s="34"/>
      <c r="AK32" s="207">
        <f>SUM($AK$23:$AK$30)</f>
        <v>0</v>
      </c>
      <c r="AL32" s="206"/>
      <c r="AM32" s="206"/>
      <c r="AN32" s="206"/>
      <c r="AO32" s="208"/>
      <c r="AP32" s="32"/>
      <c r="AQ32" s="37"/>
      <c r="BE32" s="191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20140905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09" t="str">
        <f>$K$6</f>
        <v>Mateřská škola Dolní Němčice č.p.15</v>
      </c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23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Dolní Němčice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25</v>
      </c>
      <c r="AJ44" s="24"/>
      <c r="AK44" s="24"/>
      <c r="AL44" s="24"/>
      <c r="AM44" s="211" t="str">
        <f>IF($AN$8="","",$AN$8)</f>
        <v>02.09.2014</v>
      </c>
      <c r="AN44" s="201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29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35</v>
      </c>
      <c r="AJ46" s="24"/>
      <c r="AK46" s="24"/>
      <c r="AL46" s="24"/>
      <c r="AM46" s="193" t="str">
        <f>IF($E$17="","",$E$17)</f>
        <v>Ing. Zdeněk Hejtman, Dačice</v>
      </c>
      <c r="AN46" s="201"/>
      <c r="AO46" s="201"/>
      <c r="AP46" s="201"/>
      <c r="AQ46" s="24"/>
      <c r="AR46" s="43"/>
      <c r="AS46" s="212" t="s">
        <v>54</v>
      </c>
      <c r="AT46" s="213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33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4"/>
      <c r="AT47" s="191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5"/>
      <c r="AT48" s="201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16" t="s">
        <v>55</v>
      </c>
      <c r="D49" s="206"/>
      <c r="E49" s="206"/>
      <c r="F49" s="206"/>
      <c r="G49" s="206"/>
      <c r="H49" s="34"/>
      <c r="I49" s="217" t="s">
        <v>56</v>
      </c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18" t="s">
        <v>57</v>
      </c>
      <c r="AH49" s="206"/>
      <c r="AI49" s="206"/>
      <c r="AJ49" s="206"/>
      <c r="AK49" s="206"/>
      <c r="AL49" s="206"/>
      <c r="AM49" s="206"/>
      <c r="AN49" s="217" t="s">
        <v>58</v>
      </c>
      <c r="AO49" s="206"/>
      <c r="AP49" s="206"/>
      <c r="AQ49" s="58" t="s">
        <v>59</v>
      </c>
      <c r="AR49" s="43"/>
      <c r="AS49" s="59" t="s">
        <v>60</v>
      </c>
      <c r="AT49" s="60" t="s">
        <v>61</v>
      </c>
      <c r="AU49" s="60" t="s">
        <v>62</v>
      </c>
      <c r="AV49" s="60" t="s">
        <v>63</v>
      </c>
      <c r="AW49" s="60" t="s">
        <v>64</v>
      </c>
      <c r="AX49" s="60" t="s">
        <v>65</v>
      </c>
      <c r="AY49" s="60" t="s">
        <v>66</v>
      </c>
      <c r="AZ49" s="60" t="s">
        <v>67</v>
      </c>
      <c r="BA49" s="60" t="s">
        <v>68</v>
      </c>
      <c r="BB49" s="60" t="s">
        <v>69</v>
      </c>
      <c r="BC49" s="60" t="s">
        <v>70</v>
      </c>
      <c r="BD49" s="61" t="s">
        <v>71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7" customFormat="1" ht="33" customHeight="1">
      <c r="B51" s="48"/>
      <c r="C51" s="66" t="s">
        <v>72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3">
        <f>ROUND(SUM($AG$52:$AG$53),2)</f>
        <v>0</v>
      </c>
      <c r="AH51" s="224"/>
      <c r="AI51" s="224"/>
      <c r="AJ51" s="224"/>
      <c r="AK51" s="224"/>
      <c r="AL51" s="224"/>
      <c r="AM51" s="224"/>
      <c r="AN51" s="223">
        <f>SUM($AG$51,$AT$51)</f>
        <v>0</v>
      </c>
      <c r="AO51" s="224"/>
      <c r="AP51" s="224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73</v>
      </c>
      <c r="BT51" s="47" t="s">
        <v>74</v>
      </c>
      <c r="BU51" s="73" t="s">
        <v>75</v>
      </c>
      <c r="BV51" s="47" t="s">
        <v>76</v>
      </c>
      <c r="BW51" s="47" t="s">
        <v>5</v>
      </c>
      <c r="BX51" s="47" t="s">
        <v>77</v>
      </c>
      <c r="CL51" s="47" t="s">
        <v>20</v>
      </c>
    </row>
    <row r="52" spans="1:91" s="74" customFormat="1" ht="28.5" customHeight="1">
      <c r="A52" s="229" t="s">
        <v>453</v>
      </c>
      <c r="B52" s="75"/>
      <c r="C52" s="76"/>
      <c r="D52" s="221" t="s">
        <v>78</v>
      </c>
      <c r="E52" s="222"/>
      <c r="F52" s="222"/>
      <c r="G52" s="222"/>
      <c r="H52" s="222"/>
      <c r="I52" s="76"/>
      <c r="J52" s="221" t="s">
        <v>79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19">
        <f>'201409051 - Vodovodní pří...'!$J$27</f>
        <v>0</v>
      </c>
      <c r="AH52" s="220"/>
      <c r="AI52" s="220"/>
      <c r="AJ52" s="220"/>
      <c r="AK52" s="220"/>
      <c r="AL52" s="220"/>
      <c r="AM52" s="220"/>
      <c r="AN52" s="219">
        <f>SUM($AG$52,$AT$52)</f>
        <v>0</v>
      </c>
      <c r="AO52" s="220"/>
      <c r="AP52" s="220"/>
      <c r="AQ52" s="77" t="s">
        <v>80</v>
      </c>
      <c r="AR52" s="78"/>
      <c r="AS52" s="79">
        <v>0</v>
      </c>
      <c r="AT52" s="80">
        <f>ROUND(SUM($AV$52:$AW$52),2)</f>
        <v>0</v>
      </c>
      <c r="AU52" s="81">
        <f>'201409051 - Vodovodní pří...'!$P$84</f>
        <v>0</v>
      </c>
      <c r="AV52" s="80">
        <f>'201409051 - Vodovodní pří...'!$J$30</f>
        <v>0</v>
      </c>
      <c r="AW52" s="80">
        <f>'201409051 - Vodovodní pří...'!$J$31</f>
        <v>0</v>
      </c>
      <c r="AX52" s="80">
        <f>'201409051 - Vodovodní pří...'!$J$32</f>
        <v>0</v>
      </c>
      <c r="AY52" s="80">
        <f>'201409051 - Vodovodní pří...'!$J$33</f>
        <v>0</v>
      </c>
      <c r="AZ52" s="80">
        <f>'201409051 - Vodovodní pří...'!$F$30</f>
        <v>0</v>
      </c>
      <c r="BA52" s="80">
        <f>'201409051 - Vodovodní pří...'!$F$31</f>
        <v>0</v>
      </c>
      <c r="BB52" s="80">
        <f>'201409051 - Vodovodní pří...'!$F$32</f>
        <v>0</v>
      </c>
      <c r="BC52" s="80">
        <f>'201409051 - Vodovodní pří...'!$F$33</f>
        <v>0</v>
      </c>
      <c r="BD52" s="82">
        <f>'201409051 - Vodovodní pří...'!$F$34</f>
        <v>0</v>
      </c>
      <c r="BT52" s="74" t="s">
        <v>22</v>
      </c>
      <c r="BV52" s="74" t="s">
        <v>76</v>
      </c>
      <c r="BW52" s="74" t="s">
        <v>81</v>
      </c>
      <c r="BX52" s="74" t="s">
        <v>5</v>
      </c>
      <c r="CL52" s="74" t="s">
        <v>20</v>
      </c>
      <c r="CM52" s="74" t="s">
        <v>82</v>
      </c>
    </row>
    <row r="53" spans="1:91" s="74" customFormat="1" ht="28.5" customHeight="1">
      <c r="A53" s="229" t="s">
        <v>453</v>
      </c>
      <c r="B53" s="75"/>
      <c r="C53" s="76"/>
      <c r="D53" s="221" t="s">
        <v>83</v>
      </c>
      <c r="E53" s="222"/>
      <c r="F53" s="222"/>
      <c r="G53" s="222"/>
      <c r="H53" s="222"/>
      <c r="I53" s="76"/>
      <c r="J53" s="221" t="s">
        <v>84</v>
      </c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19">
        <f>'201409052 - Vedlejší a os...'!$J$27</f>
        <v>0</v>
      </c>
      <c r="AH53" s="220"/>
      <c r="AI53" s="220"/>
      <c r="AJ53" s="220"/>
      <c r="AK53" s="220"/>
      <c r="AL53" s="220"/>
      <c r="AM53" s="220"/>
      <c r="AN53" s="219">
        <f>SUM($AG$53,$AT$53)</f>
        <v>0</v>
      </c>
      <c r="AO53" s="220"/>
      <c r="AP53" s="220"/>
      <c r="AQ53" s="77" t="s">
        <v>85</v>
      </c>
      <c r="AR53" s="78"/>
      <c r="AS53" s="83">
        <v>0</v>
      </c>
      <c r="AT53" s="84">
        <f>ROUND(SUM($AV$53:$AW$53),2)</f>
        <v>0</v>
      </c>
      <c r="AU53" s="85">
        <f>'201409052 - Vedlejší a os...'!$P$81</f>
        <v>0</v>
      </c>
      <c r="AV53" s="84">
        <f>'201409052 - Vedlejší a os...'!$J$30</f>
        <v>0</v>
      </c>
      <c r="AW53" s="84">
        <f>'201409052 - Vedlejší a os...'!$J$31</f>
        <v>0</v>
      </c>
      <c r="AX53" s="84">
        <f>'201409052 - Vedlejší a os...'!$J$32</f>
        <v>0</v>
      </c>
      <c r="AY53" s="84">
        <f>'201409052 - Vedlejší a os...'!$J$33</f>
        <v>0</v>
      </c>
      <c r="AZ53" s="84">
        <f>'201409052 - Vedlejší a os...'!$F$30</f>
        <v>0</v>
      </c>
      <c r="BA53" s="84">
        <f>'201409052 - Vedlejší a os...'!$F$31</f>
        <v>0</v>
      </c>
      <c r="BB53" s="84">
        <f>'201409052 - Vedlejší a os...'!$F$32</f>
        <v>0</v>
      </c>
      <c r="BC53" s="84">
        <f>'201409052 - Vedlejší a os...'!$F$33</f>
        <v>0</v>
      </c>
      <c r="BD53" s="86">
        <f>'201409052 - Vedlejší a os...'!$F$34</f>
        <v>0</v>
      </c>
      <c r="BT53" s="74" t="s">
        <v>22</v>
      </c>
      <c r="BV53" s="74" t="s">
        <v>76</v>
      </c>
      <c r="BW53" s="74" t="s">
        <v>86</v>
      </c>
      <c r="BX53" s="74" t="s">
        <v>5</v>
      </c>
      <c r="CL53" s="74" t="s">
        <v>20</v>
      </c>
      <c r="CM53" s="74" t="s">
        <v>82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409051 - Vodovodní pří...'!C2" tooltip="201409051 - Vodovodní pří..." display="/"/>
    <hyperlink ref="A53" location="'201409052 - Vedlejší a os...'!C2" tooltip="201409052 - Vedlejší a os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1"/>
      <c r="C1" s="231"/>
      <c r="D1" s="230" t="s">
        <v>1</v>
      </c>
      <c r="E1" s="231"/>
      <c r="F1" s="232" t="s">
        <v>454</v>
      </c>
      <c r="G1" s="237" t="s">
        <v>455</v>
      </c>
      <c r="H1" s="237"/>
      <c r="I1" s="231"/>
      <c r="J1" s="232" t="s">
        <v>456</v>
      </c>
      <c r="K1" s="230" t="s">
        <v>87</v>
      </c>
      <c r="L1" s="232" t="s">
        <v>457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5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6" t="str">
        <f>'Rekapitulace stavby'!$K$6</f>
        <v>Mateřská škola Dolní Němčice č.p.15</v>
      </c>
      <c r="F7" s="194"/>
      <c r="G7" s="194"/>
      <c r="H7" s="194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09" t="s">
        <v>90</v>
      </c>
      <c r="F9" s="201"/>
      <c r="G9" s="201"/>
      <c r="H9" s="201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20</v>
      </c>
      <c r="G11" s="24"/>
      <c r="H11" s="24"/>
      <c r="I11" s="88" t="s">
        <v>21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24</v>
      </c>
      <c r="G12" s="24"/>
      <c r="H12" s="24"/>
      <c r="I12" s="88" t="s">
        <v>25</v>
      </c>
      <c r="J12" s="52" t="str">
        <f>'Rekapitulace stavby'!$AN$8</f>
        <v>02.09.2014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29</v>
      </c>
      <c r="E14" s="24"/>
      <c r="F14" s="24"/>
      <c r="G14" s="24"/>
      <c r="H14" s="24"/>
      <c r="I14" s="88" t="s">
        <v>30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32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30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30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36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7"/>
      <c r="F24" s="227"/>
      <c r="G24" s="227"/>
      <c r="H24" s="227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ROUND($J$84,2)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ROUND(SUM($BE$84:$BE$261),2)</f>
        <v>0</v>
      </c>
      <c r="G30" s="24"/>
      <c r="H30" s="24"/>
      <c r="I30" s="97">
        <v>0.21</v>
      </c>
      <c r="J30" s="96">
        <f>ROUND(ROUND((SUM($BE$84:$BE$261)),2)*$I$30,2)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ROUND(SUM($BF$84:$BF$261),2)</f>
        <v>0</v>
      </c>
      <c r="G31" s="24"/>
      <c r="H31" s="24"/>
      <c r="I31" s="97">
        <v>0.15</v>
      </c>
      <c r="J31" s="96">
        <f>ROUND(ROUND((SUM($BF$84:$BF$261)),2)*$I$31,2)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ROUND(SUM($BG$84:$BG$261),2)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ROUND(SUM($BH$84:$BH$261),2)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ROUND(SUM($BI$84:$BI$261),2)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6" t="str">
        <f>$E$7</f>
        <v>Mateřská škola Dolní Němčice č.p.15</v>
      </c>
      <c r="F45" s="201"/>
      <c r="G45" s="201"/>
      <c r="H45" s="201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09" t="str">
        <f>$E$9</f>
        <v>201409051 - Vodovodní přípojka</v>
      </c>
      <c r="F47" s="201"/>
      <c r="G47" s="201"/>
      <c r="H47" s="201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Dolní Němčice</v>
      </c>
      <c r="G49" s="24"/>
      <c r="H49" s="24"/>
      <c r="I49" s="88" t="s">
        <v>25</v>
      </c>
      <c r="J49" s="52" t="str">
        <f>IF($J$12="","",$J$12)</f>
        <v>02.09.2014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29</v>
      </c>
      <c r="D51" s="24"/>
      <c r="E51" s="24"/>
      <c r="F51" s="17" t="str">
        <f>$E$15</f>
        <v> </v>
      </c>
      <c r="G51" s="24"/>
      <c r="H51" s="24"/>
      <c r="I51" s="88" t="s">
        <v>35</v>
      </c>
      <c r="J51" s="17" t="str">
        <f>$E$21</f>
        <v>Ing. Zdeněk Hejtman, Dačice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$J$84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96</v>
      </c>
      <c r="E57" s="110"/>
      <c r="F57" s="110"/>
      <c r="G57" s="110"/>
      <c r="H57" s="110"/>
      <c r="I57" s="111"/>
      <c r="J57" s="112">
        <f>$J$85</f>
        <v>0</v>
      </c>
      <c r="K57" s="113"/>
    </row>
    <row r="58" spans="2:11" s="114" customFormat="1" ht="21" customHeight="1">
      <c r="B58" s="115"/>
      <c r="C58" s="116"/>
      <c r="D58" s="117" t="s">
        <v>97</v>
      </c>
      <c r="E58" s="117"/>
      <c r="F58" s="117"/>
      <c r="G58" s="117"/>
      <c r="H58" s="117"/>
      <c r="I58" s="118"/>
      <c r="J58" s="119">
        <f>$J$86</f>
        <v>0</v>
      </c>
      <c r="K58" s="120"/>
    </row>
    <row r="59" spans="2:11" s="114" customFormat="1" ht="21" customHeight="1">
      <c r="B59" s="115"/>
      <c r="C59" s="116"/>
      <c r="D59" s="117" t="s">
        <v>98</v>
      </c>
      <c r="E59" s="117"/>
      <c r="F59" s="117"/>
      <c r="G59" s="117"/>
      <c r="H59" s="117"/>
      <c r="I59" s="118"/>
      <c r="J59" s="119">
        <f>$J$162</f>
        <v>0</v>
      </c>
      <c r="K59" s="120"/>
    </row>
    <row r="60" spans="2:11" s="114" customFormat="1" ht="21" customHeight="1">
      <c r="B60" s="115"/>
      <c r="C60" s="116"/>
      <c r="D60" s="117" t="s">
        <v>99</v>
      </c>
      <c r="E60" s="117"/>
      <c r="F60" s="117"/>
      <c r="G60" s="117"/>
      <c r="H60" s="117"/>
      <c r="I60" s="118"/>
      <c r="J60" s="119">
        <f>$J$168</f>
        <v>0</v>
      </c>
      <c r="K60" s="120"/>
    </row>
    <row r="61" spans="2:11" s="114" customFormat="1" ht="21" customHeight="1">
      <c r="B61" s="115"/>
      <c r="C61" s="116"/>
      <c r="D61" s="117" t="s">
        <v>100</v>
      </c>
      <c r="E61" s="117"/>
      <c r="F61" s="117"/>
      <c r="G61" s="117"/>
      <c r="H61" s="117"/>
      <c r="I61" s="118"/>
      <c r="J61" s="119">
        <f>$J$188</f>
        <v>0</v>
      </c>
      <c r="K61" s="120"/>
    </row>
    <row r="62" spans="2:11" s="114" customFormat="1" ht="21" customHeight="1">
      <c r="B62" s="115"/>
      <c r="C62" s="116"/>
      <c r="D62" s="117" t="s">
        <v>101</v>
      </c>
      <c r="E62" s="117"/>
      <c r="F62" s="117"/>
      <c r="G62" s="117"/>
      <c r="H62" s="117"/>
      <c r="I62" s="118"/>
      <c r="J62" s="119">
        <f>$J$228</f>
        <v>0</v>
      </c>
      <c r="K62" s="120"/>
    </row>
    <row r="63" spans="2:11" s="114" customFormat="1" ht="21" customHeight="1">
      <c r="B63" s="115"/>
      <c r="C63" s="116"/>
      <c r="D63" s="117" t="s">
        <v>102</v>
      </c>
      <c r="E63" s="117"/>
      <c r="F63" s="117"/>
      <c r="G63" s="117"/>
      <c r="H63" s="117"/>
      <c r="I63" s="118"/>
      <c r="J63" s="119">
        <f>$J$244</f>
        <v>0</v>
      </c>
      <c r="K63" s="120"/>
    </row>
    <row r="64" spans="2:11" s="114" customFormat="1" ht="21" customHeight="1">
      <c r="B64" s="115"/>
      <c r="C64" s="116"/>
      <c r="D64" s="117" t="s">
        <v>103</v>
      </c>
      <c r="E64" s="117"/>
      <c r="F64" s="117"/>
      <c r="G64" s="117"/>
      <c r="H64" s="117"/>
      <c r="I64" s="118"/>
      <c r="J64" s="119">
        <f>$J$259</f>
        <v>0</v>
      </c>
      <c r="K64" s="120"/>
    </row>
    <row r="65" spans="2:11" s="6" customFormat="1" ht="22.5" customHeight="1">
      <c r="B65" s="23"/>
      <c r="C65" s="24"/>
      <c r="D65" s="24"/>
      <c r="E65" s="24"/>
      <c r="F65" s="24"/>
      <c r="G65" s="24"/>
      <c r="H65" s="24"/>
      <c r="J65" s="24"/>
      <c r="K65" s="27"/>
    </row>
    <row r="66" spans="2:11" s="6" customFormat="1" ht="7.5" customHeight="1">
      <c r="B66" s="38"/>
      <c r="C66" s="39"/>
      <c r="D66" s="39"/>
      <c r="E66" s="39"/>
      <c r="F66" s="39"/>
      <c r="G66" s="39"/>
      <c r="H66" s="39"/>
      <c r="I66" s="101"/>
      <c r="J66" s="39"/>
      <c r="K66" s="40"/>
    </row>
    <row r="70" spans="2:12" s="6" customFormat="1" ht="7.5" customHeight="1">
      <c r="B70" s="41"/>
      <c r="C70" s="42"/>
      <c r="D70" s="42"/>
      <c r="E70" s="42"/>
      <c r="F70" s="42"/>
      <c r="G70" s="42"/>
      <c r="H70" s="42"/>
      <c r="I70" s="103"/>
      <c r="J70" s="42"/>
      <c r="K70" s="42"/>
      <c r="L70" s="43"/>
    </row>
    <row r="71" spans="2:12" s="6" customFormat="1" ht="37.5" customHeight="1">
      <c r="B71" s="23"/>
      <c r="C71" s="12" t="s">
        <v>104</v>
      </c>
      <c r="D71" s="24"/>
      <c r="E71" s="24"/>
      <c r="F71" s="24"/>
      <c r="G71" s="24"/>
      <c r="H71" s="24"/>
      <c r="J71" s="24"/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" customHeight="1">
      <c r="B73" s="23"/>
      <c r="C73" s="19" t="s">
        <v>16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16.5" customHeight="1">
      <c r="B74" s="23"/>
      <c r="C74" s="24"/>
      <c r="D74" s="24"/>
      <c r="E74" s="226" t="str">
        <f>$E$7</f>
        <v>Mateřská škola Dolní Němčice č.p.15</v>
      </c>
      <c r="F74" s="201"/>
      <c r="G74" s="201"/>
      <c r="H74" s="201"/>
      <c r="J74" s="24"/>
      <c r="K74" s="24"/>
      <c r="L74" s="43"/>
    </row>
    <row r="75" spans="2:12" s="6" customFormat="1" ht="15" customHeight="1">
      <c r="B75" s="23"/>
      <c r="C75" s="19" t="s">
        <v>89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9.5" customHeight="1">
      <c r="B76" s="23"/>
      <c r="C76" s="24"/>
      <c r="D76" s="24"/>
      <c r="E76" s="209" t="str">
        <f>$E$9</f>
        <v>201409051 - Vodovodní přípojka</v>
      </c>
      <c r="F76" s="201"/>
      <c r="G76" s="201"/>
      <c r="H76" s="201"/>
      <c r="J76" s="24"/>
      <c r="K76" s="24"/>
      <c r="L76" s="43"/>
    </row>
    <row r="77" spans="2:12" s="6" customFormat="1" ht="7.5" customHeight="1">
      <c r="B77" s="23"/>
      <c r="C77" s="24"/>
      <c r="D77" s="24"/>
      <c r="E77" s="24"/>
      <c r="F77" s="24"/>
      <c r="G77" s="24"/>
      <c r="H77" s="24"/>
      <c r="J77" s="24"/>
      <c r="K77" s="24"/>
      <c r="L77" s="43"/>
    </row>
    <row r="78" spans="2:12" s="6" customFormat="1" ht="18.75" customHeight="1">
      <c r="B78" s="23"/>
      <c r="C78" s="19" t="s">
        <v>23</v>
      </c>
      <c r="D78" s="24"/>
      <c r="E78" s="24"/>
      <c r="F78" s="17" t="str">
        <f>$F$12</f>
        <v>Dolní Němčice</v>
      </c>
      <c r="G78" s="24"/>
      <c r="H78" s="24"/>
      <c r="I78" s="88" t="s">
        <v>25</v>
      </c>
      <c r="J78" s="52" t="str">
        <f>IF($J$12="","",$J$12)</f>
        <v>02.09.2014</v>
      </c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5.75" customHeight="1">
      <c r="B80" s="23"/>
      <c r="C80" s="19" t="s">
        <v>29</v>
      </c>
      <c r="D80" s="24"/>
      <c r="E80" s="24"/>
      <c r="F80" s="17" t="str">
        <f>$E$15</f>
        <v> </v>
      </c>
      <c r="G80" s="24"/>
      <c r="H80" s="24"/>
      <c r="I80" s="88" t="s">
        <v>35</v>
      </c>
      <c r="J80" s="17" t="str">
        <f>$E$21</f>
        <v>Ing. Zdeněk Hejtman, Dačice</v>
      </c>
      <c r="K80" s="24"/>
      <c r="L80" s="43"/>
    </row>
    <row r="81" spans="2:12" s="6" customFormat="1" ht="15" customHeight="1">
      <c r="B81" s="23"/>
      <c r="C81" s="19" t="s">
        <v>33</v>
      </c>
      <c r="D81" s="24"/>
      <c r="E81" s="24"/>
      <c r="F81" s="17">
        <f>IF($E$18="","",$E$18)</f>
      </c>
      <c r="G81" s="24"/>
      <c r="H81" s="24"/>
      <c r="J81" s="24"/>
      <c r="K81" s="24"/>
      <c r="L81" s="43"/>
    </row>
    <row r="82" spans="2:12" s="6" customFormat="1" ht="11.2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20" s="121" customFormat="1" ht="30" customHeight="1">
      <c r="B83" s="122"/>
      <c r="C83" s="123" t="s">
        <v>105</v>
      </c>
      <c r="D83" s="124" t="s">
        <v>59</v>
      </c>
      <c r="E83" s="124" t="s">
        <v>55</v>
      </c>
      <c r="F83" s="124" t="s">
        <v>106</v>
      </c>
      <c r="G83" s="124" t="s">
        <v>107</v>
      </c>
      <c r="H83" s="124" t="s">
        <v>108</v>
      </c>
      <c r="I83" s="125" t="s">
        <v>109</v>
      </c>
      <c r="J83" s="124" t="s">
        <v>110</v>
      </c>
      <c r="K83" s="126" t="s">
        <v>111</v>
      </c>
      <c r="L83" s="127"/>
      <c r="M83" s="59" t="s">
        <v>112</v>
      </c>
      <c r="N83" s="60" t="s">
        <v>44</v>
      </c>
      <c r="O83" s="60" t="s">
        <v>113</v>
      </c>
      <c r="P83" s="60" t="s">
        <v>114</v>
      </c>
      <c r="Q83" s="60" t="s">
        <v>115</v>
      </c>
      <c r="R83" s="60" t="s">
        <v>116</v>
      </c>
      <c r="S83" s="60" t="s">
        <v>117</v>
      </c>
      <c r="T83" s="61" t="s">
        <v>118</v>
      </c>
    </row>
    <row r="84" spans="2:63" s="6" customFormat="1" ht="30" customHeight="1">
      <c r="B84" s="23"/>
      <c r="C84" s="66" t="s">
        <v>94</v>
      </c>
      <c r="D84" s="24"/>
      <c r="E84" s="24"/>
      <c r="F84" s="24"/>
      <c r="G84" s="24"/>
      <c r="H84" s="24"/>
      <c r="J84" s="128">
        <f>$BK$84</f>
        <v>0</v>
      </c>
      <c r="K84" s="24"/>
      <c r="L84" s="43"/>
      <c r="M84" s="63"/>
      <c r="N84" s="64"/>
      <c r="O84" s="64"/>
      <c r="P84" s="129">
        <f>$P$85</f>
        <v>0</v>
      </c>
      <c r="Q84" s="64"/>
      <c r="R84" s="129">
        <f>$R$85</f>
        <v>184.51273700000002</v>
      </c>
      <c r="S84" s="64"/>
      <c r="T84" s="130">
        <f>$T$85</f>
        <v>106.138</v>
      </c>
      <c r="AT84" s="6" t="s">
        <v>73</v>
      </c>
      <c r="AU84" s="6" t="s">
        <v>95</v>
      </c>
      <c r="BK84" s="131">
        <f>$BK$85</f>
        <v>0</v>
      </c>
    </row>
    <row r="85" spans="2:63" s="132" customFormat="1" ht="37.5" customHeight="1">
      <c r="B85" s="133"/>
      <c r="C85" s="134"/>
      <c r="D85" s="134" t="s">
        <v>73</v>
      </c>
      <c r="E85" s="135" t="s">
        <v>119</v>
      </c>
      <c r="F85" s="135" t="s">
        <v>120</v>
      </c>
      <c r="G85" s="134"/>
      <c r="H85" s="134"/>
      <c r="J85" s="136">
        <f>$BK$85</f>
        <v>0</v>
      </c>
      <c r="K85" s="134"/>
      <c r="L85" s="137"/>
      <c r="M85" s="138"/>
      <c r="N85" s="134"/>
      <c r="O85" s="134"/>
      <c r="P85" s="139">
        <f>$P$86+$P$162+$P$168+$P$188+$P$228+$P$244+$P$259</f>
        <v>0</v>
      </c>
      <c r="Q85" s="134"/>
      <c r="R85" s="139">
        <f>$R$86+$R$162+$R$168+$R$188+$R$228+$R$244+$R$259</f>
        <v>184.51273700000002</v>
      </c>
      <c r="S85" s="134"/>
      <c r="T85" s="140">
        <f>$T$86+$T$162+$T$168+$T$188+$T$228+$T$244+$T$259</f>
        <v>106.138</v>
      </c>
      <c r="AR85" s="141" t="s">
        <v>22</v>
      </c>
      <c r="AT85" s="141" t="s">
        <v>73</v>
      </c>
      <c r="AU85" s="141" t="s">
        <v>74</v>
      </c>
      <c r="AY85" s="141" t="s">
        <v>121</v>
      </c>
      <c r="BK85" s="142">
        <f>$BK$86+$BK$162+$BK$168+$BK$188+$BK$228+$BK$244+$BK$259</f>
        <v>0</v>
      </c>
    </row>
    <row r="86" spans="2:63" s="132" customFormat="1" ht="21" customHeight="1">
      <c r="B86" s="133"/>
      <c r="C86" s="134"/>
      <c r="D86" s="134" t="s">
        <v>73</v>
      </c>
      <c r="E86" s="143" t="s">
        <v>22</v>
      </c>
      <c r="F86" s="143" t="s">
        <v>122</v>
      </c>
      <c r="G86" s="134"/>
      <c r="H86" s="134"/>
      <c r="J86" s="144">
        <f>$BK$86</f>
        <v>0</v>
      </c>
      <c r="K86" s="134"/>
      <c r="L86" s="137"/>
      <c r="M86" s="138"/>
      <c r="N86" s="134"/>
      <c r="O86" s="134"/>
      <c r="P86" s="139">
        <f>SUM($P$87:$P$161)</f>
        <v>0</v>
      </c>
      <c r="Q86" s="134"/>
      <c r="R86" s="139">
        <f>SUM($R$87:$R$161)</f>
        <v>46.015616</v>
      </c>
      <c r="S86" s="134"/>
      <c r="T86" s="140">
        <f>SUM($T$87:$T$161)</f>
        <v>104.44800000000001</v>
      </c>
      <c r="AR86" s="141" t="s">
        <v>22</v>
      </c>
      <c r="AT86" s="141" t="s">
        <v>73</v>
      </c>
      <c r="AU86" s="141" t="s">
        <v>22</v>
      </c>
      <c r="AY86" s="141" t="s">
        <v>121</v>
      </c>
      <c r="BK86" s="142">
        <f>SUM($BK$87:$BK$161)</f>
        <v>0</v>
      </c>
    </row>
    <row r="87" spans="2:65" s="6" customFormat="1" ht="15.75" customHeight="1">
      <c r="B87" s="23"/>
      <c r="C87" s="145" t="s">
        <v>22</v>
      </c>
      <c r="D87" s="145" t="s">
        <v>123</v>
      </c>
      <c r="E87" s="146" t="s">
        <v>124</v>
      </c>
      <c r="F87" s="147" t="s">
        <v>125</v>
      </c>
      <c r="G87" s="148" t="s">
        <v>126</v>
      </c>
      <c r="H87" s="149">
        <v>69</v>
      </c>
      <c r="I87" s="150"/>
      <c r="J87" s="151">
        <f>ROUND($I$87*$H$87,2)</f>
        <v>0</v>
      </c>
      <c r="K87" s="147" t="s">
        <v>127</v>
      </c>
      <c r="L87" s="43"/>
      <c r="M87" s="152"/>
      <c r="N87" s="153" t="s">
        <v>45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0.235</v>
      </c>
      <c r="T87" s="155">
        <f>$S$87*$H$87</f>
        <v>16.215</v>
      </c>
      <c r="AR87" s="89" t="s">
        <v>128</v>
      </c>
      <c r="AT87" s="89" t="s">
        <v>123</v>
      </c>
      <c r="AU87" s="89" t="s">
        <v>82</v>
      </c>
      <c r="AY87" s="6" t="s">
        <v>121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22</v>
      </c>
      <c r="BK87" s="156">
        <f>ROUND($I$87*$H$87,2)</f>
        <v>0</v>
      </c>
      <c r="BL87" s="89" t="s">
        <v>128</v>
      </c>
      <c r="BM87" s="89" t="s">
        <v>129</v>
      </c>
    </row>
    <row r="88" spans="2:47" s="6" customFormat="1" ht="27" customHeight="1">
      <c r="B88" s="23"/>
      <c r="C88" s="24"/>
      <c r="D88" s="157" t="s">
        <v>130</v>
      </c>
      <c r="E88" s="24"/>
      <c r="F88" s="158" t="s">
        <v>131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130</v>
      </c>
      <c r="AU88" s="6" t="s">
        <v>82</v>
      </c>
    </row>
    <row r="89" spans="2:51" s="6" customFormat="1" ht="15.75" customHeight="1">
      <c r="B89" s="159"/>
      <c r="C89" s="160"/>
      <c r="D89" s="161" t="s">
        <v>132</v>
      </c>
      <c r="E89" s="160"/>
      <c r="F89" s="162" t="s">
        <v>133</v>
      </c>
      <c r="G89" s="160"/>
      <c r="H89" s="163">
        <v>69</v>
      </c>
      <c r="J89" s="160"/>
      <c r="K89" s="160"/>
      <c r="L89" s="164"/>
      <c r="M89" s="165"/>
      <c r="N89" s="160"/>
      <c r="O89" s="160"/>
      <c r="P89" s="160"/>
      <c r="Q89" s="160"/>
      <c r="R89" s="160"/>
      <c r="S89" s="160"/>
      <c r="T89" s="166"/>
      <c r="AT89" s="167" t="s">
        <v>132</v>
      </c>
      <c r="AU89" s="167" t="s">
        <v>82</v>
      </c>
      <c r="AV89" s="167" t="s">
        <v>82</v>
      </c>
      <c r="AW89" s="167" t="s">
        <v>95</v>
      </c>
      <c r="AX89" s="167" t="s">
        <v>22</v>
      </c>
      <c r="AY89" s="167" t="s">
        <v>121</v>
      </c>
    </row>
    <row r="90" spans="2:65" s="6" customFormat="1" ht="15.75" customHeight="1">
      <c r="B90" s="23"/>
      <c r="C90" s="145" t="s">
        <v>82</v>
      </c>
      <c r="D90" s="145" t="s">
        <v>123</v>
      </c>
      <c r="E90" s="146" t="s">
        <v>134</v>
      </c>
      <c r="F90" s="147" t="s">
        <v>135</v>
      </c>
      <c r="G90" s="148" t="s">
        <v>126</v>
      </c>
      <c r="H90" s="149">
        <v>83</v>
      </c>
      <c r="I90" s="150"/>
      <c r="J90" s="151">
        <f>ROUND($I$90*$H$90,2)</f>
        <v>0</v>
      </c>
      <c r="K90" s="147" t="s">
        <v>127</v>
      </c>
      <c r="L90" s="43"/>
      <c r="M90" s="152"/>
      <c r="N90" s="153" t="s">
        <v>45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0.56</v>
      </c>
      <c r="T90" s="155">
        <f>$S$90*$H$90</f>
        <v>46.480000000000004</v>
      </c>
      <c r="AR90" s="89" t="s">
        <v>128</v>
      </c>
      <c r="AT90" s="89" t="s">
        <v>123</v>
      </c>
      <c r="AU90" s="89" t="s">
        <v>82</v>
      </c>
      <c r="AY90" s="6" t="s">
        <v>121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22</v>
      </c>
      <c r="BK90" s="156">
        <f>ROUND($I$90*$H$90,2)</f>
        <v>0</v>
      </c>
      <c r="BL90" s="89" t="s">
        <v>128</v>
      </c>
      <c r="BM90" s="89" t="s">
        <v>136</v>
      </c>
    </row>
    <row r="91" spans="2:47" s="6" customFormat="1" ht="27" customHeight="1">
      <c r="B91" s="23"/>
      <c r="C91" s="24"/>
      <c r="D91" s="157" t="s">
        <v>130</v>
      </c>
      <c r="E91" s="24"/>
      <c r="F91" s="158" t="s">
        <v>137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130</v>
      </c>
      <c r="AU91" s="6" t="s">
        <v>82</v>
      </c>
    </row>
    <row r="92" spans="2:51" s="6" customFormat="1" ht="15.75" customHeight="1">
      <c r="B92" s="159"/>
      <c r="C92" s="160"/>
      <c r="D92" s="161" t="s">
        <v>132</v>
      </c>
      <c r="E92" s="160"/>
      <c r="F92" s="162" t="s">
        <v>138</v>
      </c>
      <c r="G92" s="160"/>
      <c r="H92" s="163">
        <v>83</v>
      </c>
      <c r="J92" s="160"/>
      <c r="K92" s="160"/>
      <c r="L92" s="164"/>
      <c r="M92" s="165"/>
      <c r="N92" s="160"/>
      <c r="O92" s="160"/>
      <c r="P92" s="160"/>
      <c r="Q92" s="160"/>
      <c r="R92" s="160"/>
      <c r="S92" s="160"/>
      <c r="T92" s="166"/>
      <c r="AT92" s="167" t="s">
        <v>132</v>
      </c>
      <c r="AU92" s="167" t="s">
        <v>82</v>
      </c>
      <c r="AV92" s="167" t="s">
        <v>82</v>
      </c>
      <c r="AW92" s="167" t="s">
        <v>95</v>
      </c>
      <c r="AX92" s="167" t="s">
        <v>22</v>
      </c>
      <c r="AY92" s="167" t="s">
        <v>121</v>
      </c>
    </row>
    <row r="93" spans="2:65" s="6" customFormat="1" ht="15.75" customHeight="1">
      <c r="B93" s="23"/>
      <c r="C93" s="145" t="s">
        <v>139</v>
      </c>
      <c r="D93" s="145" t="s">
        <v>123</v>
      </c>
      <c r="E93" s="146" t="s">
        <v>140</v>
      </c>
      <c r="F93" s="147" t="s">
        <v>141</v>
      </c>
      <c r="G93" s="148" t="s">
        <v>126</v>
      </c>
      <c r="H93" s="149">
        <v>69</v>
      </c>
      <c r="I93" s="150"/>
      <c r="J93" s="151">
        <f>ROUND($I$93*$H$93,2)</f>
        <v>0</v>
      </c>
      <c r="K93" s="147" t="s">
        <v>127</v>
      </c>
      <c r="L93" s="43"/>
      <c r="M93" s="152"/>
      <c r="N93" s="153" t="s">
        <v>45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0.225</v>
      </c>
      <c r="T93" s="155">
        <f>$S$93*$H$93</f>
        <v>15.525</v>
      </c>
      <c r="AR93" s="89" t="s">
        <v>128</v>
      </c>
      <c r="AT93" s="89" t="s">
        <v>123</v>
      </c>
      <c r="AU93" s="89" t="s">
        <v>82</v>
      </c>
      <c r="AY93" s="6" t="s">
        <v>121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22</v>
      </c>
      <c r="BK93" s="156">
        <f>ROUND($I$93*$H$93,2)</f>
        <v>0</v>
      </c>
      <c r="BL93" s="89" t="s">
        <v>128</v>
      </c>
      <c r="BM93" s="89" t="s">
        <v>142</v>
      </c>
    </row>
    <row r="94" spans="2:47" s="6" customFormat="1" ht="27" customHeight="1">
      <c r="B94" s="23"/>
      <c r="C94" s="24"/>
      <c r="D94" s="157" t="s">
        <v>130</v>
      </c>
      <c r="E94" s="24"/>
      <c r="F94" s="158" t="s">
        <v>143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130</v>
      </c>
      <c r="AU94" s="6" t="s">
        <v>82</v>
      </c>
    </row>
    <row r="95" spans="2:51" s="6" customFormat="1" ht="15.75" customHeight="1">
      <c r="B95" s="159"/>
      <c r="C95" s="160"/>
      <c r="D95" s="161" t="s">
        <v>132</v>
      </c>
      <c r="E95" s="160"/>
      <c r="F95" s="162" t="s">
        <v>133</v>
      </c>
      <c r="G95" s="160"/>
      <c r="H95" s="163">
        <v>69</v>
      </c>
      <c r="J95" s="160"/>
      <c r="K95" s="160"/>
      <c r="L95" s="164"/>
      <c r="M95" s="165"/>
      <c r="N95" s="160"/>
      <c r="O95" s="160"/>
      <c r="P95" s="160"/>
      <c r="Q95" s="160"/>
      <c r="R95" s="160"/>
      <c r="S95" s="160"/>
      <c r="T95" s="166"/>
      <c r="AT95" s="167" t="s">
        <v>132</v>
      </c>
      <c r="AU95" s="167" t="s">
        <v>82</v>
      </c>
      <c r="AV95" s="167" t="s">
        <v>82</v>
      </c>
      <c r="AW95" s="167" t="s">
        <v>95</v>
      </c>
      <c r="AX95" s="167" t="s">
        <v>22</v>
      </c>
      <c r="AY95" s="167" t="s">
        <v>121</v>
      </c>
    </row>
    <row r="96" spans="2:65" s="6" customFormat="1" ht="15.75" customHeight="1">
      <c r="B96" s="23"/>
      <c r="C96" s="145" t="s">
        <v>128</v>
      </c>
      <c r="D96" s="145" t="s">
        <v>123</v>
      </c>
      <c r="E96" s="146" t="s">
        <v>144</v>
      </c>
      <c r="F96" s="147" t="s">
        <v>145</v>
      </c>
      <c r="G96" s="148" t="s">
        <v>126</v>
      </c>
      <c r="H96" s="149">
        <v>83</v>
      </c>
      <c r="I96" s="150"/>
      <c r="J96" s="151">
        <f>ROUND($I$96*$H$96,2)</f>
        <v>0</v>
      </c>
      <c r="K96" s="147" t="s">
        <v>127</v>
      </c>
      <c r="L96" s="43"/>
      <c r="M96" s="152"/>
      <c r="N96" s="153" t="s">
        <v>45</v>
      </c>
      <c r="O96" s="24"/>
      <c r="P96" s="154">
        <f>$O$96*$H$96</f>
        <v>0</v>
      </c>
      <c r="Q96" s="154">
        <v>0</v>
      </c>
      <c r="R96" s="154">
        <f>$Q$96*$H$96</f>
        <v>0</v>
      </c>
      <c r="S96" s="154">
        <v>0.316</v>
      </c>
      <c r="T96" s="155">
        <f>$S$96*$H$96</f>
        <v>26.228</v>
      </c>
      <c r="AR96" s="89" t="s">
        <v>128</v>
      </c>
      <c r="AT96" s="89" t="s">
        <v>123</v>
      </c>
      <c r="AU96" s="89" t="s">
        <v>82</v>
      </c>
      <c r="AY96" s="6" t="s">
        <v>121</v>
      </c>
      <c r="BE96" s="156">
        <f>IF($N$96="základní",$J$96,0)</f>
        <v>0</v>
      </c>
      <c r="BF96" s="156">
        <f>IF($N$96="snížená",$J$96,0)</f>
        <v>0</v>
      </c>
      <c r="BG96" s="156">
        <f>IF($N$96="zákl. přenesená",$J$96,0)</f>
        <v>0</v>
      </c>
      <c r="BH96" s="156">
        <f>IF($N$96="sníž. přenesená",$J$96,0)</f>
        <v>0</v>
      </c>
      <c r="BI96" s="156">
        <f>IF($N$96="nulová",$J$96,0)</f>
        <v>0</v>
      </c>
      <c r="BJ96" s="89" t="s">
        <v>22</v>
      </c>
      <c r="BK96" s="156">
        <f>ROUND($I$96*$H$96,2)</f>
        <v>0</v>
      </c>
      <c r="BL96" s="89" t="s">
        <v>128</v>
      </c>
      <c r="BM96" s="89" t="s">
        <v>146</v>
      </c>
    </row>
    <row r="97" spans="2:47" s="6" customFormat="1" ht="27" customHeight="1">
      <c r="B97" s="23"/>
      <c r="C97" s="24"/>
      <c r="D97" s="157" t="s">
        <v>130</v>
      </c>
      <c r="E97" s="24"/>
      <c r="F97" s="158" t="s">
        <v>147</v>
      </c>
      <c r="G97" s="24"/>
      <c r="H97" s="24"/>
      <c r="J97" s="24"/>
      <c r="K97" s="24"/>
      <c r="L97" s="43"/>
      <c r="M97" s="56"/>
      <c r="N97" s="24"/>
      <c r="O97" s="24"/>
      <c r="P97" s="24"/>
      <c r="Q97" s="24"/>
      <c r="R97" s="24"/>
      <c r="S97" s="24"/>
      <c r="T97" s="57"/>
      <c r="AT97" s="6" t="s">
        <v>130</v>
      </c>
      <c r="AU97" s="6" t="s">
        <v>82</v>
      </c>
    </row>
    <row r="98" spans="2:51" s="6" customFormat="1" ht="15.75" customHeight="1">
      <c r="B98" s="159"/>
      <c r="C98" s="160"/>
      <c r="D98" s="161" t="s">
        <v>132</v>
      </c>
      <c r="E98" s="160"/>
      <c r="F98" s="162" t="s">
        <v>138</v>
      </c>
      <c r="G98" s="160"/>
      <c r="H98" s="163">
        <v>83</v>
      </c>
      <c r="J98" s="160"/>
      <c r="K98" s="160"/>
      <c r="L98" s="164"/>
      <c r="M98" s="165"/>
      <c r="N98" s="160"/>
      <c r="O98" s="160"/>
      <c r="P98" s="160"/>
      <c r="Q98" s="160"/>
      <c r="R98" s="160"/>
      <c r="S98" s="160"/>
      <c r="T98" s="166"/>
      <c r="AT98" s="167" t="s">
        <v>132</v>
      </c>
      <c r="AU98" s="167" t="s">
        <v>82</v>
      </c>
      <c r="AV98" s="167" t="s">
        <v>82</v>
      </c>
      <c r="AW98" s="167" t="s">
        <v>95</v>
      </c>
      <c r="AX98" s="167" t="s">
        <v>22</v>
      </c>
      <c r="AY98" s="167" t="s">
        <v>121</v>
      </c>
    </row>
    <row r="99" spans="2:65" s="6" customFormat="1" ht="15.75" customHeight="1">
      <c r="B99" s="23"/>
      <c r="C99" s="145" t="s">
        <v>148</v>
      </c>
      <c r="D99" s="145" t="s">
        <v>123</v>
      </c>
      <c r="E99" s="146" t="s">
        <v>149</v>
      </c>
      <c r="F99" s="147" t="s">
        <v>150</v>
      </c>
      <c r="G99" s="148" t="s">
        <v>151</v>
      </c>
      <c r="H99" s="149">
        <v>182.66</v>
      </c>
      <c r="I99" s="150"/>
      <c r="J99" s="151">
        <f>ROUND($I$99*$H$99,2)</f>
        <v>0</v>
      </c>
      <c r="K99" s="147" t="s">
        <v>127</v>
      </c>
      <c r="L99" s="43"/>
      <c r="M99" s="152"/>
      <c r="N99" s="153" t="s">
        <v>45</v>
      </c>
      <c r="O99" s="24"/>
      <c r="P99" s="154">
        <f>$O$99*$H$99</f>
        <v>0</v>
      </c>
      <c r="Q99" s="154">
        <v>0</v>
      </c>
      <c r="R99" s="154">
        <f>$Q$99*$H$99</f>
        <v>0</v>
      </c>
      <c r="S99" s="154">
        <v>0</v>
      </c>
      <c r="T99" s="155">
        <f>$S$99*$H$99</f>
        <v>0</v>
      </c>
      <c r="AR99" s="89" t="s">
        <v>128</v>
      </c>
      <c r="AT99" s="89" t="s">
        <v>123</v>
      </c>
      <c r="AU99" s="89" t="s">
        <v>82</v>
      </c>
      <c r="AY99" s="6" t="s">
        <v>121</v>
      </c>
      <c r="BE99" s="156">
        <f>IF($N$99="základní",$J$99,0)</f>
        <v>0</v>
      </c>
      <c r="BF99" s="156">
        <f>IF($N$99="snížená",$J$99,0)</f>
        <v>0</v>
      </c>
      <c r="BG99" s="156">
        <f>IF($N$99="zákl. přenesená",$J$99,0)</f>
        <v>0</v>
      </c>
      <c r="BH99" s="156">
        <f>IF($N$99="sníž. přenesená",$J$99,0)</f>
        <v>0</v>
      </c>
      <c r="BI99" s="156">
        <f>IF($N$99="nulová",$J$99,0)</f>
        <v>0</v>
      </c>
      <c r="BJ99" s="89" t="s">
        <v>22</v>
      </c>
      <c r="BK99" s="156">
        <f>ROUND($I$99*$H$99,2)</f>
        <v>0</v>
      </c>
      <c r="BL99" s="89" t="s">
        <v>128</v>
      </c>
      <c r="BM99" s="89" t="s">
        <v>152</v>
      </c>
    </row>
    <row r="100" spans="2:47" s="6" customFormat="1" ht="16.5" customHeight="1">
      <c r="B100" s="23"/>
      <c r="C100" s="24"/>
      <c r="D100" s="157" t="s">
        <v>130</v>
      </c>
      <c r="E100" s="24"/>
      <c r="F100" s="158" t="s">
        <v>153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130</v>
      </c>
      <c r="AU100" s="6" t="s">
        <v>82</v>
      </c>
    </row>
    <row r="101" spans="2:51" s="6" customFormat="1" ht="15.75" customHeight="1">
      <c r="B101" s="159"/>
      <c r="C101" s="160"/>
      <c r="D101" s="161" t="s">
        <v>132</v>
      </c>
      <c r="E101" s="160"/>
      <c r="F101" s="162" t="s">
        <v>154</v>
      </c>
      <c r="G101" s="160"/>
      <c r="H101" s="163">
        <v>132.8</v>
      </c>
      <c r="J101" s="160"/>
      <c r="K101" s="160"/>
      <c r="L101" s="164"/>
      <c r="M101" s="165"/>
      <c r="N101" s="160"/>
      <c r="O101" s="160"/>
      <c r="P101" s="160"/>
      <c r="Q101" s="160"/>
      <c r="R101" s="160"/>
      <c r="S101" s="160"/>
      <c r="T101" s="166"/>
      <c r="AT101" s="167" t="s">
        <v>132</v>
      </c>
      <c r="AU101" s="167" t="s">
        <v>82</v>
      </c>
      <c r="AV101" s="167" t="s">
        <v>82</v>
      </c>
      <c r="AW101" s="167" t="s">
        <v>95</v>
      </c>
      <c r="AX101" s="167" t="s">
        <v>74</v>
      </c>
      <c r="AY101" s="167" t="s">
        <v>121</v>
      </c>
    </row>
    <row r="102" spans="2:51" s="6" customFormat="1" ht="15.75" customHeight="1">
      <c r="B102" s="159"/>
      <c r="C102" s="160"/>
      <c r="D102" s="161" t="s">
        <v>132</v>
      </c>
      <c r="E102" s="160"/>
      <c r="F102" s="162" t="s">
        <v>155</v>
      </c>
      <c r="G102" s="160"/>
      <c r="H102" s="163">
        <v>110.4</v>
      </c>
      <c r="J102" s="160"/>
      <c r="K102" s="160"/>
      <c r="L102" s="164"/>
      <c r="M102" s="165"/>
      <c r="N102" s="160"/>
      <c r="O102" s="160"/>
      <c r="P102" s="160"/>
      <c r="Q102" s="160"/>
      <c r="R102" s="160"/>
      <c r="S102" s="160"/>
      <c r="T102" s="166"/>
      <c r="AT102" s="167" t="s">
        <v>132</v>
      </c>
      <c r="AU102" s="167" t="s">
        <v>82</v>
      </c>
      <c r="AV102" s="167" t="s">
        <v>82</v>
      </c>
      <c r="AW102" s="167" t="s">
        <v>95</v>
      </c>
      <c r="AX102" s="167" t="s">
        <v>74</v>
      </c>
      <c r="AY102" s="167" t="s">
        <v>121</v>
      </c>
    </row>
    <row r="103" spans="2:51" s="6" customFormat="1" ht="15.75" customHeight="1">
      <c r="B103" s="159"/>
      <c r="C103" s="160"/>
      <c r="D103" s="161" t="s">
        <v>132</v>
      </c>
      <c r="E103" s="160"/>
      <c r="F103" s="162" t="s">
        <v>156</v>
      </c>
      <c r="G103" s="160"/>
      <c r="H103" s="163">
        <v>-60.54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132</v>
      </c>
      <c r="AU103" s="167" t="s">
        <v>82</v>
      </c>
      <c r="AV103" s="167" t="s">
        <v>82</v>
      </c>
      <c r="AW103" s="167" t="s">
        <v>95</v>
      </c>
      <c r="AX103" s="167" t="s">
        <v>74</v>
      </c>
      <c r="AY103" s="167" t="s">
        <v>121</v>
      </c>
    </row>
    <row r="104" spans="2:51" s="6" customFormat="1" ht="15.75" customHeight="1">
      <c r="B104" s="168"/>
      <c r="C104" s="169"/>
      <c r="D104" s="161" t="s">
        <v>132</v>
      </c>
      <c r="E104" s="169"/>
      <c r="F104" s="170" t="s">
        <v>157</v>
      </c>
      <c r="G104" s="169"/>
      <c r="H104" s="171">
        <v>182.66</v>
      </c>
      <c r="J104" s="169"/>
      <c r="K104" s="169"/>
      <c r="L104" s="172"/>
      <c r="M104" s="173"/>
      <c r="N104" s="169"/>
      <c r="O104" s="169"/>
      <c r="P104" s="169"/>
      <c r="Q104" s="169"/>
      <c r="R104" s="169"/>
      <c r="S104" s="169"/>
      <c r="T104" s="174"/>
      <c r="AT104" s="175" t="s">
        <v>132</v>
      </c>
      <c r="AU104" s="175" t="s">
        <v>82</v>
      </c>
      <c r="AV104" s="175" t="s">
        <v>128</v>
      </c>
      <c r="AW104" s="175" t="s">
        <v>95</v>
      </c>
      <c r="AX104" s="175" t="s">
        <v>22</v>
      </c>
      <c r="AY104" s="175" t="s">
        <v>121</v>
      </c>
    </row>
    <row r="105" spans="2:65" s="6" customFormat="1" ht="15.75" customHeight="1">
      <c r="B105" s="23"/>
      <c r="C105" s="145" t="s">
        <v>158</v>
      </c>
      <c r="D105" s="145" t="s">
        <v>123</v>
      </c>
      <c r="E105" s="146" t="s">
        <v>159</v>
      </c>
      <c r="F105" s="147" t="s">
        <v>160</v>
      </c>
      <c r="G105" s="148" t="s">
        <v>151</v>
      </c>
      <c r="H105" s="149">
        <v>182.66</v>
      </c>
      <c r="I105" s="150"/>
      <c r="J105" s="151">
        <f>ROUND($I$105*$H$105,2)</f>
        <v>0</v>
      </c>
      <c r="K105" s="147" t="s">
        <v>127</v>
      </c>
      <c r="L105" s="43"/>
      <c r="M105" s="152"/>
      <c r="N105" s="153" t="s">
        <v>45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128</v>
      </c>
      <c r="AT105" s="89" t="s">
        <v>123</v>
      </c>
      <c r="AU105" s="89" t="s">
        <v>82</v>
      </c>
      <c r="AY105" s="6" t="s">
        <v>121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22</v>
      </c>
      <c r="BK105" s="156">
        <f>ROUND($I$105*$H$105,2)</f>
        <v>0</v>
      </c>
      <c r="BL105" s="89" t="s">
        <v>128</v>
      </c>
      <c r="BM105" s="89" t="s">
        <v>161</v>
      </c>
    </row>
    <row r="106" spans="2:47" s="6" customFormat="1" ht="27" customHeight="1">
      <c r="B106" s="23"/>
      <c r="C106" s="24"/>
      <c r="D106" s="157" t="s">
        <v>130</v>
      </c>
      <c r="E106" s="24"/>
      <c r="F106" s="158" t="s">
        <v>162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130</v>
      </c>
      <c r="AU106" s="6" t="s">
        <v>82</v>
      </c>
    </row>
    <row r="107" spans="2:51" s="6" customFormat="1" ht="15.75" customHeight="1">
      <c r="B107" s="159"/>
      <c r="C107" s="160"/>
      <c r="D107" s="161" t="s">
        <v>132</v>
      </c>
      <c r="E107" s="160"/>
      <c r="F107" s="162" t="s">
        <v>154</v>
      </c>
      <c r="G107" s="160"/>
      <c r="H107" s="163">
        <v>132.8</v>
      </c>
      <c r="J107" s="160"/>
      <c r="K107" s="160"/>
      <c r="L107" s="164"/>
      <c r="M107" s="165"/>
      <c r="N107" s="160"/>
      <c r="O107" s="160"/>
      <c r="P107" s="160"/>
      <c r="Q107" s="160"/>
      <c r="R107" s="160"/>
      <c r="S107" s="160"/>
      <c r="T107" s="166"/>
      <c r="AT107" s="167" t="s">
        <v>132</v>
      </c>
      <c r="AU107" s="167" t="s">
        <v>82</v>
      </c>
      <c r="AV107" s="167" t="s">
        <v>82</v>
      </c>
      <c r="AW107" s="167" t="s">
        <v>95</v>
      </c>
      <c r="AX107" s="167" t="s">
        <v>74</v>
      </c>
      <c r="AY107" s="167" t="s">
        <v>121</v>
      </c>
    </row>
    <row r="108" spans="2:51" s="6" customFormat="1" ht="15.75" customHeight="1">
      <c r="B108" s="159"/>
      <c r="C108" s="160"/>
      <c r="D108" s="161" t="s">
        <v>132</v>
      </c>
      <c r="E108" s="160"/>
      <c r="F108" s="162" t="s">
        <v>155</v>
      </c>
      <c r="G108" s="160"/>
      <c r="H108" s="163">
        <v>110.4</v>
      </c>
      <c r="J108" s="160"/>
      <c r="K108" s="160"/>
      <c r="L108" s="164"/>
      <c r="M108" s="165"/>
      <c r="N108" s="160"/>
      <c r="O108" s="160"/>
      <c r="P108" s="160"/>
      <c r="Q108" s="160"/>
      <c r="R108" s="160"/>
      <c r="S108" s="160"/>
      <c r="T108" s="166"/>
      <c r="AT108" s="167" t="s">
        <v>132</v>
      </c>
      <c r="AU108" s="167" t="s">
        <v>82</v>
      </c>
      <c r="AV108" s="167" t="s">
        <v>82</v>
      </c>
      <c r="AW108" s="167" t="s">
        <v>95</v>
      </c>
      <c r="AX108" s="167" t="s">
        <v>74</v>
      </c>
      <c r="AY108" s="167" t="s">
        <v>121</v>
      </c>
    </row>
    <row r="109" spans="2:51" s="6" customFormat="1" ht="15.75" customHeight="1">
      <c r="B109" s="159"/>
      <c r="C109" s="160"/>
      <c r="D109" s="161" t="s">
        <v>132</v>
      </c>
      <c r="E109" s="160"/>
      <c r="F109" s="162" t="s">
        <v>156</v>
      </c>
      <c r="G109" s="160"/>
      <c r="H109" s="163">
        <v>-60.54</v>
      </c>
      <c r="J109" s="160"/>
      <c r="K109" s="160"/>
      <c r="L109" s="164"/>
      <c r="M109" s="165"/>
      <c r="N109" s="160"/>
      <c r="O109" s="160"/>
      <c r="P109" s="160"/>
      <c r="Q109" s="160"/>
      <c r="R109" s="160"/>
      <c r="S109" s="160"/>
      <c r="T109" s="166"/>
      <c r="AT109" s="167" t="s">
        <v>132</v>
      </c>
      <c r="AU109" s="167" t="s">
        <v>82</v>
      </c>
      <c r="AV109" s="167" t="s">
        <v>82</v>
      </c>
      <c r="AW109" s="167" t="s">
        <v>95</v>
      </c>
      <c r="AX109" s="167" t="s">
        <v>74</v>
      </c>
      <c r="AY109" s="167" t="s">
        <v>121</v>
      </c>
    </row>
    <row r="110" spans="2:51" s="6" customFormat="1" ht="15.75" customHeight="1">
      <c r="B110" s="168"/>
      <c r="C110" s="169"/>
      <c r="D110" s="161" t="s">
        <v>132</v>
      </c>
      <c r="E110" s="169"/>
      <c r="F110" s="170" t="s">
        <v>157</v>
      </c>
      <c r="G110" s="169"/>
      <c r="H110" s="171">
        <v>182.66</v>
      </c>
      <c r="J110" s="169"/>
      <c r="K110" s="169"/>
      <c r="L110" s="172"/>
      <c r="M110" s="173"/>
      <c r="N110" s="169"/>
      <c r="O110" s="169"/>
      <c r="P110" s="169"/>
      <c r="Q110" s="169"/>
      <c r="R110" s="169"/>
      <c r="S110" s="169"/>
      <c r="T110" s="174"/>
      <c r="AT110" s="175" t="s">
        <v>132</v>
      </c>
      <c r="AU110" s="175" t="s">
        <v>82</v>
      </c>
      <c r="AV110" s="175" t="s">
        <v>128</v>
      </c>
      <c r="AW110" s="175" t="s">
        <v>95</v>
      </c>
      <c r="AX110" s="175" t="s">
        <v>22</v>
      </c>
      <c r="AY110" s="175" t="s">
        <v>121</v>
      </c>
    </row>
    <row r="111" spans="2:65" s="6" customFormat="1" ht="15.75" customHeight="1">
      <c r="B111" s="23"/>
      <c r="C111" s="145" t="s">
        <v>163</v>
      </c>
      <c r="D111" s="145" t="s">
        <v>123</v>
      </c>
      <c r="E111" s="146" t="s">
        <v>164</v>
      </c>
      <c r="F111" s="147" t="s">
        <v>165</v>
      </c>
      <c r="G111" s="148" t="s">
        <v>151</v>
      </c>
      <c r="H111" s="149">
        <v>182.66</v>
      </c>
      <c r="I111" s="150"/>
      <c r="J111" s="151">
        <f>ROUND($I$111*$H$111,2)</f>
        <v>0</v>
      </c>
      <c r="K111" s="147" t="s">
        <v>127</v>
      </c>
      <c r="L111" s="43"/>
      <c r="M111" s="152"/>
      <c r="N111" s="153" t="s">
        <v>45</v>
      </c>
      <c r="O111" s="24"/>
      <c r="P111" s="154">
        <f>$O$111*$H$111</f>
        <v>0</v>
      </c>
      <c r="Q111" s="154">
        <v>0</v>
      </c>
      <c r="R111" s="154">
        <f>$Q$111*$H$111</f>
        <v>0</v>
      </c>
      <c r="S111" s="154">
        <v>0</v>
      </c>
      <c r="T111" s="155">
        <f>$S$111*$H$111</f>
        <v>0</v>
      </c>
      <c r="AR111" s="89" t="s">
        <v>128</v>
      </c>
      <c r="AT111" s="89" t="s">
        <v>123</v>
      </c>
      <c r="AU111" s="89" t="s">
        <v>82</v>
      </c>
      <c r="AY111" s="6" t="s">
        <v>121</v>
      </c>
      <c r="BE111" s="156">
        <f>IF($N$111="základní",$J$111,0)</f>
        <v>0</v>
      </c>
      <c r="BF111" s="156">
        <f>IF($N$111="snížená",$J$111,0)</f>
        <v>0</v>
      </c>
      <c r="BG111" s="156">
        <f>IF($N$111="zákl. přenesená",$J$111,0)</f>
        <v>0</v>
      </c>
      <c r="BH111" s="156">
        <f>IF($N$111="sníž. přenesená",$J$111,0)</f>
        <v>0</v>
      </c>
      <c r="BI111" s="156">
        <f>IF($N$111="nulová",$J$111,0)</f>
        <v>0</v>
      </c>
      <c r="BJ111" s="89" t="s">
        <v>22</v>
      </c>
      <c r="BK111" s="156">
        <f>ROUND($I$111*$H$111,2)</f>
        <v>0</v>
      </c>
      <c r="BL111" s="89" t="s">
        <v>128</v>
      </c>
      <c r="BM111" s="89" t="s">
        <v>166</v>
      </c>
    </row>
    <row r="112" spans="2:47" s="6" customFormat="1" ht="27" customHeight="1">
      <c r="B112" s="23"/>
      <c r="C112" s="24"/>
      <c r="D112" s="157" t="s">
        <v>130</v>
      </c>
      <c r="E112" s="24"/>
      <c r="F112" s="158" t="s">
        <v>167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130</v>
      </c>
      <c r="AU112" s="6" t="s">
        <v>82</v>
      </c>
    </row>
    <row r="113" spans="2:51" s="6" customFormat="1" ht="15.75" customHeight="1">
      <c r="B113" s="159"/>
      <c r="C113" s="160"/>
      <c r="D113" s="161" t="s">
        <v>132</v>
      </c>
      <c r="E113" s="160"/>
      <c r="F113" s="162" t="s">
        <v>154</v>
      </c>
      <c r="G113" s="160"/>
      <c r="H113" s="163">
        <v>132.8</v>
      </c>
      <c r="J113" s="160"/>
      <c r="K113" s="160"/>
      <c r="L113" s="164"/>
      <c r="M113" s="165"/>
      <c r="N113" s="160"/>
      <c r="O113" s="160"/>
      <c r="P113" s="160"/>
      <c r="Q113" s="160"/>
      <c r="R113" s="160"/>
      <c r="S113" s="160"/>
      <c r="T113" s="166"/>
      <c r="AT113" s="167" t="s">
        <v>132</v>
      </c>
      <c r="AU113" s="167" t="s">
        <v>82</v>
      </c>
      <c r="AV113" s="167" t="s">
        <v>82</v>
      </c>
      <c r="AW113" s="167" t="s">
        <v>95</v>
      </c>
      <c r="AX113" s="167" t="s">
        <v>74</v>
      </c>
      <c r="AY113" s="167" t="s">
        <v>121</v>
      </c>
    </row>
    <row r="114" spans="2:51" s="6" customFormat="1" ht="15.75" customHeight="1">
      <c r="B114" s="159"/>
      <c r="C114" s="160"/>
      <c r="D114" s="161" t="s">
        <v>132</v>
      </c>
      <c r="E114" s="160"/>
      <c r="F114" s="162" t="s">
        <v>155</v>
      </c>
      <c r="G114" s="160"/>
      <c r="H114" s="163">
        <v>110.4</v>
      </c>
      <c r="J114" s="160"/>
      <c r="K114" s="160"/>
      <c r="L114" s="164"/>
      <c r="M114" s="165"/>
      <c r="N114" s="160"/>
      <c r="O114" s="160"/>
      <c r="P114" s="160"/>
      <c r="Q114" s="160"/>
      <c r="R114" s="160"/>
      <c r="S114" s="160"/>
      <c r="T114" s="166"/>
      <c r="AT114" s="167" t="s">
        <v>132</v>
      </c>
      <c r="AU114" s="167" t="s">
        <v>82</v>
      </c>
      <c r="AV114" s="167" t="s">
        <v>82</v>
      </c>
      <c r="AW114" s="167" t="s">
        <v>95</v>
      </c>
      <c r="AX114" s="167" t="s">
        <v>74</v>
      </c>
      <c r="AY114" s="167" t="s">
        <v>121</v>
      </c>
    </row>
    <row r="115" spans="2:51" s="6" customFormat="1" ht="15.75" customHeight="1">
      <c r="B115" s="159"/>
      <c r="C115" s="160"/>
      <c r="D115" s="161" t="s">
        <v>132</v>
      </c>
      <c r="E115" s="160"/>
      <c r="F115" s="162" t="s">
        <v>156</v>
      </c>
      <c r="G115" s="160"/>
      <c r="H115" s="163">
        <v>-60.54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132</v>
      </c>
      <c r="AU115" s="167" t="s">
        <v>82</v>
      </c>
      <c r="AV115" s="167" t="s">
        <v>82</v>
      </c>
      <c r="AW115" s="167" t="s">
        <v>95</v>
      </c>
      <c r="AX115" s="167" t="s">
        <v>74</v>
      </c>
      <c r="AY115" s="167" t="s">
        <v>121</v>
      </c>
    </row>
    <row r="116" spans="2:51" s="6" customFormat="1" ht="15.75" customHeight="1">
      <c r="B116" s="168"/>
      <c r="C116" s="169"/>
      <c r="D116" s="161" t="s">
        <v>132</v>
      </c>
      <c r="E116" s="169"/>
      <c r="F116" s="170" t="s">
        <v>157</v>
      </c>
      <c r="G116" s="169"/>
      <c r="H116" s="171">
        <v>182.66</v>
      </c>
      <c r="J116" s="169"/>
      <c r="K116" s="169"/>
      <c r="L116" s="172"/>
      <c r="M116" s="173"/>
      <c r="N116" s="169"/>
      <c r="O116" s="169"/>
      <c r="P116" s="169"/>
      <c r="Q116" s="169"/>
      <c r="R116" s="169"/>
      <c r="S116" s="169"/>
      <c r="T116" s="174"/>
      <c r="AT116" s="175" t="s">
        <v>132</v>
      </c>
      <c r="AU116" s="175" t="s">
        <v>82</v>
      </c>
      <c r="AV116" s="175" t="s">
        <v>128</v>
      </c>
      <c r="AW116" s="175" t="s">
        <v>95</v>
      </c>
      <c r="AX116" s="175" t="s">
        <v>22</v>
      </c>
      <c r="AY116" s="175" t="s">
        <v>121</v>
      </c>
    </row>
    <row r="117" spans="2:65" s="6" customFormat="1" ht="15.75" customHeight="1">
      <c r="B117" s="23"/>
      <c r="C117" s="145" t="s">
        <v>168</v>
      </c>
      <c r="D117" s="145" t="s">
        <v>123</v>
      </c>
      <c r="E117" s="146" t="s">
        <v>169</v>
      </c>
      <c r="F117" s="147" t="s">
        <v>170</v>
      </c>
      <c r="G117" s="148" t="s">
        <v>126</v>
      </c>
      <c r="H117" s="149">
        <v>473.6</v>
      </c>
      <c r="I117" s="150"/>
      <c r="J117" s="151">
        <f>ROUND($I$117*$H$117,2)</f>
        <v>0</v>
      </c>
      <c r="K117" s="147" t="s">
        <v>127</v>
      </c>
      <c r="L117" s="43"/>
      <c r="M117" s="152"/>
      <c r="N117" s="153" t="s">
        <v>45</v>
      </c>
      <c r="O117" s="24"/>
      <c r="P117" s="154">
        <f>$O$117*$H$117</f>
        <v>0</v>
      </c>
      <c r="Q117" s="154">
        <v>0.00084</v>
      </c>
      <c r="R117" s="154">
        <f>$Q$117*$H$117</f>
        <v>0.397824</v>
      </c>
      <c r="S117" s="154">
        <v>0</v>
      </c>
      <c r="T117" s="155">
        <f>$S$117*$H$117</f>
        <v>0</v>
      </c>
      <c r="AR117" s="89" t="s">
        <v>128</v>
      </c>
      <c r="AT117" s="89" t="s">
        <v>123</v>
      </c>
      <c r="AU117" s="89" t="s">
        <v>82</v>
      </c>
      <c r="AY117" s="6" t="s">
        <v>121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22</v>
      </c>
      <c r="BK117" s="156">
        <f>ROUND($I$117*$H$117,2)</f>
        <v>0</v>
      </c>
      <c r="BL117" s="89" t="s">
        <v>128</v>
      </c>
      <c r="BM117" s="89" t="s">
        <v>171</v>
      </c>
    </row>
    <row r="118" spans="2:47" s="6" customFormat="1" ht="27" customHeight="1">
      <c r="B118" s="23"/>
      <c r="C118" s="24"/>
      <c r="D118" s="157" t="s">
        <v>130</v>
      </c>
      <c r="E118" s="24"/>
      <c r="F118" s="158" t="s">
        <v>172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130</v>
      </c>
      <c r="AU118" s="6" t="s">
        <v>82</v>
      </c>
    </row>
    <row r="119" spans="2:51" s="6" customFormat="1" ht="15.75" customHeight="1">
      <c r="B119" s="159"/>
      <c r="C119" s="160"/>
      <c r="D119" s="161" t="s">
        <v>132</v>
      </c>
      <c r="E119" s="160"/>
      <c r="F119" s="162" t="s">
        <v>173</v>
      </c>
      <c r="G119" s="160"/>
      <c r="H119" s="163">
        <v>435.2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132</v>
      </c>
      <c r="AU119" s="167" t="s">
        <v>82</v>
      </c>
      <c r="AV119" s="167" t="s">
        <v>82</v>
      </c>
      <c r="AW119" s="167" t="s">
        <v>95</v>
      </c>
      <c r="AX119" s="167" t="s">
        <v>74</v>
      </c>
      <c r="AY119" s="167" t="s">
        <v>121</v>
      </c>
    </row>
    <row r="120" spans="2:51" s="6" customFormat="1" ht="15.75" customHeight="1">
      <c r="B120" s="159"/>
      <c r="C120" s="160"/>
      <c r="D120" s="161" t="s">
        <v>132</v>
      </c>
      <c r="E120" s="160"/>
      <c r="F120" s="162" t="s">
        <v>174</v>
      </c>
      <c r="G120" s="160"/>
      <c r="H120" s="163">
        <v>38.4</v>
      </c>
      <c r="J120" s="160"/>
      <c r="K120" s="160"/>
      <c r="L120" s="164"/>
      <c r="M120" s="165"/>
      <c r="N120" s="160"/>
      <c r="O120" s="160"/>
      <c r="P120" s="160"/>
      <c r="Q120" s="160"/>
      <c r="R120" s="160"/>
      <c r="S120" s="160"/>
      <c r="T120" s="166"/>
      <c r="AT120" s="167" t="s">
        <v>132</v>
      </c>
      <c r="AU120" s="167" t="s">
        <v>82</v>
      </c>
      <c r="AV120" s="167" t="s">
        <v>82</v>
      </c>
      <c r="AW120" s="167" t="s">
        <v>95</v>
      </c>
      <c r="AX120" s="167" t="s">
        <v>74</v>
      </c>
      <c r="AY120" s="167" t="s">
        <v>121</v>
      </c>
    </row>
    <row r="121" spans="2:51" s="6" customFormat="1" ht="15.75" customHeight="1">
      <c r="B121" s="168"/>
      <c r="C121" s="169"/>
      <c r="D121" s="161" t="s">
        <v>132</v>
      </c>
      <c r="E121" s="169"/>
      <c r="F121" s="170" t="s">
        <v>157</v>
      </c>
      <c r="G121" s="169"/>
      <c r="H121" s="171">
        <v>473.6</v>
      </c>
      <c r="J121" s="169"/>
      <c r="K121" s="169"/>
      <c r="L121" s="172"/>
      <c r="M121" s="173"/>
      <c r="N121" s="169"/>
      <c r="O121" s="169"/>
      <c r="P121" s="169"/>
      <c r="Q121" s="169"/>
      <c r="R121" s="169"/>
      <c r="S121" s="169"/>
      <c r="T121" s="174"/>
      <c r="AT121" s="175" t="s">
        <v>132</v>
      </c>
      <c r="AU121" s="175" t="s">
        <v>82</v>
      </c>
      <c r="AV121" s="175" t="s">
        <v>128</v>
      </c>
      <c r="AW121" s="175" t="s">
        <v>95</v>
      </c>
      <c r="AX121" s="175" t="s">
        <v>22</v>
      </c>
      <c r="AY121" s="175" t="s">
        <v>121</v>
      </c>
    </row>
    <row r="122" spans="2:65" s="6" customFormat="1" ht="15.75" customHeight="1">
      <c r="B122" s="23"/>
      <c r="C122" s="145" t="s">
        <v>175</v>
      </c>
      <c r="D122" s="145" t="s">
        <v>123</v>
      </c>
      <c r="E122" s="146" t="s">
        <v>176</v>
      </c>
      <c r="F122" s="147" t="s">
        <v>177</v>
      </c>
      <c r="G122" s="148" t="s">
        <v>126</v>
      </c>
      <c r="H122" s="149">
        <v>473.6</v>
      </c>
      <c r="I122" s="150"/>
      <c r="J122" s="151">
        <f>ROUND($I$122*$H$122,2)</f>
        <v>0</v>
      </c>
      <c r="K122" s="147" t="s">
        <v>127</v>
      </c>
      <c r="L122" s="43"/>
      <c r="M122" s="152"/>
      <c r="N122" s="153" t="s">
        <v>45</v>
      </c>
      <c r="O122" s="24"/>
      <c r="P122" s="154">
        <f>$O$122*$H$122</f>
        <v>0</v>
      </c>
      <c r="Q122" s="154">
        <v>0</v>
      </c>
      <c r="R122" s="154">
        <f>$Q$122*$H$122</f>
        <v>0</v>
      </c>
      <c r="S122" s="154">
        <v>0</v>
      </c>
      <c r="T122" s="155">
        <f>$S$122*$H$122</f>
        <v>0</v>
      </c>
      <c r="AR122" s="89" t="s">
        <v>128</v>
      </c>
      <c r="AT122" s="89" t="s">
        <v>123</v>
      </c>
      <c r="AU122" s="89" t="s">
        <v>82</v>
      </c>
      <c r="AY122" s="6" t="s">
        <v>121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22</v>
      </c>
      <c r="BK122" s="156">
        <f>ROUND($I$122*$H$122,2)</f>
        <v>0</v>
      </c>
      <c r="BL122" s="89" t="s">
        <v>128</v>
      </c>
      <c r="BM122" s="89" t="s">
        <v>178</v>
      </c>
    </row>
    <row r="123" spans="2:47" s="6" customFormat="1" ht="27" customHeight="1">
      <c r="B123" s="23"/>
      <c r="C123" s="24"/>
      <c r="D123" s="157" t="s">
        <v>130</v>
      </c>
      <c r="E123" s="24"/>
      <c r="F123" s="158" t="s">
        <v>179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130</v>
      </c>
      <c r="AU123" s="6" t="s">
        <v>82</v>
      </c>
    </row>
    <row r="124" spans="2:51" s="6" customFormat="1" ht="15.75" customHeight="1">
      <c r="B124" s="159"/>
      <c r="C124" s="160"/>
      <c r="D124" s="161" t="s">
        <v>132</v>
      </c>
      <c r="E124" s="160"/>
      <c r="F124" s="162" t="s">
        <v>173</v>
      </c>
      <c r="G124" s="160"/>
      <c r="H124" s="163">
        <v>435.2</v>
      </c>
      <c r="J124" s="160"/>
      <c r="K124" s="160"/>
      <c r="L124" s="164"/>
      <c r="M124" s="165"/>
      <c r="N124" s="160"/>
      <c r="O124" s="160"/>
      <c r="P124" s="160"/>
      <c r="Q124" s="160"/>
      <c r="R124" s="160"/>
      <c r="S124" s="160"/>
      <c r="T124" s="166"/>
      <c r="AT124" s="167" t="s">
        <v>132</v>
      </c>
      <c r="AU124" s="167" t="s">
        <v>82</v>
      </c>
      <c r="AV124" s="167" t="s">
        <v>82</v>
      </c>
      <c r="AW124" s="167" t="s">
        <v>95</v>
      </c>
      <c r="AX124" s="167" t="s">
        <v>74</v>
      </c>
      <c r="AY124" s="167" t="s">
        <v>121</v>
      </c>
    </row>
    <row r="125" spans="2:51" s="6" customFormat="1" ht="15.75" customHeight="1">
      <c r="B125" s="159"/>
      <c r="C125" s="160"/>
      <c r="D125" s="161" t="s">
        <v>132</v>
      </c>
      <c r="E125" s="160"/>
      <c r="F125" s="162" t="s">
        <v>174</v>
      </c>
      <c r="G125" s="160"/>
      <c r="H125" s="163">
        <v>38.4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132</v>
      </c>
      <c r="AU125" s="167" t="s">
        <v>82</v>
      </c>
      <c r="AV125" s="167" t="s">
        <v>82</v>
      </c>
      <c r="AW125" s="167" t="s">
        <v>95</v>
      </c>
      <c r="AX125" s="167" t="s">
        <v>74</v>
      </c>
      <c r="AY125" s="167" t="s">
        <v>121</v>
      </c>
    </row>
    <row r="126" spans="2:51" s="6" customFormat="1" ht="15.75" customHeight="1">
      <c r="B126" s="168"/>
      <c r="C126" s="169"/>
      <c r="D126" s="161" t="s">
        <v>132</v>
      </c>
      <c r="E126" s="169"/>
      <c r="F126" s="170" t="s">
        <v>157</v>
      </c>
      <c r="G126" s="169"/>
      <c r="H126" s="171">
        <v>473.6</v>
      </c>
      <c r="J126" s="169"/>
      <c r="K126" s="169"/>
      <c r="L126" s="172"/>
      <c r="M126" s="173"/>
      <c r="N126" s="169"/>
      <c r="O126" s="169"/>
      <c r="P126" s="169"/>
      <c r="Q126" s="169"/>
      <c r="R126" s="169"/>
      <c r="S126" s="169"/>
      <c r="T126" s="174"/>
      <c r="AT126" s="175" t="s">
        <v>132</v>
      </c>
      <c r="AU126" s="175" t="s">
        <v>82</v>
      </c>
      <c r="AV126" s="175" t="s">
        <v>128</v>
      </c>
      <c r="AW126" s="175" t="s">
        <v>95</v>
      </c>
      <c r="AX126" s="175" t="s">
        <v>22</v>
      </c>
      <c r="AY126" s="175" t="s">
        <v>121</v>
      </c>
    </row>
    <row r="127" spans="2:65" s="6" customFormat="1" ht="15.75" customHeight="1">
      <c r="B127" s="23"/>
      <c r="C127" s="145" t="s">
        <v>27</v>
      </c>
      <c r="D127" s="145" t="s">
        <v>123</v>
      </c>
      <c r="E127" s="146" t="s">
        <v>180</v>
      </c>
      <c r="F127" s="147" t="s">
        <v>181</v>
      </c>
      <c r="G127" s="148" t="s">
        <v>126</v>
      </c>
      <c r="H127" s="149">
        <v>12.8</v>
      </c>
      <c r="I127" s="150"/>
      <c r="J127" s="151">
        <f>ROUND($I$127*$H$127,2)</f>
        <v>0</v>
      </c>
      <c r="K127" s="147" t="s">
        <v>127</v>
      </c>
      <c r="L127" s="43"/>
      <c r="M127" s="152"/>
      <c r="N127" s="153" t="s">
        <v>45</v>
      </c>
      <c r="O127" s="24"/>
      <c r="P127" s="154">
        <f>$O$127*$H$127</f>
        <v>0</v>
      </c>
      <c r="Q127" s="154">
        <v>0.0007</v>
      </c>
      <c r="R127" s="154">
        <f>$Q$127*$H$127</f>
        <v>0.008960000000000001</v>
      </c>
      <c r="S127" s="154">
        <v>0</v>
      </c>
      <c r="T127" s="155">
        <f>$S$127*$H$127</f>
        <v>0</v>
      </c>
      <c r="AR127" s="89" t="s">
        <v>128</v>
      </c>
      <c r="AT127" s="89" t="s">
        <v>123</v>
      </c>
      <c r="AU127" s="89" t="s">
        <v>82</v>
      </c>
      <c r="AY127" s="6" t="s">
        <v>121</v>
      </c>
      <c r="BE127" s="156">
        <f>IF($N$127="základní",$J$127,0)</f>
        <v>0</v>
      </c>
      <c r="BF127" s="156">
        <f>IF($N$127="snížená",$J$127,0)</f>
        <v>0</v>
      </c>
      <c r="BG127" s="156">
        <f>IF($N$127="zákl. přenesená",$J$127,0)</f>
        <v>0</v>
      </c>
      <c r="BH127" s="156">
        <f>IF($N$127="sníž. přenesená",$J$127,0)</f>
        <v>0</v>
      </c>
      <c r="BI127" s="156">
        <f>IF($N$127="nulová",$J$127,0)</f>
        <v>0</v>
      </c>
      <c r="BJ127" s="89" t="s">
        <v>22</v>
      </c>
      <c r="BK127" s="156">
        <f>ROUND($I$127*$H$127,2)</f>
        <v>0</v>
      </c>
      <c r="BL127" s="89" t="s">
        <v>128</v>
      </c>
      <c r="BM127" s="89" t="s">
        <v>182</v>
      </c>
    </row>
    <row r="128" spans="2:47" s="6" customFormat="1" ht="16.5" customHeight="1">
      <c r="B128" s="23"/>
      <c r="C128" s="24"/>
      <c r="D128" s="157" t="s">
        <v>130</v>
      </c>
      <c r="E128" s="24"/>
      <c r="F128" s="158" t="s">
        <v>183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130</v>
      </c>
      <c r="AU128" s="6" t="s">
        <v>82</v>
      </c>
    </row>
    <row r="129" spans="2:51" s="6" customFormat="1" ht="15.75" customHeight="1">
      <c r="B129" s="159"/>
      <c r="C129" s="160"/>
      <c r="D129" s="161" t="s">
        <v>132</v>
      </c>
      <c r="E129" s="160"/>
      <c r="F129" s="162" t="s">
        <v>184</v>
      </c>
      <c r="G129" s="160"/>
      <c r="H129" s="163">
        <v>12.8</v>
      </c>
      <c r="J129" s="160"/>
      <c r="K129" s="160"/>
      <c r="L129" s="164"/>
      <c r="M129" s="165"/>
      <c r="N129" s="160"/>
      <c r="O129" s="160"/>
      <c r="P129" s="160"/>
      <c r="Q129" s="160"/>
      <c r="R129" s="160"/>
      <c r="S129" s="160"/>
      <c r="T129" s="166"/>
      <c r="AT129" s="167" t="s">
        <v>132</v>
      </c>
      <c r="AU129" s="167" t="s">
        <v>82</v>
      </c>
      <c r="AV129" s="167" t="s">
        <v>82</v>
      </c>
      <c r="AW129" s="167" t="s">
        <v>95</v>
      </c>
      <c r="AX129" s="167" t="s">
        <v>22</v>
      </c>
      <c r="AY129" s="167" t="s">
        <v>121</v>
      </c>
    </row>
    <row r="130" spans="2:65" s="6" customFormat="1" ht="15.75" customHeight="1">
      <c r="B130" s="23"/>
      <c r="C130" s="145" t="s">
        <v>185</v>
      </c>
      <c r="D130" s="145" t="s">
        <v>123</v>
      </c>
      <c r="E130" s="146" t="s">
        <v>186</v>
      </c>
      <c r="F130" s="147" t="s">
        <v>187</v>
      </c>
      <c r="G130" s="148" t="s">
        <v>126</v>
      </c>
      <c r="H130" s="149">
        <v>12.8</v>
      </c>
      <c r="I130" s="150"/>
      <c r="J130" s="151">
        <f>ROUND($I$130*$H$130,2)</f>
        <v>0</v>
      </c>
      <c r="K130" s="147" t="s">
        <v>127</v>
      </c>
      <c r="L130" s="43"/>
      <c r="M130" s="152"/>
      <c r="N130" s="153" t="s">
        <v>45</v>
      </c>
      <c r="O130" s="24"/>
      <c r="P130" s="154">
        <f>$O$130*$H$130</f>
        <v>0</v>
      </c>
      <c r="Q130" s="154">
        <v>0</v>
      </c>
      <c r="R130" s="154">
        <f>$Q$130*$H$130</f>
        <v>0</v>
      </c>
      <c r="S130" s="154">
        <v>0</v>
      </c>
      <c r="T130" s="155">
        <f>$S$130*$H$130</f>
        <v>0</v>
      </c>
      <c r="AR130" s="89" t="s">
        <v>128</v>
      </c>
      <c r="AT130" s="89" t="s">
        <v>123</v>
      </c>
      <c r="AU130" s="89" t="s">
        <v>82</v>
      </c>
      <c r="AY130" s="6" t="s">
        <v>121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22</v>
      </c>
      <c r="BK130" s="156">
        <f>ROUND($I$130*$H$130,2)</f>
        <v>0</v>
      </c>
      <c r="BL130" s="89" t="s">
        <v>128</v>
      </c>
      <c r="BM130" s="89" t="s">
        <v>188</v>
      </c>
    </row>
    <row r="131" spans="2:47" s="6" customFormat="1" ht="16.5" customHeight="1">
      <c r="B131" s="23"/>
      <c r="C131" s="24"/>
      <c r="D131" s="157" t="s">
        <v>130</v>
      </c>
      <c r="E131" s="24"/>
      <c r="F131" s="158" t="s">
        <v>189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130</v>
      </c>
      <c r="AU131" s="6" t="s">
        <v>82</v>
      </c>
    </row>
    <row r="132" spans="2:51" s="6" customFormat="1" ht="15.75" customHeight="1">
      <c r="B132" s="159"/>
      <c r="C132" s="160"/>
      <c r="D132" s="161" t="s">
        <v>132</v>
      </c>
      <c r="E132" s="160"/>
      <c r="F132" s="162" t="s">
        <v>184</v>
      </c>
      <c r="G132" s="160"/>
      <c r="H132" s="163">
        <v>12.8</v>
      </c>
      <c r="J132" s="160"/>
      <c r="K132" s="160"/>
      <c r="L132" s="164"/>
      <c r="M132" s="165"/>
      <c r="N132" s="160"/>
      <c r="O132" s="160"/>
      <c r="P132" s="160"/>
      <c r="Q132" s="160"/>
      <c r="R132" s="160"/>
      <c r="S132" s="160"/>
      <c r="T132" s="166"/>
      <c r="AT132" s="167" t="s">
        <v>132</v>
      </c>
      <c r="AU132" s="167" t="s">
        <v>82</v>
      </c>
      <c r="AV132" s="167" t="s">
        <v>82</v>
      </c>
      <c r="AW132" s="167" t="s">
        <v>95</v>
      </c>
      <c r="AX132" s="167" t="s">
        <v>22</v>
      </c>
      <c r="AY132" s="167" t="s">
        <v>121</v>
      </c>
    </row>
    <row r="133" spans="2:65" s="6" customFormat="1" ht="15.75" customHeight="1">
      <c r="B133" s="23"/>
      <c r="C133" s="145" t="s">
        <v>190</v>
      </c>
      <c r="D133" s="145" t="s">
        <v>123</v>
      </c>
      <c r="E133" s="146" t="s">
        <v>191</v>
      </c>
      <c r="F133" s="147" t="s">
        <v>192</v>
      </c>
      <c r="G133" s="148" t="s">
        <v>151</v>
      </c>
      <c r="H133" s="149">
        <v>19.2</v>
      </c>
      <c r="I133" s="150"/>
      <c r="J133" s="151">
        <f>ROUND($I$133*$H$133,2)</f>
        <v>0</v>
      </c>
      <c r="K133" s="147" t="s">
        <v>127</v>
      </c>
      <c r="L133" s="43"/>
      <c r="M133" s="152"/>
      <c r="N133" s="153" t="s">
        <v>45</v>
      </c>
      <c r="O133" s="24"/>
      <c r="P133" s="154">
        <f>$O$133*$H$133</f>
        <v>0</v>
      </c>
      <c r="Q133" s="154">
        <v>0.00046</v>
      </c>
      <c r="R133" s="154">
        <f>$Q$133*$H$133</f>
        <v>0.008832</v>
      </c>
      <c r="S133" s="154">
        <v>0</v>
      </c>
      <c r="T133" s="155">
        <f>$S$133*$H$133</f>
        <v>0</v>
      </c>
      <c r="AR133" s="89" t="s">
        <v>128</v>
      </c>
      <c r="AT133" s="89" t="s">
        <v>123</v>
      </c>
      <c r="AU133" s="89" t="s">
        <v>82</v>
      </c>
      <c r="AY133" s="6" t="s">
        <v>121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22</v>
      </c>
      <c r="BK133" s="156">
        <f>ROUND($I$133*$H$133,2)</f>
        <v>0</v>
      </c>
      <c r="BL133" s="89" t="s">
        <v>128</v>
      </c>
      <c r="BM133" s="89" t="s">
        <v>193</v>
      </c>
    </row>
    <row r="134" spans="2:47" s="6" customFormat="1" ht="16.5" customHeight="1">
      <c r="B134" s="23"/>
      <c r="C134" s="24"/>
      <c r="D134" s="157" t="s">
        <v>130</v>
      </c>
      <c r="E134" s="24"/>
      <c r="F134" s="158" t="s">
        <v>194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130</v>
      </c>
      <c r="AU134" s="6" t="s">
        <v>82</v>
      </c>
    </row>
    <row r="135" spans="2:51" s="6" customFormat="1" ht="15.75" customHeight="1">
      <c r="B135" s="159"/>
      <c r="C135" s="160"/>
      <c r="D135" s="161" t="s">
        <v>132</v>
      </c>
      <c r="E135" s="160"/>
      <c r="F135" s="162" t="s">
        <v>195</v>
      </c>
      <c r="G135" s="160"/>
      <c r="H135" s="163">
        <v>19.2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132</v>
      </c>
      <c r="AU135" s="167" t="s">
        <v>82</v>
      </c>
      <c r="AV135" s="167" t="s">
        <v>82</v>
      </c>
      <c r="AW135" s="167" t="s">
        <v>95</v>
      </c>
      <c r="AX135" s="167" t="s">
        <v>22</v>
      </c>
      <c r="AY135" s="167" t="s">
        <v>121</v>
      </c>
    </row>
    <row r="136" spans="2:65" s="6" customFormat="1" ht="15.75" customHeight="1">
      <c r="B136" s="23"/>
      <c r="C136" s="145" t="s">
        <v>196</v>
      </c>
      <c r="D136" s="145" t="s">
        <v>123</v>
      </c>
      <c r="E136" s="146" t="s">
        <v>197</v>
      </c>
      <c r="F136" s="147" t="s">
        <v>198</v>
      </c>
      <c r="G136" s="148" t="s">
        <v>151</v>
      </c>
      <c r="H136" s="149">
        <v>19.2</v>
      </c>
      <c r="I136" s="150"/>
      <c r="J136" s="151">
        <f>ROUND($I$136*$H$136,2)</f>
        <v>0</v>
      </c>
      <c r="K136" s="147" t="s">
        <v>127</v>
      </c>
      <c r="L136" s="43"/>
      <c r="M136" s="152"/>
      <c r="N136" s="153" t="s">
        <v>45</v>
      </c>
      <c r="O136" s="24"/>
      <c r="P136" s="154">
        <f>$O$136*$H$136</f>
        <v>0</v>
      </c>
      <c r="Q136" s="154">
        <v>0</v>
      </c>
      <c r="R136" s="154">
        <f>$Q$136*$H$136</f>
        <v>0</v>
      </c>
      <c r="S136" s="154">
        <v>0</v>
      </c>
      <c r="T136" s="155">
        <f>$S$136*$H$136</f>
        <v>0</v>
      </c>
      <c r="AR136" s="89" t="s">
        <v>128</v>
      </c>
      <c r="AT136" s="89" t="s">
        <v>123</v>
      </c>
      <c r="AU136" s="89" t="s">
        <v>82</v>
      </c>
      <c r="AY136" s="6" t="s">
        <v>121</v>
      </c>
      <c r="BE136" s="156">
        <f>IF($N$136="základní",$J$136,0)</f>
        <v>0</v>
      </c>
      <c r="BF136" s="156">
        <f>IF($N$136="snížená",$J$136,0)</f>
        <v>0</v>
      </c>
      <c r="BG136" s="156">
        <f>IF($N$136="zákl. přenesená",$J$136,0)</f>
        <v>0</v>
      </c>
      <c r="BH136" s="156">
        <f>IF($N$136="sníž. přenesená",$J$136,0)</f>
        <v>0</v>
      </c>
      <c r="BI136" s="156">
        <f>IF($N$136="nulová",$J$136,0)</f>
        <v>0</v>
      </c>
      <c r="BJ136" s="89" t="s">
        <v>22</v>
      </c>
      <c r="BK136" s="156">
        <f>ROUND($I$136*$H$136,2)</f>
        <v>0</v>
      </c>
      <c r="BL136" s="89" t="s">
        <v>128</v>
      </c>
      <c r="BM136" s="89" t="s">
        <v>199</v>
      </c>
    </row>
    <row r="137" spans="2:47" s="6" customFormat="1" ht="27" customHeight="1">
      <c r="B137" s="23"/>
      <c r="C137" s="24"/>
      <c r="D137" s="157" t="s">
        <v>130</v>
      </c>
      <c r="E137" s="24"/>
      <c r="F137" s="158" t="s">
        <v>200</v>
      </c>
      <c r="G137" s="24"/>
      <c r="H137" s="24"/>
      <c r="J137" s="24"/>
      <c r="K137" s="24"/>
      <c r="L137" s="43"/>
      <c r="M137" s="56"/>
      <c r="N137" s="24"/>
      <c r="O137" s="24"/>
      <c r="P137" s="24"/>
      <c r="Q137" s="24"/>
      <c r="R137" s="24"/>
      <c r="S137" s="24"/>
      <c r="T137" s="57"/>
      <c r="AT137" s="6" t="s">
        <v>130</v>
      </c>
      <c r="AU137" s="6" t="s">
        <v>82</v>
      </c>
    </row>
    <row r="138" spans="2:51" s="6" customFormat="1" ht="15.75" customHeight="1">
      <c r="B138" s="159"/>
      <c r="C138" s="160"/>
      <c r="D138" s="161" t="s">
        <v>132</v>
      </c>
      <c r="E138" s="160"/>
      <c r="F138" s="162" t="s">
        <v>195</v>
      </c>
      <c r="G138" s="160"/>
      <c r="H138" s="163">
        <v>19.2</v>
      </c>
      <c r="J138" s="160"/>
      <c r="K138" s="160"/>
      <c r="L138" s="164"/>
      <c r="M138" s="165"/>
      <c r="N138" s="160"/>
      <c r="O138" s="160"/>
      <c r="P138" s="160"/>
      <c r="Q138" s="160"/>
      <c r="R138" s="160"/>
      <c r="S138" s="160"/>
      <c r="T138" s="166"/>
      <c r="AT138" s="167" t="s">
        <v>132</v>
      </c>
      <c r="AU138" s="167" t="s">
        <v>82</v>
      </c>
      <c r="AV138" s="167" t="s">
        <v>82</v>
      </c>
      <c r="AW138" s="167" t="s">
        <v>95</v>
      </c>
      <c r="AX138" s="167" t="s">
        <v>22</v>
      </c>
      <c r="AY138" s="167" t="s">
        <v>121</v>
      </c>
    </row>
    <row r="139" spans="2:65" s="6" customFormat="1" ht="15.75" customHeight="1">
      <c r="B139" s="23"/>
      <c r="C139" s="145" t="s">
        <v>201</v>
      </c>
      <c r="D139" s="145" t="s">
        <v>123</v>
      </c>
      <c r="E139" s="146" t="s">
        <v>202</v>
      </c>
      <c r="F139" s="147" t="s">
        <v>203</v>
      </c>
      <c r="G139" s="148" t="s">
        <v>151</v>
      </c>
      <c r="H139" s="149">
        <v>38</v>
      </c>
      <c r="I139" s="150"/>
      <c r="J139" s="151">
        <f>ROUND($I$139*$H$139,2)</f>
        <v>0</v>
      </c>
      <c r="K139" s="147" t="s">
        <v>127</v>
      </c>
      <c r="L139" s="43"/>
      <c r="M139" s="152"/>
      <c r="N139" s="153" t="s">
        <v>45</v>
      </c>
      <c r="O139" s="24"/>
      <c r="P139" s="154">
        <f>$O$139*$H$139</f>
        <v>0</v>
      </c>
      <c r="Q139" s="154">
        <v>0</v>
      </c>
      <c r="R139" s="154">
        <f>$Q$139*$H$139</f>
        <v>0</v>
      </c>
      <c r="S139" s="154">
        <v>0</v>
      </c>
      <c r="T139" s="155">
        <f>$S$139*$H$139</f>
        <v>0</v>
      </c>
      <c r="AR139" s="89" t="s">
        <v>128</v>
      </c>
      <c r="AT139" s="89" t="s">
        <v>123</v>
      </c>
      <c r="AU139" s="89" t="s">
        <v>82</v>
      </c>
      <c r="AY139" s="6" t="s">
        <v>121</v>
      </c>
      <c r="BE139" s="156">
        <f>IF($N$139="základní",$J$139,0)</f>
        <v>0</v>
      </c>
      <c r="BF139" s="156">
        <f>IF($N$139="snížená",$J$139,0)</f>
        <v>0</v>
      </c>
      <c r="BG139" s="156">
        <f>IF($N$139="zákl. přenesená",$J$139,0)</f>
        <v>0</v>
      </c>
      <c r="BH139" s="156">
        <f>IF($N$139="sníž. přenesená",$J$139,0)</f>
        <v>0</v>
      </c>
      <c r="BI139" s="156">
        <f>IF($N$139="nulová",$J$139,0)</f>
        <v>0</v>
      </c>
      <c r="BJ139" s="89" t="s">
        <v>22</v>
      </c>
      <c r="BK139" s="156">
        <f>ROUND($I$139*$H$139,2)</f>
        <v>0</v>
      </c>
      <c r="BL139" s="89" t="s">
        <v>128</v>
      </c>
      <c r="BM139" s="89" t="s">
        <v>204</v>
      </c>
    </row>
    <row r="140" spans="2:47" s="6" customFormat="1" ht="27" customHeight="1">
      <c r="B140" s="23"/>
      <c r="C140" s="24"/>
      <c r="D140" s="157" t="s">
        <v>130</v>
      </c>
      <c r="E140" s="24"/>
      <c r="F140" s="158" t="s">
        <v>205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130</v>
      </c>
      <c r="AU140" s="6" t="s">
        <v>82</v>
      </c>
    </row>
    <row r="141" spans="2:51" s="6" customFormat="1" ht="15.75" customHeight="1">
      <c r="B141" s="159"/>
      <c r="C141" s="160"/>
      <c r="D141" s="161" t="s">
        <v>132</v>
      </c>
      <c r="E141" s="160"/>
      <c r="F141" s="162" t="s">
        <v>206</v>
      </c>
      <c r="G141" s="160"/>
      <c r="H141" s="163">
        <v>38</v>
      </c>
      <c r="J141" s="160"/>
      <c r="K141" s="160"/>
      <c r="L141" s="164"/>
      <c r="M141" s="165"/>
      <c r="N141" s="160"/>
      <c r="O141" s="160"/>
      <c r="P141" s="160"/>
      <c r="Q141" s="160"/>
      <c r="R141" s="160"/>
      <c r="S141" s="160"/>
      <c r="T141" s="166"/>
      <c r="AT141" s="167" t="s">
        <v>132</v>
      </c>
      <c r="AU141" s="167" t="s">
        <v>82</v>
      </c>
      <c r="AV141" s="167" t="s">
        <v>82</v>
      </c>
      <c r="AW141" s="167" t="s">
        <v>95</v>
      </c>
      <c r="AX141" s="167" t="s">
        <v>22</v>
      </c>
      <c r="AY141" s="167" t="s">
        <v>121</v>
      </c>
    </row>
    <row r="142" spans="2:65" s="6" customFormat="1" ht="15.75" customHeight="1">
      <c r="B142" s="23"/>
      <c r="C142" s="145" t="s">
        <v>8</v>
      </c>
      <c r="D142" s="145" t="s">
        <v>123</v>
      </c>
      <c r="E142" s="146" t="s">
        <v>207</v>
      </c>
      <c r="F142" s="147" t="s">
        <v>208</v>
      </c>
      <c r="G142" s="148" t="s">
        <v>151</v>
      </c>
      <c r="H142" s="149">
        <v>38</v>
      </c>
      <c r="I142" s="150"/>
      <c r="J142" s="151">
        <f>ROUND($I$142*$H$142,2)</f>
        <v>0</v>
      </c>
      <c r="K142" s="147" t="s">
        <v>127</v>
      </c>
      <c r="L142" s="43"/>
      <c r="M142" s="152"/>
      <c r="N142" s="153" t="s">
        <v>45</v>
      </c>
      <c r="O142" s="24"/>
      <c r="P142" s="154">
        <f>$O$142*$H$142</f>
        <v>0</v>
      </c>
      <c r="Q142" s="154">
        <v>0</v>
      </c>
      <c r="R142" s="154">
        <f>$Q$142*$H$142</f>
        <v>0</v>
      </c>
      <c r="S142" s="154">
        <v>0</v>
      </c>
      <c r="T142" s="155">
        <f>$S$142*$H$142</f>
        <v>0</v>
      </c>
      <c r="AR142" s="89" t="s">
        <v>128</v>
      </c>
      <c r="AT142" s="89" t="s">
        <v>123</v>
      </c>
      <c r="AU142" s="89" t="s">
        <v>82</v>
      </c>
      <c r="AY142" s="6" t="s">
        <v>121</v>
      </c>
      <c r="BE142" s="156">
        <f>IF($N$142="základní",$J$142,0)</f>
        <v>0</v>
      </c>
      <c r="BF142" s="156">
        <f>IF($N$142="snížená",$J$142,0)</f>
        <v>0</v>
      </c>
      <c r="BG142" s="156">
        <f>IF($N$142="zákl. přenesená",$J$142,0)</f>
        <v>0</v>
      </c>
      <c r="BH142" s="156">
        <f>IF($N$142="sníž. přenesená",$J$142,0)</f>
        <v>0</v>
      </c>
      <c r="BI142" s="156">
        <f>IF($N$142="nulová",$J$142,0)</f>
        <v>0</v>
      </c>
      <c r="BJ142" s="89" t="s">
        <v>22</v>
      </c>
      <c r="BK142" s="156">
        <f>ROUND($I$142*$H$142,2)</f>
        <v>0</v>
      </c>
      <c r="BL142" s="89" t="s">
        <v>128</v>
      </c>
      <c r="BM142" s="89" t="s">
        <v>209</v>
      </c>
    </row>
    <row r="143" spans="2:47" s="6" customFormat="1" ht="16.5" customHeight="1">
      <c r="B143" s="23"/>
      <c r="C143" s="24"/>
      <c r="D143" s="157" t="s">
        <v>130</v>
      </c>
      <c r="E143" s="24"/>
      <c r="F143" s="158" t="s">
        <v>210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130</v>
      </c>
      <c r="AU143" s="6" t="s">
        <v>82</v>
      </c>
    </row>
    <row r="144" spans="2:51" s="6" customFormat="1" ht="15.75" customHeight="1">
      <c r="B144" s="159"/>
      <c r="C144" s="160"/>
      <c r="D144" s="161" t="s">
        <v>132</v>
      </c>
      <c r="E144" s="160"/>
      <c r="F144" s="162" t="s">
        <v>206</v>
      </c>
      <c r="G144" s="160"/>
      <c r="H144" s="163">
        <v>38</v>
      </c>
      <c r="J144" s="160"/>
      <c r="K144" s="160"/>
      <c r="L144" s="164"/>
      <c r="M144" s="165"/>
      <c r="N144" s="160"/>
      <c r="O144" s="160"/>
      <c r="P144" s="160"/>
      <c r="Q144" s="160"/>
      <c r="R144" s="160"/>
      <c r="S144" s="160"/>
      <c r="T144" s="166"/>
      <c r="AT144" s="167" t="s">
        <v>132</v>
      </c>
      <c r="AU144" s="167" t="s">
        <v>82</v>
      </c>
      <c r="AV144" s="167" t="s">
        <v>82</v>
      </c>
      <c r="AW144" s="167" t="s">
        <v>95</v>
      </c>
      <c r="AX144" s="167" t="s">
        <v>22</v>
      </c>
      <c r="AY144" s="167" t="s">
        <v>121</v>
      </c>
    </row>
    <row r="145" spans="2:65" s="6" customFormat="1" ht="15.75" customHeight="1">
      <c r="B145" s="23"/>
      <c r="C145" s="145" t="s">
        <v>211</v>
      </c>
      <c r="D145" s="145" t="s">
        <v>123</v>
      </c>
      <c r="E145" s="146" t="s">
        <v>212</v>
      </c>
      <c r="F145" s="147" t="s">
        <v>213</v>
      </c>
      <c r="G145" s="148" t="s">
        <v>151</v>
      </c>
      <c r="H145" s="149">
        <v>38</v>
      </c>
      <c r="I145" s="150"/>
      <c r="J145" s="151">
        <f>ROUND($I$145*$H$145,2)</f>
        <v>0</v>
      </c>
      <c r="K145" s="147" t="s">
        <v>127</v>
      </c>
      <c r="L145" s="43"/>
      <c r="M145" s="152"/>
      <c r="N145" s="153" t="s">
        <v>45</v>
      </c>
      <c r="O145" s="24"/>
      <c r="P145" s="154">
        <f>$O$145*$H$145</f>
        <v>0</v>
      </c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128</v>
      </c>
      <c r="AT145" s="89" t="s">
        <v>123</v>
      </c>
      <c r="AU145" s="89" t="s">
        <v>82</v>
      </c>
      <c r="AY145" s="6" t="s">
        <v>121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22</v>
      </c>
      <c r="BK145" s="156">
        <f>ROUND($I$145*$H$145,2)</f>
        <v>0</v>
      </c>
      <c r="BL145" s="89" t="s">
        <v>128</v>
      </c>
      <c r="BM145" s="89" t="s">
        <v>214</v>
      </c>
    </row>
    <row r="146" spans="2:47" s="6" customFormat="1" ht="16.5" customHeight="1">
      <c r="B146" s="23"/>
      <c r="C146" s="24"/>
      <c r="D146" s="157" t="s">
        <v>130</v>
      </c>
      <c r="E146" s="24"/>
      <c r="F146" s="158" t="s">
        <v>213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130</v>
      </c>
      <c r="AU146" s="6" t="s">
        <v>82</v>
      </c>
    </row>
    <row r="147" spans="2:51" s="6" customFormat="1" ht="15.75" customHeight="1">
      <c r="B147" s="159"/>
      <c r="C147" s="160"/>
      <c r="D147" s="161" t="s">
        <v>132</v>
      </c>
      <c r="E147" s="160"/>
      <c r="F147" s="162" t="s">
        <v>206</v>
      </c>
      <c r="G147" s="160"/>
      <c r="H147" s="163">
        <v>38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132</v>
      </c>
      <c r="AU147" s="167" t="s">
        <v>82</v>
      </c>
      <c r="AV147" s="167" t="s">
        <v>82</v>
      </c>
      <c r="AW147" s="167" t="s">
        <v>95</v>
      </c>
      <c r="AX147" s="167" t="s">
        <v>22</v>
      </c>
      <c r="AY147" s="167" t="s">
        <v>121</v>
      </c>
    </row>
    <row r="148" spans="2:65" s="6" customFormat="1" ht="15.75" customHeight="1">
      <c r="B148" s="23"/>
      <c r="C148" s="145" t="s">
        <v>215</v>
      </c>
      <c r="D148" s="145" t="s">
        <v>123</v>
      </c>
      <c r="E148" s="146" t="s">
        <v>216</v>
      </c>
      <c r="F148" s="147" t="s">
        <v>217</v>
      </c>
      <c r="G148" s="148" t="s">
        <v>218</v>
      </c>
      <c r="H148" s="149">
        <v>76</v>
      </c>
      <c r="I148" s="150"/>
      <c r="J148" s="151">
        <f>ROUND($I$148*$H$148,2)</f>
        <v>0</v>
      </c>
      <c r="K148" s="147" t="s">
        <v>127</v>
      </c>
      <c r="L148" s="43"/>
      <c r="M148" s="152"/>
      <c r="N148" s="153" t="s">
        <v>45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128</v>
      </c>
      <c r="AT148" s="89" t="s">
        <v>123</v>
      </c>
      <c r="AU148" s="89" t="s">
        <v>82</v>
      </c>
      <c r="AY148" s="6" t="s">
        <v>121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22</v>
      </c>
      <c r="BK148" s="156">
        <f>ROUND($I$148*$H$148,2)</f>
        <v>0</v>
      </c>
      <c r="BL148" s="89" t="s">
        <v>128</v>
      </c>
      <c r="BM148" s="89" t="s">
        <v>219</v>
      </c>
    </row>
    <row r="149" spans="2:47" s="6" customFormat="1" ht="16.5" customHeight="1">
      <c r="B149" s="23"/>
      <c r="C149" s="24"/>
      <c r="D149" s="157" t="s">
        <v>130</v>
      </c>
      <c r="E149" s="24"/>
      <c r="F149" s="158" t="s">
        <v>220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130</v>
      </c>
      <c r="AU149" s="6" t="s">
        <v>82</v>
      </c>
    </row>
    <row r="150" spans="2:51" s="6" customFormat="1" ht="15.75" customHeight="1">
      <c r="B150" s="159"/>
      <c r="C150" s="160"/>
      <c r="D150" s="161" t="s">
        <v>132</v>
      </c>
      <c r="E150" s="160"/>
      <c r="F150" s="162" t="s">
        <v>221</v>
      </c>
      <c r="G150" s="160"/>
      <c r="H150" s="163">
        <v>76</v>
      </c>
      <c r="J150" s="160"/>
      <c r="K150" s="160"/>
      <c r="L150" s="164"/>
      <c r="M150" s="165"/>
      <c r="N150" s="160"/>
      <c r="O150" s="160"/>
      <c r="P150" s="160"/>
      <c r="Q150" s="160"/>
      <c r="R150" s="160"/>
      <c r="S150" s="160"/>
      <c r="T150" s="166"/>
      <c r="AT150" s="167" t="s">
        <v>132</v>
      </c>
      <c r="AU150" s="167" t="s">
        <v>82</v>
      </c>
      <c r="AV150" s="167" t="s">
        <v>82</v>
      </c>
      <c r="AW150" s="167" t="s">
        <v>95</v>
      </c>
      <c r="AX150" s="167" t="s">
        <v>22</v>
      </c>
      <c r="AY150" s="167" t="s">
        <v>121</v>
      </c>
    </row>
    <row r="151" spans="2:65" s="6" customFormat="1" ht="15.75" customHeight="1">
      <c r="B151" s="23"/>
      <c r="C151" s="145" t="s">
        <v>222</v>
      </c>
      <c r="D151" s="145" t="s">
        <v>123</v>
      </c>
      <c r="E151" s="146" t="s">
        <v>223</v>
      </c>
      <c r="F151" s="147" t="s">
        <v>224</v>
      </c>
      <c r="G151" s="148" t="s">
        <v>151</v>
      </c>
      <c r="H151" s="149">
        <v>144.66</v>
      </c>
      <c r="I151" s="150"/>
      <c r="J151" s="151">
        <f>ROUND($I$151*$H$151,2)</f>
        <v>0</v>
      </c>
      <c r="K151" s="147" t="s">
        <v>127</v>
      </c>
      <c r="L151" s="43"/>
      <c r="M151" s="152"/>
      <c r="N151" s="153" t="s">
        <v>45</v>
      </c>
      <c r="O151" s="24"/>
      <c r="P151" s="154">
        <f>$O$151*$H$151</f>
        <v>0</v>
      </c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128</v>
      </c>
      <c r="AT151" s="89" t="s">
        <v>123</v>
      </c>
      <c r="AU151" s="89" t="s">
        <v>82</v>
      </c>
      <c r="AY151" s="6" t="s">
        <v>121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22</v>
      </c>
      <c r="BK151" s="156">
        <f>ROUND($I$151*$H$151,2)</f>
        <v>0</v>
      </c>
      <c r="BL151" s="89" t="s">
        <v>128</v>
      </c>
      <c r="BM151" s="89" t="s">
        <v>225</v>
      </c>
    </row>
    <row r="152" spans="2:47" s="6" customFormat="1" ht="27" customHeight="1">
      <c r="B152" s="23"/>
      <c r="C152" s="24"/>
      <c r="D152" s="157" t="s">
        <v>130</v>
      </c>
      <c r="E152" s="24"/>
      <c r="F152" s="158" t="s">
        <v>226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130</v>
      </c>
      <c r="AU152" s="6" t="s">
        <v>82</v>
      </c>
    </row>
    <row r="153" spans="2:51" s="6" customFormat="1" ht="15.75" customHeight="1">
      <c r="B153" s="159"/>
      <c r="C153" s="160"/>
      <c r="D153" s="161" t="s">
        <v>132</v>
      </c>
      <c r="E153" s="160"/>
      <c r="F153" s="162" t="s">
        <v>227</v>
      </c>
      <c r="G153" s="160"/>
      <c r="H153" s="163">
        <v>144.66</v>
      </c>
      <c r="J153" s="160"/>
      <c r="K153" s="160"/>
      <c r="L153" s="164"/>
      <c r="M153" s="165"/>
      <c r="N153" s="160"/>
      <c r="O153" s="160"/>
      <c r="P153" s="160"/>
      <c r="Q153" s="160"/>
      <c r="R153" s="160"/>
      <c r="S153" s="160"/>
      <c r="T153" s="166"/>
      <c r="AT153" s="167" t="s">
        <v>132</v>
      </c>
      <c r="AU153" s="167" t="s">
        <v>82</v>
      </c>
      <c r="AV153" s="167" t="s">
        <v>82</v>
      </c>
      <c r="AW153" s="167" t="s">
        <v>95</v>
      </c>
      <c r="AX153" s="167" t="s">
        <v>22</v>
      </c>
      <c r="AY153" s="167" t="s">
        <v>121</v>
      </c>
    </row>
    <row r="154" spans="2:65" s="6" customFormat="1" ht="15.75" customHeight="1">
      <c r="B154" s="23"/>
      <c r="C154" s="145" t="s">
        <v>228</v>
      </c>
      <c r="D154" s="145" t="s">
        <v>123</v>
      </c>
      <c r="E154" s="146" t="s">
        <v>229</v>
      </c>
      <c r="F154" s="147" t="s">
        <v>230</v>
      </c>
      <c r="G154" s="148" t="s">
        <v>151</v>
      </c>
      <c r="H154" s="149">
        <v>22.8</v>
      </c>
      <c r="I154" s="150"/>
      <c r="J154" s="151">
        <f>ROUND($I$154*$H$154,2)</f>
        <v>0</v>
      </c>
      <c r="K154" s="147" t="s">
        <v>127</v>
      </c>
      <c r="L154" s="43"/>
      <c r="M154" s="152"/>
      <c r="N154" s="153" t="s">
        <v>45</v>
      </c>
      <c r="O154" s="24"/>
      <c r="P154" s="154">
        <f>$O$154*$H$154</f>
        <v>0</v>
      </c>
      <c r="Q154" s="154">
        <v>0</v>
      </c>
      <c r="R154" s="154">
        <f>$Q$154*$H$154</f>
        <v>0</v>
      </c>
      <c r="S154" s="154">
        <v>0</v>
      </c>
      <c r="T154" s="155">
        <f>$S$154*$H$154</f>
        <v>0</v>
      </c>
      <c r="AR154" s="89" t="s">
        <v>128</v>
      </c>
      <c r="AT154" s="89" t="s">
        <v>123</v>
      </c>
      <c r="AU154" s="89" t="s">
        <v>82</v>
      </c>
      <c r="AY154" s="6" t="s">
        <v>121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22</v>
      </c>
      <c r="BK154" s="156">
        <f>ROUND($I$154*$H$154,2)</f>
        <v>0</v>
      </c>
      <c r="BL154" s="89" t="s">
        <v>128</v>
      </c>
      <c r="BM154" s="89" t="s">
        <v>231</v>
      </c>
    </row>
    <row r="155" spans="2:47" s="6" customFormat="1" ht="27" customHeight="1">
      <c r="B155" s="23"/>
      <c r="C155" s="24"/>
      <c r="D155" s="157" t="s">
        <v>130</v>
      </c>
      <c r="E155" s="24"/>
      <c r="F155" s="158" t="s">
        <v>232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130</v>
      </c>
      <c r="AU155" s="6" t="s">
        <v>82</v>
      </c>
    </row>
    <row r="156" spans="2:51" s="6" customFormat="1" ht="15.75" customHeight="1">
      <c r="B156" s="159"/>
      <c r="C156" s="160"/>
      <c r="D156" s="161" t="s">
        <v>132</v>
      </c>
      <c r="E156" s="160"/>
      <c r="F156" s="162" t="s">
        <v>233</v>
      </c>
      <c r="G156" s="160"/>
      <c r="H156" s="163">
        <v>12.45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132</v>
      </c>
      <c r="AU156" s="167" t="s">
        <v>82</v>
      </c>
      <c r="AV156" s="167" t="s">
        <v>82</v>
      </c>
      <c r="AW156" s="167" t="s">
        <v>95</v>
      </c>
      <c r="AX156" s="167" t="s">
        <v>74</v>
      </c>
      <c r="AY156" s="167" t="s">
        <v>121</v>
      </c>
    </row>
    <row r="157" spans="2:51" s="6" customFormat="1" ht="15.75" customHeight="1">
      <c r="B157" s="159"/>
      <c r="C157" s="160"/>
      <c r="D157" s="161" t="s">
        <v>132</v>
      </c>
      <c r="E157" s="160"/>
      <c r="F157" s="162" t="s">
        <v>234</v>
      </c>
      <c r="G157" s="160"/>
      <c r="H157" s="163">
        <v>10.35</v>
      </c>
      <c r="J157" s="160"/>
      <c r="K157" s="160"/>
      <c r="L157" s="164"/>
      <c r="M157" s="165"/>
      <c r="N157" s="160"/>
      <c r="O157" s="160"/>
      <c r="P157" s="160"/>
      <c r="Q157" s="160"/>
      <c r="R157" s="160"/>
      <c r="S157" s="160"/>
      <c r="T157" s="166"/>
      <c r="AT157" s="167" t="s">
        <v>132</v>
      </c>
      <c r="AU157" s="167" t="s">
        <v>82</v>
      </c>
      <c r="AV157" s="167" t="s">
        <v>82</v>
      </c>
      <c r="AW157" s="167" t="s">
        <v>95</v>
      </c>
      <c r="AX157" s="167" t="s">
        <v>74</v>
      </c>
      <c r="AY157" s="167" t="s">
        <v>121</v>
      </c>
    </row>
    <row r="158" spans="2:51" s="6" customFormat="1" ht="15.75" customHeight="1">
      <c r="B158" s="168"/>
      <c r="C158" s="169"/>
      <c r="D158" s="161" t="s">
        <v>132</v>
      </c>
      <c r="E158" s="169"/>
      <c r="F158" s="170" t="s">
        <v>157</v>
      </c>
      <c r="G158" s="169"/>
      <c r="H158" s="171">
        <v>22.8</v>
      </c>
      <c r="J158" s="169"/>
      <c r="K158" s="169"/>
      <c r="L158" s="172"/>
      <c r="M158" s="173"/>
      <c r="N158" s="169"/>
      <c r="O158" s="169"/>
      <c r="P158" s="169"/>
      <c r="Q158" s="169"/>
      <c r="R158" s="169"/>
      <c r="S158" s="169"/>
      <c r="T158" s="174"/>
      <c r="AT158" s="175" t="s">
        <v>132</v>
      </c>
      <c r="AU158" s="175" t="s">
        <v>82</v>
      </c>
      <c r="AV158" s="175" t="s">
        <v>128</v>
      </c>
      <c r="AW158" s="175" t="s">
        <v>95</v>
      </c>
      <c r="AX158" s="175" t="s">
        <v>22</v>
      </c>
      <c r="AY158" s="175" t="s">
        <v>121</v>
      </c>
    </row>
    <row r="159" spans="2:65" s="6" customFormat="1" ht="15.75" customHeight="1">
      <c r="B159" s="23"/>
      <c r="C159" s="176" t="s">
        <v>235</v>
      </c>
      <c r="D159" s="176" t="s">
        <v>236</v>
      </c>
      <c r="E159" s="177" t="s">
        <v>237</v>
      </c>
      <c r="F159" s="178" t="s">
        <v>238</v>
      </c>
      <c r="G159" s="179" t="s">
        <v>218</v>
      </c>
      <c r="H159" s="180">
        <v>45.6</v>
      </c>
      <c r="I159" s="181"/>
      <c r="J159" s="182">
        <f>ROUND($I$159*$H$159,2)</f>
        <v>0</v>
      </c>
      <c r="K159" s="178" t="s">
        <v>127</v>
      </c>
      <c r="L159" s="183"/>
      <c r="M159" s="184"/>
      <c r="N159" s="185" t="s">
        <v>45</v>
      </c>
      <c r="O159" s="24"/>
      <c r="P159" s="154">
        <f>$O$159*$H$159</f>
        <v>0</v>
      </c>
      <c r="Q159" s="154">
        <v>1</v>
      </c>
      <c r="R159" s="154">
        <f>$Q$159*$H$159</f>
        <v>45.6</v>
      </c>
      <c r="S159" s="154">
        <v>0</v>
      </c>
      <c r="T159" s="155">
        <f>$S$159*$H$159</f>
        <v>0</v>
      </c>
      <c r="AR159" s="89" t="s">
        <v>168</v>
      </c>
      <c r="AT159" s="89" t="s">
        <v>236</v>
      </c>
      <c r="AU159" s="89" t="s">
        <v>82</v>
      </c>
      <c r="AY159" s="6" t="s">
        <v>121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22</v>
      </c>
      <c r="BK159" s="156">
        <f>ROUND($I$159*$H$159,2)</f>
        <v>0</v>
      </c>
      <c r="BL159" s="89" t="s">
        <v>128</v>
      </c>
      <c r="BM159" s="89" t="s">
        <v>239</v>
      </c>
    </row>
    <row r="160" spans="2:47" s="6" customFormat="1" ht="27" customHeight="1">
      <c r="B160" s="23"/>
      <c r="C160" s="24"/>
      <c r="D160" s="157" t="s">
        <v>130</v>
      </c>
      <c r="E160" s="24"/>
      <c r="F160" s="158" t="s">
        <v>240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130</v>
      </c>
      <c r="AU160" s="6" t="s">
        <v>82</v>
      </c>
    </row>
    <row r="161" spans="2:51" s="6" customFormat="1" ht="15.75" customHeight="1">
      <c r="B161" s="159"/>
      <c r="C161" s="160"/>
      <c r="D161" s="161" t="s">
        <v>132</v>
      </c>
      <c r="E161" s="160"/>
      <c r="F161" s="162" t="s">
        <v>241</v>
      </c>
      <c r="G161" s="160"/>
      <c r="H161" s="163">
        <v>45.6</v>
      </c>
      <c r="J161" s="160"/>
      <c r="K161" s="160"/>
      <c r="L161" s="164"/>
      <c r="M161" s="165"/>
      <c r="N161" s="160"/>
      <c r="O161" s="160"/>
      <c r="P161" s="160"/>
      <c r="Q161" s="160"/>
      <c r="R161" s="160"/>
      <c r="S161" s="160"/>
      <c r="T161" s="166"/>
      <c r="AT161" s="167" t="s">
        <v>132</v>
      </c>
      <c r="AU161" s="167" t="s">
        <v>82</v>
      </c>
      <c r="AV161" s="167" t="s">
        <v>82</v>
      </c>
      <c r="AW161" s="167" t="s">
        <v>74</v>
      </c>
      <c r="AX161" s="167" t="s">
        <v>22</v>
      </c>
      <c r="AY161" s="167" t="s">
        <v>121</v>
      </c>
    </row>
    <row r="162" spans="2:63" s="132" customFormat="1" ht="30.75" customHeight="1">
      <c r="B162" s="133"/>
      <c r="C162" s="134"/>
      <c r="D162" s="134" t="s">
        <v>73</v>
      </c>
      <c r="E162" s="143" t="s">
        <v>128</v>
      </c>
      <c r="F162" s="143" t="s">
        <v>242</v>
      </c>
      <c r="G162" s="134"/>
      <c r="H162" s="134"/>
      <c r="J162" s="144">
        <f>$BK$162</f>
        <v>0</v>
      </c>
      <c r="K162" s="134"/>
      <c r="L162" s="137"/>
      <c r="M162" s="138"/>
      <c r="N162" s="134"/>
      <c r="O162" s="134"/>
      <c r="P162" s="139">
        <f>SUM($P$163:$P$167)</f>
        <v>0</v>
      </c>
      <c r="Q162" s="134"/>
      <c r="R162" s="139">
        <f>SUM($R$163:$R$167)</f>
        <v>0</v>
      </c>
      <c r="S162" s="134"/>
      <c r="T162" s="140">
        <f>SUM($T$163:$T$167)</f>
        <v>0</v>
      </c>
      <c r="AR162" s="141" t="s">
        <v>22</v>
      </c>
      <c r="AT162" s="141" t="s">
        <v>73</v>
      </c>
      <c r="AU162" s="141" t="s">
        <v>22</v>
      </c>
      <c r="AY162" s="141" t="s">
        <v>121</v>
      </c>
      <c r="BK162" s="142">
        <f>SUM($BK$163:$BK$167)</f>
        <v>0</v>
      </c>
    </row>
    <row r="163" spans="2:65" s="6" customFormat="1" ht="15.75" customHeight="1">
      <c r="B163" s="23"/>
      <c r="C163" s="145" t="s">
        <v>7</v>
      </c>
      <c r="D163" s="145" t="s">
        <v>123</v>
      </c>
      <c r="E163" s="146" t="s">
        <v>243</v>
      </c>
      <c r="F163" s="147" t="s">
        <v>244</v>
      </c>
      <c r="G163" s="148" t="s">
        <v>151</v>
      </c>
      <c r="H163" s="149">
        <v>15.2</v>
      </c>
      <c r="I163" s="150"/>
      <c r="J163" s="151">
        <f>ROUND($I$163*$H$163,2)</f>
        <v>0</v>
      </c>
      <c r="K163" s="147" t="s">
        <v>127</v>
      </c>
      <c r="L163" s="43"/>
      <c r="M163" s="152"/>
      <c r="N163" s="153" t="s">
        <v>45</v>
      </c>
      <c r="O163" s="24"/>
      <c r="P163" s="154">
        <f>$O$163*$H$163</f>
        <v>0</v>
      </c>
      <c r="Q163" s="154">
        <v>0</v>
      </c>
      <c r="R163" s="154">
        <f>$Q$163*$H$163</f>
        <v>0</v>
      </c>
      <c r="S163" s="154">
        <v>0</v>
      </c>
      <c r="T163" s="155">
        <f>$S$163*$H$163</f>
        <v>0</v>
      </c>
      <c r="AR163" s="89" t="s">
        <v>128</v>
      </c>
      <c r="AT163" s="89" t="s">
        <v>123</v>
      </c>
      <c r="AU163" s="89" t="s">
        <v>82</v>
      </c>
      <c r="AY163" s="6" t="s">
        <v>121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22</v>
      </c>
      <c r="BK163" s="156">
        <f>ROUND($I$163*$H$163,2)</f>
        <v>0</v>
      </c>
      <c r="BL163" s="89" t="s">
        <v>128</v>
      </c>
      <c r="BM163" s="89" t="s">
        <v>245</v>
      </c>
    </row>
    <row r="164" spans="2:47" s="6" customFormat="1" ht="16.5" customHeight="1">
      <c r="B164" s="23"/>
      <c r="C164" s="24"/>
      <c r="D164" s="157" t="s">
        <v>130</v>
      </c>
      <c r="E164" s="24"/>
      <c r="F164" s="158" t="s">
        <v>246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130</v>
      </c>
      <c r="AU164" s="6" t="s">
        <v>82</v>
      </c>
    </row>
    <row r="165" spans="2:51" s="6" customFormat="1" ht="15.75" customHeight="1">
      <c r="B165" s="159"/>
      <c r="C165" s="160"/>
      <c r="D165" s="161" t="s">
        <v>132</v>
      </c>
      <c r="E165" s="160"/>
      <c r="F165" s="162" t="s">
        <v>247</v>
      </c>
      <c r="G165" s="160"/>
      <c r="H165" s="163">
        <v>8.3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132</v>
      </c>
      <c r="AU165" s="167" t="s">
        <v>82</v>
      </c>
      <c r="AV165" s="167" t="s">
        <v>82</v>
      </c>
      <c r="AW165" s="167" t="s">
        <v>95</v>
      </c>
      <c r="AX165" s="167" t="s">
        <v>74</v>
      </c>
      <c r="AY165" s="167" t="s">
        <v>121</v>
      </c>
    </row>
    <row r="166" spans="2:51" s="6" customFormat="1" ht="15.75" customHeight="1">
      <c r="B166" s="159"/>
      <c r="C166" s="160"/>
      <c r="D166" s="161" t="s">
        <v>132</v>
      </c>
      <c r="E166" s="160"/>
      <c r="F166" s="162" t="s">
        <v>248</v>
      </c>
      <c r="G166" s="160"/>
      <c r="H166" s="163">
        <v>6.9</v>
      </c>
      <c r="J166" s="160"/>
      <c r="K166" s="160"/>
      <c r="L166" s="164"/>
      <c r="M166" s="165"/>
      <c r="N166" s="160"/>
      <c r="O166" s="160"/>
      <c r="P166" s="160"/>
      <c r="Q166" s="160"/>
      <c r="R166" s="160"/>
      <c r="S166" s="160"/>
      <c r="T166" s="166"/>
      <c r="AT166" s="167" t="s">
        <v>132</v>
      </c>
      <c r="AU166" s="167" t="s">
        <v>82</v>
      </c>
      <c r="AV166" s="167" t="s">
        <v>82</v>
      </c>
      <c r="AW166" s="167" t="s">
        <v>95</v>
      </c>
      <c r="AX166" s="167" t="s">
        <v>74</v>
      </c>
      <c r="AY166" s="167" t="s">
        <v>121</v>
      </c>
    </row>
    <row r="167" spans="2:51" s="6" customFormat="1" ht="15.75" customHeight="1">
      <c r="B167" s="168"/>
      <c r="C167" s="169"/>
      <c r="D167" s="161" t="s">
        <v>132</v>
      </c>
      <c r="E167" s="169"/>
      <c r="F167" s="170" t="s">
        <v>157</v>
      </c>
      <c r="G167" s="169"/>
      <c r="H167" s="171">
        <v>15.2</v>
      </c>
      <c r="J167" s="169"/>
      <c r="K167" s="169"/>
      <c r="L167" s="172"/>
      <c r="M167" s="173"/>
      <c r="N167" s="169"/>
      <c r="O167" s="169"/>
      <c r="P167" s="169"/>
      <c r="Q167" s="169"/>
      <c r="R167" s="169"/>
      <c r="S167" s="169"/>
      <c r="T167" s="174"/>
      <c r="AT167" s="175" t="s">
        <v>132</v>
      </c>
      <c r="AU167" s="175" t="s">
        <v>82</v>
      </c>
      <c r="AV167" s="175" t="s">
        <v>128</v>
      </c>
      <c r="AW167" s="175" t="s">
        <v>95</v>
      </c>
      <c r="AX167" s="175" t="s">
        <v>22</v>
      </c>
      <c r="AY167" s="175" t="s">
        <v>121</v>
      </c>
    </row>
    <row r="168" spans="2:63" s="132" customFormat="1" ht="30.75" customHeight="1">
      <c r="B168" s="133"/>
      <c r="C168" s="134"/>
      <c r="D168" s="134" t="s">
        <v>73</v>
      </c>
      <c r="E168" s="143" t="s">
        <v>148</v>
      </c>
      <c r="F168" s="143" t="s">
        <v>249</v>
      </c>
      <c r="G168" s="134"/>
      <c r="H168" s="134"/>
      <c r="J168" s="144">
        <f>$BK$168</f>
        <v>0</v>
      </c>
      <c r="K168" s="134"/>
      <c r="L168" s="137"/>
      <c r="M168" s="138"/>
      <c r="N168" s="134"/>
      <c r="O168" s="134"/>
      <c r="P168" s="139">
        <f>SUM($P$169:$P$187)</f>
        <v>0</v>
      </c>
      <c r="Q168" s="134"/>
      <c r="R168" s="139">
        <f>SUM($R$169:$R$187)</f>
        <v>138.21486000000002</v>
      </c>
      <c r="S168" s="134"/>
      <c r="T168" s="140">
        <f>SUM($T$169:$T$187)</f>
        <v>0</v>
      </c>
      <c r="AR168" s="141" t="s">
        <v>22</v>
      </c>
      <c r="AT168" s="141" t="s">
        <v>73</v>
      </c>
      <c r="AU168" s="141" t="s">
        <v>22</v>
      </c>
      <c r="AY168" s="141" t="s">
        <v>121</v>
      </c>
      <c r="BK168" s="142">
        <f>SUM($BK$169:$BK$187)</f>
        <v>0</v>
      </c>
    </row>
    <row r="169" spans="2:65" s="6" customFormat="1" ht="15.75" customHeight="1">
      <c r="B169" s="23"/>
      <c r="C169" s="145" t="s">
        <v>250</v>
      </c>
      <c r="D169" s="145" t="s">
        <v>123</v>
      </c>
      <c r="E169" s="146" t="s">
        <v>251</v>
      </c>
      <c r="F169" s="147" t="s">
        <v>252</v>
      </c>
      <c r="G169" s="148" t="s">
        <v>126</v>
      </c>
      <c r="H169" s="149">
        <v>166</v>
      </c>
      <c r="I169" s="150"/>
      <c r="J169" s="151">
        <f>ROUND($I$169*$H$169,2)</f>
        <v>0</v>
      </c>
      <c r="K169" s="147" t="s">
        <v>127</v>
      </c>
      <c r="L169" s="43"/>
      <c r="M169" s="152"/>
      <c r="N169" s="153" t="s">
        <v>45</v>
      </c>
      <c r="O169" s="24"/>
      <c r="P169" s="154">
        <f>$O$169*$H$169</f>
        <v>0</v>
      </c>
      <c r="Q169" s="154">
        <v>0.3708</v>
      </c>
      <c r="R169" s="154">
        <f>$Q$169*$H$169</f>
        <v>61.552800000000005</v>
      </c>
      <c r="S169" s="154">
        <v>0</v>
      </c>
      <c r="T169" s="155">
        <f>$S$169*$H$169</f>
        <v>0</v>
      </c>
      <c r="AR169" s="89" t="s">
        <v>128</v>
      </c>
      <c r="AT169" s="89" t="s">
        <v>123</v>
      </c>
      <c r="AU169" s="89" t="s">
        <v>82</v>
      </c>
      <c r="AY169" s="6" t="s">
        <v>121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22</v>
      </c>
      <c r="BK169" s="156">
        <f>ROUND($I$169*$H$169,2)</f>
        <v>0</v>
      </c>
      <c r="BL169" s="89" t="s">
        <v>128</v>
      </c>
      <c r="BM169" s="89" t="s">
        <v>253</v>
      </c>
    </row>
    <row r="170" spans="2:47" s="6" customFormat="1" ht="16.5" customHeight="1">
      <c r="B170" s="23"/>
      <c r="C170" s="24"/>
      <c r="D170" s="157" t="s">
        <v>130</v>
      </c>
      <c r="E170" s="24"/>
      <c r="F170" s="158" t="s">
        <v>254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130</v>
      </c>
      <c r="AU170" s="6" t="s">
        <v>82</v>
      </c>
    </row>
    <row r="171" spans="2:51" s="6" customFormat="1" ht="15.75" customHeight="1">
      <c r="B171" s="159"/>
      <c r="C171" s="160"/>
      <c r="D171" s="161" t="s">
        <v>132</v>
      </c>
      <c r="E171" s="160"/>
      <c r="F171" s="162" t="s">
        <v>255</v>
      </c>
      <c r="G171" s="160"/>
      <c r="H171" s="163">
        <v>166</v>
      </c>
      <c r="J171" s="160"/>
      <c r="K171" s="160"/>
      <c r="L171" s="164"/>
      <c r="M171" s="165"/>
      <c r="N171" s="160"/>
      <c r="O171" s="160"/>
      <c r="P171" s="160"/>
      <c r="Q171" s="160"/>
      <c r="R171" s="160"/>
      <c r="S171" s="160"/>
      <c r="T171" s="166"/>
      <c r="AT171" s="167" t="s">
        <v>132</v>
      </c>
      <c r="AU171" s="167" t="s">
        <v>82</v>
      </c>
      <c r="AV171" s="167" t="s">
        <v>82</v>
      </c>
      <c r="AW171" s="167" t="s">
        <v>95</v>
      </c>
      <c r="AX171" s="167" t="s">
        <v>22</v>
      </c>
      <c r="AY171" s="167" t="s">
        <v>121</v>
      </c>
    </row>
    <row r="172" spans="2:65" s="6" customFormat="1" ht="15.75" customHeight="1">
      <c r="B172" s="23"/>
      <c r="C172" s="145" t="s">
        <v>256</v>
      </c>
      <c r="D172" s="145" t="s">
        <v>123</v>
      </c>
      <c r="E172" s="146" t="s">
        <v>257</v>
      </c>
      <c r="F172" s="147" t="s">
        <v>258</v>
      </c>
      <c r="G172" s="148" t="s">
        <v>126</v>
      </c>
      <c r="H172" s="149">
        <v>69</v>
      </c>
      <c r="I172" s="150"/>
      <c r="J172" s="151">
        <f>ROUND($I$172*$H$172,2)</f>
        <v>0</v>
      </c>
      <c r="K172" s="147" t="s">
        <v>127</v>
      </c>
      <c r="L172" s="43"/>
      <c r="M172" s="152"/>
      <c r="N172" s="153" t="s">
        <v>45</v>
      </c>
      <c r="O172" s="24"/>
      <c r="P172" s="154">
        <f>$O$172*$H$172</f>
        <v>0</v>
      </c>
      <c r="Q172" s="154">
        <v>0.26244</v>
      </c>
      <c r="R172" s="154">
        <f>$Q$172*$H$172</f>
        <v>18.10836</v>
      </c>
      <c r="S172" s="154">
        <v>0</v>
      </c>
      <c r="T172" s="155">
        <f>$S$172*$H$172</f>
        <v>0</v>
      </c>
      <c r="AR172" s="89" t="s">
        <v>128</v>
      </c>
      <c r="AT172" s="89" t="s">
        <v>123</v>
      </c>
      <c r="AU172" s="89" t="s">
        <v>82</v>
      </c>
      <c r="AY172" s="6" t="s">
        <v>121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22</v>
      </c>
      <c r="BK172" s="156">
        <f>ROUND($I$172*$H$172,2)</f>
        <v>0</v>
      </c>
      <c r="BL172" s="89" t="s">
        <v>128</v>
      </c>
      <c r="BM172" s="89" t="s">
        <v>259</v>
      </c>
    </row>
    <row r="173" spans="2:47" s="6" customFormat="1" ht="27" customHeight="1">
      <c r="B173" s="23"/>
      <c r="C173" s="24"/>
      <c r="D173" s="157" t="s">
        <v>130</v>
      </c>
      <c r="E173" s="24"/>
      <c r="F173" s="158" t="s">
        <v>260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130</v>
      </c>
      <c r="AU173" s="6" t="s">
        <v>82</v>
      </c>
    </row>
    <row r="174" spans="2:51" s="6" customFormat="1" ht="15.75" customHeight="1">
      <c r="B174" s="159"/>
      <c r="C174" s="160"/>
      <c r="D174" s="161" t="s">
        <v>132</v>
      </c>
      <c r="E174" s="160"/>
      <c r="F174" s="162" t="s">
        <v>133</v>
      </c>
      <c r="G174" s="160"/>
      <c r="H174" s="163">
        <v>69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132</v>
      </c>
      <c r="AU174" s="167" t="s">
        <v>82</v>
      </c>
      <c r="AV174" s="167" t="s">
        <v>82</v>
      </c>
      <c r="AW174" s="167" t="s">
        <v>95</v>
      </c>
      <c r="AX174" s="167" t="s">
        <v>22</v>
      </c>
      <c r="AY174" s="167" t="s">
        <v>121</v>
      </c>
    </row>
    <row r="175" spans="2:65" s="6" customFormat="1" ht="15.75" customHeight="1">
      <c r="B175" s="23"/>
      <c r="C175" s="145" t="s">
        <v>261</v>
      </c>
      <c r="D175" s="145" t="s">
        <v>123</v>
      </c>
      <c r="E175" s="146" t="s">
        <v>262</v>
      </c>
      <c r="F175" s="147" t="s">
        <v>263</v>
      </c>
      <c r="G175" s="148" t="s">
        <v>126</v>
      </c>
      <c r="H175" s="149">
        <v>83</v>
      </c>
      <c r="I175" s="150"/>
      <c r="J175" s="151">
        <f>ROUND($I$175*$H$175,2)</f>
        <v>0</v>
      </c>
      <c r="K175" s="147" t="s">
        <v>127</v>
      </c>
      <c r="L175" s="43"/>
      <c r="M175" s="152"/>
      <c r="N175" s="153" t="s">
        <v>45</v>
      </c>
      <c r="O175" s="24"/>
      <c r="P175" s="154">
        <f>$O$175*$H$175</f>
        <v>0</v>
      </c>
      <c r="Q175" s="154">
        <v>0.26376</v>
      </c>
      <c r="R175" s="154">
        <f>$Q$175*$H$175</f>
        <v>21.89208</v>
      </c>
      <c r="S175" s="154">
        <v>0</v>
      </c>
      <c r="T175" s="155">
        <f>$S$175*$H$175</f>
        <v>0</v>
      </c>
      <c r="AR175" s="89" t="s">
        <v>128</v>
      </c>
      <c r="AT175" s="89" t="s">
        <v>123</v>
      </c>
      <c r="AU175" s="89" t="s">
        <v>82</v>
      </c>
      <c r="AY175" s="6" t="s">
        <v>121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22</v>
      </c>
      <c r="BK175" s="156">
        <f>ROUND($I$175*$H$175,2)</f>
        <v>0</v>
      </c>
      <c r="BL175" s="89" t="s">
        <v>128</v>
      </c>
      <c r="BM175" s="89" t="s">
        <v>264</v>
      </c>
    </row>
    <row r="176" spans="2:47" s="6" customFormat="1" ht="27" customHeight="1">
      <c r="B176" s="23"/>
      <c r="C176" s="24"/>
      <c r="D176" s="157" t="s">
        <v>130</v>
      </c>
      <c r="E176" s="24"/>
      <c r="F176" s="158" t="s">
        <v>265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130</v>
      </c>
      <c r="AU176" s="6" t="s">
        <v>82</v>
      </c>
    </row>
    <row r="177" spans="2:51" s="6" customFormat="1" ht="15.75" customHeight="1">
      <c r="B177" s="159"/>
      <c r="C177" s="160"/>
      <c r="D177" s="161" t="s">
        <v>132</v>
      </c>
      <c r="E177" s="160"/>
      <c r="F177" s="162" t="s">
        <v>138</v>
      </c>
      <c r="G177" s="160"/>
      <c r="H177" s="163">
        <v>83</v>
      </c>
      <c r="J177" s="160"/>
      <c r="K177" s="160"/>
      <c r="L177" s="164"/>
      <c r="M177" s="165"/>
      <c r="N177" s="160"/>
      <c r="O177" s="160"/>
      <c r="P177" s="160"/>
      <c r="Q177" s="160"/>
      <c r="R177" s="160"/>
      <c r="S177" s="160"/>
      <c r="T177" s="166"/>
      <c r="AT177" s="167" t="s">
        <v>132</v>
      </c>
      <c r="AU177" s="167" t="s">
        <v>82</v>
      </c>
      <c r="AV177" s="167" t="s">
        <v>82</v>
      </c>
      <c r="AW177" s="167" t="s">
        <v>95</v>
      </c>
      <c r="AX177" s="167" t="s">
        <v>22</v>
      </c>
      <c r="AY177" s="167" t="s">
        <v>121</v>
      </c>
    </row>
    <row r="178" spans="2:65" s="6" customFormat="1" ht="15.75" customHeight="1">
      <c r="B178" s="23"/>
      <c r="C178" s="145" t="s">
        <v>266</v>
      </c>
      <c r="D178" s="145" t="s">
        <v>123</v>
      </c>
      <c r="E178" s="146" t="s">
        <v>267</v>
      </c>
      <c r="F178" s="147" t="s">
        <v>268</v>
      </c>
      <c r="G178" s="148" t="s">
        <v>126</v>
      </c>
      <c r="H178" s="149">
        <v>69</v>
      </c>
      <c r="I178" s="150"/>
      <c r="J178" s="151">
        <f>ROUND($I$178*$H$178,2)</f>
        <v>0</v>
      </c>
      <c r="K178" s="147" t="s">
        <v>127</v>
      </c>
      <c r="L178" s="43"/>
      <c r="M178" s="152"/>
      <c r="N178" s="153" t="s">
        <v>45</v>
      </c>
      <c r="O178" s="24"/>
      <c r="P178" s="154">
        <f>$O$178*$H$178</f>
        <v>0</v>
      </c>
      <c r="Q178" s="154">
        <v>0.37536</v>
      </c>
      <c r="R178" s="154">
        <f>$Q$178*$H$178</f>
        <v>25.89984</v>
      </c>
      <c r="S178" s="154">
        <v>0</v>
      </c>
      <c r="T178" s="155">
        <f>$S$178*$H$178</f>
        <v>0</v>
      </c>
      <c r="AR178" s="89" t="s">
        <v>128</v>
      </c>
      <c r="AT178" s="89" t="s">
        <v>123</v>
      </c>
      <c r="AU178" s="89" t="s">
        <v>82</v>
      </c>
      <c r="AY178" s="6" t="s">
        <v>121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22</v>
      </c>
      <c r="BK178" s="156">
        <f>ROUND($I$178*$H$178,2)</f>
        <v>0</v>
      </c>
      <c r="BL178" s="89" t="s">
        <v>128</v>
      </c>
      <c r="BM178" s="89" t="s">
        <v>269</v>
      </c>
    </row>
    <row r="179" spans="2:47" s="6" customFormat="1" ht="27" customHeight="1">
      <c r="B179" s="23"/>
      <c r="C179" s="24"/>
      <c r="D179" s="157" t="s">
        <v>130</v>
      </c>
      <c r="E179" s="24"/>
      <c r="F179" s="158" t="s">
        <v>270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130</v>
      </c>
      <c r="AU179" s="6" t="s">
        <v>82</v>
      </c>
    </row>
    <row r="180" spans="2:51" s="6" customFormat="1" ht="15.75" customHeight="1">
      <c r="B180" s="159"/>
      <c r="C180" s="160"/>
      <c r="D180" s="161" t="s">
        <v>132</v>
      </c>
      <c r="E180" s="160"/>
      <c r="F180" s="162" t="s">
        <v>133</v>
      </c>
      <c r="G180" s="160"/>
      <c r="H180" s="163">
        <v>69</v>
      </c>
      <c r="J180" s="160"/>
      <c r="K180" s="160"/>
      <c r="L180" s="164"/>
      <c r="M180" s="165"/>
      <c r="N180" s="160"/>
      <c r="O180" s="160"/>
      <c r="P180" s="160"/>
      <c r="Q180" s="160"/>
      <c r="R180" s="160"/>
      <c r="S180" s="160"/>
      <c r="T180" s="166"/>
      <c r="AT180" s="167" t="s">
        <v>132</v>
      </c>
      <c r="AU180" s="167" t="s">
        <v>82</v>
      </c>
      <c r="AV180" s="167" t="s">
        <v>82</v>
      </c>
      <c r="AW180" s="167" t="s">
        <v>95</v>
      </c>
      <c r="AX180" s="167" t="s">
        <v>22</v>
      </c>
      <c r="AY180" s="167" t="s">
        <v>121</v>
      </c>
    </row>
    <row r="181" spans="2:65" s="6" customFormat="1" ht="15.75" customHeight="1">
      <c r="B181" s="23"/>
      <c r="C181" s="145" t="s">
        <v>271</v>
      </c>
      <c r="D181" s="145" t="s">
        <v>123</v>
      </c>
      <c r="E181" s="146" t="s">
        <v>272</v>
      </c>
      <c r="F181" s="147" t="s">
        <v>273</v>
      </c>
      <c r="G181" s="148" t="s">
        <v>126</v>
      </c>
      <c r="H181" s="149">
        <v>83</v>
      </c>
      <c r="I181" s="150"/>
      <c r="J181" s="151">
        <f>ROUND($I$181*$H$181,2)</f>
        <v>0</v>
      </c>
      <c r="K181" s="147" t="s">
        <v>127</v>
      </c>
      <c r="L181" s="43"/>
      <c r="M181" s="152"/>
      <c r="N181" s="153" t="s">
        <v>45</v>
      </c>
      <c r="O181" s="24"/>
      <c r="P181" s="154">
        <f>$O$181*$H$181</f>
        <v>0</v>
      </c>
      <c r="Q181" s="154">
        <v>0.12966</v>
      </c>
      <c r="R181" s="154">
        <f>$Q$181*$H$181</f>
        <v>10.76178</v>
      </c>
      <c r="S181" s="154">
        <v>0</v>
      </c>
      <c r="T181" s="155">
        <f>$S$181*$H$181</f>
        <v>0</v>
      </c>
      <c r="AR181" s="89" t="s">
        <v>128</v>
      </c>
      <c r="AT181" s="89" t="s">
        <v>123</v>
      </c>
      <c r="AU181" s="89" t="s">
        <v>82</v>
      </c>
      <c r="AY181" s="6" t="s">
        <v>121</v>
      </c>
      <c r="BE181" s="156">
        <f>IF($N$181="základní",$J$181,0)</f>
        <v>0</v>
      </c>
      <c r="BF181" s="156">
        <f>IF($N$181="snížená",$J$181,0)</f>
        <v>0</v>
      </c>
      <c r="BG181" s="156">
        <f>IF($N$181="zákl. přenesená",$J$181,0)</f>
        <v>0</v>
      </c>
      <c r="BH181" s="156">
        <f>IF($N$181="sníž. přenesená",$J$181,0)</f>
        <v>0</v>
      </c>
      <c r="BI181" s="156">
        <f>IF($N$181="nulová",$J$181,0)</f>
        <v>0</v>
      </c>
      <c r="BJ181" s="89" t="s">
        <v>22</v>
      </c>
      <c r="BK181" s="156">
        <f>ROUND($I$181*$H$181,2)</f>
        <v>0</v>
      </c>
      <c r="BL181" s="89" t="s">
        <v>128</v>
      </c>
      <c r="BM181" s="89" t="s">
        <v>274</v>
      </c>
    </row>
    <row r="182" spans="2:47" s="6" customFormat="1" ht="27" customHeight="1">
      <c r="B182" s="23"/>
      <c r="C182" s="24"/>
      <c r="D182" s="157" t="s">
        <v>130</v>
      </c>
      <c r="E182" s="24"/>
      <c r="F182" s="158" t="s">
        <v>275</v>
      </c>
      <c r="G182" s="24"/>
      <c r="H182" s="24"/>
      <c r="J182" s="24"/>
      <c r="K182" s="24"/>
      <c r="L182" s="43"/>
      <c r="M182" s="56"/>
      <c r="N182" s="24"/>
      <c r="O182" s="24"/>
      <c r="P182" s="24"/>
      <c r="Q182" s="24"/>
      <c r="R182" s="24"/>
      <c r="S182" s="24"/>
      <c r="T182" s="57"/>
      <c r="AT182" s="6" t="s">
        <v>130</v>
      </c>
      <c r="AU182" s="6" t="s">
        <v>82</v>
      </c>
    </row>
    <row r="183" spans="2:51" s="6" customFormat="1" ht="15.75" customHeight="1">
      <c r="B183" s="159"/>
      <c r="C183" s="160"/>
      <c r="D183" s="161" t="s">
        <v>132</v>
      </c>
      <c r="E183" s="160"/>
      <c r="F183" s="162" t="s">
        <v>138</v>
      </c>
      <c r="G183" s="160"/>
      <c r="H183" s="163">
        <v>83</v>
      </c>
      <c r="J183" s="160"/>
      <c r="K183" s="160"/>
      <c r="L183" s="164"/>
      <c r="M183" s="165"/>
      <c r="N183" s="160"/>
      <c r="O183" s="160"/>
      <c r="P183" s="160"/>
      <c r="Q183" s="160"/>
      <c r="R183" s="160"/>
      <c r="S183" s="160"/>
      <c r="T183" s="166"/>
      <c r="AT183" s="167" t="s">
        <v>132</v>
      </c>
      <c r="AU183" s="167" t="s">
        <v>82</v>
      </c>
      <c r="AV183" s="167" t="s">
        <v>82</v>
      </c>
      <c r="AW183" s="167" t="s">
        <v>95</v>
      </c>
      <c r="AX183" s="167" t="s">
        <v>22</v>
      </c>
      <c r="AY183" s="167" t="s">
        <v>121</v>
      </c>
    </row>
    <row r="184" spans="2:65" s="6" customFormat="1" ht="15.75" customHeight="1">
      <c r="B184" s="23"/>
      <c r="C184" s="145" t="s">
        <v>276</v>
      </c>
      <c r="D184" s="145" t="s">
        <v>123</v>
      </c>
      <c r="E184" s="146" t="s">
        <v>277</v>
      </c>
      <c r="F184" s="147" t="s">
        <v>278</v>
      </c>
      <c r="G184" s="148" t="s">
        <v>279</v>
      </c>
      <c r="H184" s="149">
        <v>168</v>
      </c>
      <c r="I184" s="150"/>
      <c r="J184" s="151">
        <f>ROUND($I$184*$H$184,2)</f>
        <v>0</v>
      </c>
      <c r="K184" s="147"/>
      <c r="L184" s="43"/>
      <c r="M184" s="152"/>
      <c r="N184" s="153" t="s">
        <v>45</v>
      </c>
      <c r="O184" s="24"/>
      <c r="P184" s="154">
        <f>$O$184*$H$184</f>
        <v>0</v>
      </c>
      <c r="Q184" s="154">
        <v>0</v>
      </c>
      <c r="R184" s="154">
        <f>$Q$184*$H$184</f>
        <v>0</v>
      </c>
      <c r="S184" s="154">
        <v>0</v>
      </c>
      <c r="T184" s="155">
        <f>$S$184*$H$184</f>
        <v>0</v>
      </c>
      <c r="AR184" s="89" t="s">
        <v>128</v>
      </c>
      <c r="AT184" s="89" t="s">
        <v>123</v>
      </c>
      <c r="AU184" s="89" t="s">
        <v>82</v>
      </c>
      <c r="AY184" s="6" t="s">
        <v>121</v>
      </c>
      <c r="BE184" s="156">
        <f>IF($N$184="základní",$J$184,0)</f>
        <v>0</v>
      </c>
      <c r="BF184" s="156">
        <f>IF($N$184="snížená",$J$184,0)</f>
        <v>0</v>
      </c>
      <c r="BG184" s="156">
        <f>IF($N$184="zákl. přenesená",$J$184,0)</f>
        <v>0</v>
      </c>
      <c r="BH184" s="156">
        <f>IF($N$184="sníž. přenesená",$J$184,0)</f>
        <v>0</v>
      </c>
      <c r="BI184" s="156">
        <f>IF($N$184="nulová",$J$184,0)</f>
        <v>0</v>
      </c>
      <c r="BJ184" s="89" t="s">
        <v>22</v>
      </c>
      <c r="BK184" s="156">
        <f>ROUND($I$184*$H$184,2)</f>
        <v>0</v>
      </c>
      <c r="BL184" s="89" t="s">
        <v>128</v>
      </c>
      <c r="BM184" s="89" t="s">
        <v>280</v>
      </c>
    </row>
    <row r="185" spans="2:51" s="6" customFormat="1" ht="15.75" customHeight="1">
      <c r="B185" s="159"/>
      <c r="C185" s="160"/>
      <c r="D185" s="157" t="s">
        <v>132</v>
      </c>
      <c r="E185" s="162"/>
      <c r="F185" s="162" t="s">
        <v>281</v>
      </c>
      <c r="G185" s="160"/>
      <c r="H185" s="163">
        <v>158</v>
      </c>
      <c r="J185" s="160"/>
      <c r="K185" s="160"/>
      <c r="L185" s="164"/>
      <c r="M185" s="165"/>
      <c r="N185" s="160"/>
      <c r="O185" s="160"/>
      <c r="P185" s="160"/>
      <c r="Q185" s="160"/>
      <c r="R185" s="160"/>
      <c r="S185" s="160"/>
      <c r="T185" s="166"/>
      <c r="AT185" s="167" t="s">
        <v>132</v>
      </c>
      <c r="AU185" s="167" t="s">
        <v>82</v>
      </c>
      <c r="AV185" s="167" t="s">
        <v>82</v>
      </c>
      <c r="AW185" s="167" t="s">
        <v>95</v>
      </c>
      <c r="AX185" s="167" t="s">
        <v>74</v>
      </c>
      <c r="AY185" s="167" t="s">
        <v>121</v>
      </c>
    </row>
    <row r="186" spans="2:51" s="6" customFormat="1" ht="15.75" customHeight="1">
      <c r="B186" s="159"/>
      <c r="C186" s="160"/>
      <c r="D186" s="161" t="s">
        <v>132</v>
      </c>
      <c r="E186" s="160"/>
      <c r="F186" s="162" t="s">
        <v>282</v>
      </c>
      <c r="G186" s="160"/>
      <c r="H186" s="163">
        <v>10</v>
      </c>
      <c r="J186" s="160"/>
      <c r="K186" s="160"/>
      <c r="L186" s="164"/>
      <c r="M186" s="165"/>
      <c r="N186" s="160"/>
      <c r="O186" s="160"/>
      <c r="P186" s="160"/>
      <c r="Q186" s="160"/>
      <c r="R186" s="160"/>
      <c r="S186" s="160"/>
      <c r="T186" s="166"/>
      <c r="AT186" s="167" t="s">
        <v>132</v>
      </c>
      <c r="AU186" s="167" t="s">
        <v>82</v>
      </c>
      <c r="AV186" s="167" t="s">
        <v>82</v>
      </c>
      <c r="AW186" s="167" t="s">
        <v>95</v>
      </c>
      <c r="AX186" s="167" t="s">
        <v>74</v>
      </c>
      <c r="AY186" s="167" t="s">
        <v>121</v>
      </c>
    </row>
    <row r="187" spans="2:51" s="6" customFormat="1" ht="15.75" customHeight="1">
      <c r="B187" s="168"/>
      <c r="C187" s="169"/>
      <c r="D187" s="161" t="s">
        <v>132</v>
      </c>
      <c r="E187" s="169"/>
      <c r="F187" s="170" t="s">
        <v>157</v>
      </c>
      <c r="G187" s="169"/>
      <c r="H187" s="171">
        <v>168</v>
      </c>
      <c r="J187" s="169"/>
      <c r="K187" s="169"/>
      <c r="L187" s="172"/>
      <c r="M187" s="173"/>
      <c r="N187" s="169"/>
      <c r="O187" s="169"/>
      <c r="P187" s="169"/>
      <c r="Q187" s="169"/>
      <c r="R187" s="169"/>
      <c r="S187" s="169"/>
      <c r="T187" s="174"/>
      <c r="AT187" s="175" t="s">
        <v>132</v>
      </c>
      <c r="AU187" s="175" t="s">
        <v>82</v>
      </c>
      <c r="AV187" s="175" t="s">
        <v>128</v>
      </c>
      <c r="AW187" s="175" t="s">
        <v>95</v>
      </c>
      <c r="AX187" s="175" t="s">
        <v>22</v>
      </c>
      <c r="AY187" s="175" t="s">
        <v>121</v>
      </c>
    </row>
    <row r="188" spans="2:63" s="132" customFormat="1" ht="30.75" customHeight="1">
      <c r="B188" s="133"/>
      <c r="C188" s="134"/>
      <c r="D188" s="134" t="s">
        <v>73</v>
      </c>
      <c r="E188" s="143" t="s">
        <v>168</v>
      </c>
      <c r="F188" s="143" t="s">
        <v>283</v>
      </c>
      <c r="G188" s="134"/>
      <c r="H188" s="134"/>
      <c r="J188" s="144">
        <f>$BK$188</f>
        <v>0</v>
      </c>
      <c r="K188" s="134"/>
      <c r="L188" s="137"/>
      <c r="M188" s="138"/>
      <c r="N188" s="134"/>
      <c r="O188" s="134"/>
      <c r="P188" s="139">
        <f>SUM($P$189:$P$227)</f>
        <v>0</v>
      </c>
      <c r="Q188" s="134"/>
      <c r="R188" s="139">
        <f>SUM($R$189:$R$227)</f>
        <v>0.27806100000000006</v>
      </c>
      <c r="S188" s="134"/>
      <c r="T188" s="140">
        <f>SUM($T$189:$T$227)</f>
        <v>0</v>
      </c>
      <c r="AR188" s="141" t="s">
        <v>22</v>
      </c>
      <c r="AT188" s="141" t="s">
        <v>73</v>
      </c>
      <c r="AU188" s="141" t="s">
        <v>22</v>
      </c>
      <c r="AY188" s="141" t="s">
        <v>121</v>
      </c>
      <c r="BK188" s="142">
        <f>SUM($BK$189:$BK$227)</f>
        <v>0</v>
      </c>
    </row>
    <row r="189" spans="2:65" s="6" customFormat="1" ht="15.75" customHeight="1">
      <c r="B189" s="23"/>
      <c r="C189" s="145" t="s">
        <v>284</v>
      </c>
      <c r="D189" s="145" t="s">
        <v>123</v>
      </c>
      <c r="E189" s="146" t="s">
        <v>285</v>
      </c>
      <c r="F189" s="147" t="s">
        <v>286</v>
      </c>
      <c r="G189" s="148" t="s">
        <v>279</v>
      </c>
      <c r="H189" s="149">
        <v>132</v>
      </c>
      <c r="I189" s="150"/>
      <c r="J189" s="151">
        <f>ROUND($I$189*$H$189,2)</f>
        <v>0</v>
      </c>
      <c r="K189" s="147" t="s">
        <v>127</v>
      </c>
      <c r="L189" s="43"/>
      <c r="M189" s="152"/>
      <c r="N189" s="153" t="s">
        <v>45</v>
      </c>
      <c r="O189" s="24"/>
      <c r="P189" s="154">
        <f>$O$189*$H$189</f>
        <v>0</v>
      </c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128</v>
      </c>
      <c r="AT189" s="89" t="s">
        <v>123</v>
      </c>
      <c r="AU189" s="89" t="s">
        <v>82</v>
      </c>
      <c r="AY189" s="6" t="s">
        <v>121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22</v>
      </c>
      <c r="BK189" s="156">
        <f>ROUND($I$189*$H$189,2)</f>
        <v>0</v>
      </c>
      <c r="BL189" s="89" t="s">
        <v>128</v>
      </c>
      <c r="BM189" s="89" t="s">
        <v>287</v>
      </c>
    </row>
    <row r="190" spans="2:47" s="6" customFormat="1" ht="27" customHeight="1">
      <c r="B190" s="23"/>
      <c r="C190" s="24"/>
      <c r="D190" s="157" t="s">
        <v>130</v>
      </c>
      <c r="E190" s="24"/>
      <c r="F190" s="158" t="s">
        <v>288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130</v>
      </c>
      <c r="AU190" s="6" t="s">
        <v>82</v>
      </c>
    </row>
    <row r="191" spans="2:51" s="6" customFormat="1" ht="15.75" customHeight="1">
      <c r="B191" s="159"/>
      <c r="C191" s="160"/>
      <c r="D191" s="161" t="s">
        <v>132</v>
      </c>
      <c r="E191" s="160"/>
      <c r="F191" s="162" t="s">
        <v>289</v>
      </c>
      <c r="G191" s="160"/>
      <c r="H191" s="163">
        <v>132</v>
      </c>
      <c r="J191" s="160"/>
      <c r="K191" s="160"/>
      <c r="L191" s="164"/>
      <c r="M191" s="165"/>
      <c r="N191" s="160"/>
      <c r="O191" s="160"/>
      <c r="P191" s="160"/>
      <c r="Q191" s="160"/>
      <c r="R191" s="160"/>
      <c r="S191" s="160"/>
      <c r="T191" s="166"/>
      <c r="AT191" s="167" t="s">
        <v>132</v>
      </c>
      <c r="AU191" s="167" t="s">
        <v>82</v>
      </c>
      <c r="AV191" s="167" t="s">
        <v>82</v>
      </c>
      <c r="AW191" s="167" t="s">
        <v>95</v>
      </c>
      <c r="AX191" s="167" t="s">
        <v>22</v>
      </c>
      <c r="AY191" s="167" t="s">
        <v>121</v>
      </c>
    </row>
    <row r="192" spans="2:65" s="6" customFormat="1" ht="15.75" customHeight="1">
      <c r="B192" s="23"/>
      <c r="C192" s="176" t="s">
        <v>290</v>
      </c>
      <c r="D192" s="176" t="s">
        <v>236</v>
      </c>
      <c r="E192" s="177" t="s">
        <v>291</v>
      </c>
      <c r="F192" s="178" t="s">
        <v>292</v>
      </c>
      <c r="G192" s="179" t="s">
        <v>279</v>
      </c>
      <c r="H192" s="180">
        <v>138.6</v>
      </c>
      <c r="I192" s="181"/>
      <c r="J192" s="182">
        <f>ROUND($I$192*$H$192,2)</f>
        <v>0</v>
      </c>
      <c r="K192" s="178" t="s">
        <v>127</v>
      </c>
      <c r="L192" s="183"/>
      <c r="M192" s="184"/>
      <c r="N192" s="185" t="s">
        <v>45</v>
      </c>
      <c r="O192" s="24"/>
      <c r="P192" s="154">
        <f>$O$192*$H$192</f>
        <v>0</v>
      </c>
      <c r="Q192" s="154">
        <v>0.00067</v>
      </c>
      <c r="R192" s="154">
        <f>$Q$192*$H$192</f>
        <v>0.092862</v>
      </c>
      <c r="S192" s="154">
        <v>0</v>
      </c>
      <c r="T192" s="155">
        <f>$S$192*$H$192</f>
        <v>0</v>
      </c>
      <c r="AR192" s="89" t="s">
        <v>168</v>
      </c>
      <c r="AT192" s="89" t="s">
        <v>236</v>
      </c>
      <c r="AU192" s="89" t="s">
        <v>82</v>
      </c>
      <c r="AY192" s="6" t="s">
        <v>121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22</v>
      </c>
      <c r="BK192" s="156">
        <f>ROUND($I$192*$H$192,2)</f>
        <v>0</v>
      </c>
      <c r="BL192" s="89" t="s">
        <v>128</v>
      </c>
      <c r="BM192" s="89" t="s">
        <v>293</v>
      </c>
    </row>
    <row r="193" spans="2:47" s="6" customFormat="1" ht="16.5" customHeight="1">
      <c r="B193" s="23"/>
      <c r="C193" s="24"/>
      <c r="D193" s="157" t="s">
        <v>130</v>
      </c>
      <c r="E193" s="24"/>
      <c r="F193" s="158" t="s">
        <v>294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130</v>
      </c>
      <c r="AU193" s="6" t="s">
        <v>82</v>
      </c>
    </row>
    <row r="194" spans="2:51" s="6" customFormat="1" ht="15.75" customHeight="1">
      <c r="B194" s="159"/>
      <c r="C194" s="160"/>
      <c r="D194" s="161" t="s">
        <v>132</v>
      </c>
      <c r="E194" s="160"/>
      <c r="F194" s="162" t="s">
        <v>295</v>
      </c>
      <c r="G194" s="160"/>
      <c r="H194" s="163">
        <v>138.6</v>
      </c>
      <c r="J194" s="160"/>
      <c r="K194" s="160"/>
      <c r="L194" s="164"/>
      <c r="M194" s="165"/>
      <c r="N194" s="160"/>
      <c r="O194" s="160"/>
      <c r="P194" s="160"/>
      <c r="Q194" s="160"/>
      <c r="R194" s="160"/>
      <c r="S194" s="160"/>
      <c r="T194" s="166"/>
      <c r="AT194" s="167" t="s">
        <v>132</v>
      </c>
      <c r="AU194" s="167" t="s">
        <v>82</v>
      </c>
      <c r="AV194" s="167" t="s">
        <v>82</v>
      </c>
      <c r="AW194" s="167" t="s">
        <v>95</v>
      </c>
      <c r="AX194" s="167" t="s">
        <v>22</v>
      </c>
      <c r="AY194" s="167" t="s">
        <v>121</v>
      </c>
    </row>
    <row r="195" spans="2:65" s="6" customFormat="1" ht="15.75" customHeight="1">
      <c r="B195" s="23"/>
      <c r="C195" s="176" t="s">
        <v>296</v>
      </c>
      <c r="D195" s="176" t="s">
        <v>236</v>
      </c>
      <c r="E195" s="177" t="s">
        <v>297</v>
      </c>
      <c r="F195" s="178" t="s">
        <v>298</v>
      </c>
      <c r="G195" s="179" t="s">
        <v>299</v>
      </c>
      <c r="H195" s="180">
        <v>1</v>
      </c>
      <c r="I195" s="181"/>
      <c r="J195" s="182">
        <f>ROUND($I$195*$H$195,2)</f>
        <v>0</v>
      </c>
      <c r="K195" s="178" t="s">
        <v>127</v>
      </c>
      <c r="L195" s="183"/>
      <c r="M195" s="184"/>
      <c r="N195" s="185" t="s">
        <v>45</v>
      </c>
      <c r="O195" s="24"/>
      <c r="P195" s="154">
        <f>$O$195*$H$195</f>
        <v>0</v>
      </c>
      <c r="Q195" s="154">
        <v>0.000159</v>
      </c>
      <c r="R195" s="154">
        <f>$Q$195*$H$195</f>
        <v>0.000159</v>
      </c>
      <c r="S195" s="154">
        <v>0</v>
      </c>
      <c r="T195" s="155">
        <f>$S$195*$H$195</f>
        <v>0</v>
      </c>
      <c r="AR195" s="89" t="s">
        <v>168</v>
      </c>
      <c r="AT195" s="89" t="s">
        <v>236</v>
      </c>
      <c r="AU195" s="89" t="s">
        <v>82</v>
      </c>
      <c r="AY195" s="6" t="s">
        <v>121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22</v>
      </c>
      <c r="BK195" s="156">
        <f>ROUND($I$195*$H$195,2)</f>
        <v>0</v>
      </c>
      <c r="BL195" s="89" t="s">
        <v>128</v>
      </c>
      <c r="BM195" s="89" t="s">
        <v>300</v>
      </c>
    </row>
    <row r="196" spans="2:47" s="6" customFormat="1" ht="27" customHeight="1">
      <c r="B196" s="23"/>
      <c r="C196" s="24"/>
      <c r="D196" s="157" t="s">
        <v>130</v>
      </c>
      <c r="E196" s="24"/>
      <c r="F196" s="158" t="s">
        <v>301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130</v>
      </c>
      <c r="AU196" s="6" t="s">
        <v>82</v>
      </c>
    </row>
    <row r="197" spans="2:51" s="6" customFormat="1" ht="15.75" customHeight="1">
      <c r="B197" s="159"/>
      <c r="C197" s="160"/>
      <c r="D197" s="161" t="s">
        <v>132</v>
      </c>
      <c r="E197" s="160"/>
      <c r="F197" s="162" t="s">
        <v>302</v>
      </c>
      <c r="G197" s="160"/>
      <c r="H197" s="163">
        <v>1</v>
      </c>
      <c r="J197" s="160"/>
      <c r="K197" s="160"/>
      <c r="L197" s="164"/>
      <c r="M197" s="165"/>
      <c r="N197" s="160"/>
      <c r="O197" s="160"/>
      <c r="P197" s="160"/>
      <c r="Q197" s="160"/>
      <c r="R197" s="160"/>
      <c r="S197" s="160"/>
      <c r="T197" s="166"/>
      <c r="AT197" s="167" t="s">
        <v>132</v>
      </c>
      <c r="AU197" s="167" t="s">
        <v>82</v>
      </c>
      <c r="AV197" s="167" t="s">
        <v>82</v>
      </c>
      <c r="AW197" s="167" t="s">
        <v>95</v>
      </c>
      <c r="AX197" s="167" t="s">
        <v>22</v>
      </c>
      <c r="AY197" s="167" t="s">
        <v>121</v>
      </c>
    </row>
    <row r="198" spans="2:65" s="6" customFormat="1" ht="15.75" customHeight="1">
      <c r="B198" s="23"/>
      <c r="C198" s="145" t="s">
        <v>303</v>
      </c>
      <c r="D198" s="145" t="s">
        <v>123</v>
      </c>
      <c r="E198" s="146" t="s">
        <v>304</v>
      </c>
      <c r="F198" s="147" t="s">
        <v>305</v>
      </c>
      <c r="G198" s="148" t="s">
        <v>299</v>
      </c>
      <c r="H198" s="149">
        <v>1</v>
      </c>
      <c r="I198" s="150"/>
      <c r="J198" s="151">
        <f>ROUND($I$198*$H$198,2)</f>
        <v>0</v>
      </c>
      <c r="K198" s="147" t="s">
        <v>127</v>
      </c>
      <c r="L198" s="43"/>
      <c r="M198" s="152"/>
      <c r="N198" s="153" t="s">
        <v>45</v>
      </c>
      <c r="O198" s="24"/>
      <c r="P198" s="154">
        <f>$O$198*$H$198</f>
        <v>0</v>
      </c>
      <c r="Q198" s="154">
        <v>0.00067</v>
      </c>
      <c r="R198" s="154">
        <f>$Q$198*$H$198</f>
        <v>0.00067</v>
      </c>
      <c r="S198" s="154">
        <v>0</v>
      </c>
      <c r="T198" s="155">
        <f>$S$198*$H$198</f>
        <v>0</v>
      </c>
      <c r="AR198" s="89" t="s">
        <v>128</v>
      </c>
      <c r="AT198" s="89" t="s">
        <v>123</v>
      </c>
      <c r="AU198" s="89" t="s">
        <v>82</v>
      </c>
      <c r="AY198" s="6" t="s">
        <v>121</v>
      </c>
      <c r="BE198" s="156">
        <f>IF($N$198="základní",$J$198,0)</f>
        <v>0</v>
      </c>
      <c r="BF198" s="156">
        <f>IF($N$198="snížená",$J$198,0)</f>
        <v>0</v>
      </c>
      <c r="BG198" s="156">
        <f>IF($N$198="zákl. přenesená",$J$198,0)</f>
        <v>0</v>
      </c>
      <c r="BH198" s="156">
        <f>IF($N$198="sníž. přenesená",$J$198,0)</f>
        <v>0</v>
      </c>
      <c r="BI198" s="156">
        <f>IF($N$198="nulová",$J$198,0)</f>
        <v>0</v>
      </c>
      <c r="BJ198" s="89" t="s">
        <v>22</v>
      </c>
      <c r="BK198" s="156">
        <f>ROUND($I$198*$H$198,2)</f>
        <v>0</v>
      </c>
      <c r="BL198" s="89" t="s">
        <v>128</v>
      </c>
      <c r="BM198" s="89" t="s">
        <v>306</v>
      </c>
    </row>
    <row r="199" spans="2:47" s="6" customFormat="1" ht="16.5" customHeight="1">
      <c r="B199" s="23"/>
      <c r="C199" s="24"/>
      <c r="D199" s="157" t="s">
        <v>130</v>
      </c>
      <c r="E199" s="24"/>
      <c r="F199" s="158" t="s">
        <v>307</v>
      </c>
      <c r="G199" s="24"/>
      <c r="H199" s="24"/>
      <c r="J199" s="24"/>
      <c r="K199" s="24"/>
      <c r="L199" s="43"/>
      <c r="M199" s="56"/>
      <c r="N199" s="24"/>
      <c r="O199" s="24"/>
      <c r="P199" s="24"/>
      <c r="Q199" s="24"/>
      <c r="R199" s="24"/>
      <c r="S199" s="24"/>
      <c r="T199" s="57"/>
      <c r="AT199" s="6" t="s">
        <v>130</v>
      </c>
      <c r="AU199" s="6" t="s">
        <v>82</v>
      </c>
    </row>
    <row r="200" spans="2:51" s="6" customFormat="1" ht="15.75" customHeight="1">
      <c r="B200" s="159"/>
      <c r="C200" s="160"/>
      <c r="D200" s="161" t="s">
        <v>132</v>
      </c>
      <c r="E200" s="160"/>
      <c r="F200" s="162" t="s">
        <v>302</v>
      </c>
      <c r="G200" s="160"/>
      <c r="H200" s="163">
        <v>1</v>
      </c>
      <c r="J200" s="160"/>
      <c r="K200" s="160"/>
      <c r="L200" s="164"/>
      <c r="M200" s="165"/>
      <c r="N200" s="160"/>
      <c r="O200" s="160"/>
      <c r="P200" s="160"/>
      <c r="Q200" s="160"/>
      <c r="R200" s="160"/>
      <c r="S200" s="160"/>
      <c r="T200" s="166"/>
      <c r="AT200" s="167" t="s">
        <v>132</v>
      </c>
      <c r="AU200" s="167" t="s">
        <v>82</v>
      </c>
      <c r="AV200" s="167" t="s">
        <v>82</v>
      </c>
      <c r="AW200" s="167" t="s">
        <v>95</v>
      </c>
      <c r="AX200" s="167" t="s">
        <v>22</v>
      </c>
      <c r="AY200" s="167" t="s">
        <v>121</v>
      </c>
    </row>
    <row r="201" spans="2:65" s="6" customFormat="1" ht="15.75" customHeight="1">
      <c r="B201" s="23"/>
      <c r="C201" s="145" t="s">
        <v>308</v>
      </c>
      <c r="D201" s="145" t="s">
        <v>123</v>
      </c>
      <c r="E201" s="146" t="s">
        <v>309</v>
      </c>
      <c r="F201" s="147" t="s">
        <v>310</v>
      </c>
      <c r="G201" s="148" t="s">
        <v>299</v>
      </c>
      <c r="H201" s="149">
        <v>1</v>
      </c>
      <c r="I201" s="150"/>
      <c r="J201" s="151">
        <f>ROUND($I$201*$H$201,2)</f>
        <v>0</v>
      </c>
      <c r="K201" s="147" t="s">
        <v>127</v>
      </c>
      <c r="L201" s="43"/>
      <c r="M201" s="152"/>
      <c r="N201" s="153" t="s">
        <v>45</v>
      </c>
      <c r="O201" s="24"/>
      <c r="P201" s="154">
        <f>$O$201*$H$201</f>
        <v>0</v>
      </c>
      <c r="Q201" s="154">
        <v>0.00072</v>
      </c>
      <c r="R201" s="154">
        <f>$Q$201*$H$201</f>
        <v>0.00072</v>
      </c>
      <c r="S201" s="154">
        <v>0</v>
      </c>
      <c r="T201" s="155">
        <f>$S$201*$H$201</f>
        <v>0</v>
      </c>
      <c r="AR201" s="89" t="s">
        <v>128</v>
      </c>
      <c r="AT201" s="89" t="s">
        <v>123</v>
      </c>
      <c r="AU201" s="89" t="s">
        <v>82</v>
      </c>
      <c r="AY201" s="6" t="s">
        <v>121</v>
      </c>
      <c r="BE201" s="156">
        <f>IF($N$201="základní",$J$201,0)</f>
        <v>0</v>
      </c>
      <c r="BF201" s="156">
        <f>IF($N$201="snížená",$J$201,0)</f>
        <v>0</v>
      </c>
      <c r="BG201" s="156">
        <f>IF($N$201="zákl. přenesená",$J$201,0)</f>
        <v>0</v>
      </c>
      <c r="BH201" s="156">
        <f>IF($N$201="sníž. přenesená",$J$201,0)</f>
        <v>0</v>
      </c>
      <c r="BI201" s="156">
        <f>IF($N$201="nulová",$J$201,0)</f>
        <v>0</v>
      </c>
      <c r="BJ201" s="89" t="s">
        <v>22</v>
      </c>
      <c r="BK201" s="156">
        <f>ROUND($I$201*$H$201,2)</f>
        <v>0</v>
      </c>
      <c r="BL201" s="89" t="s">
        <v>128</v>
      </c>
      <c r="BM201" s="89" t="s">
        <v>311</v>
      </c>
    </row>
    <row r="202" spans="2:47" s="6" customFormat="1" ht="27" customHeight="1">
      <c r="B202" s="23"/>
      <c r="C202" s="24"/>
      <c r="D202" s="157" t="s">
        <v>130</v>
      </c>
      <c r="E202" s="24"/>
      <c r="F202" s="158" t="s">
        <v>312</v>
      </c>
      <c r="G202" s="24"/>
      <c r="H202" s="24"/>
      <c r="J202" s="24"/>
      <c r="K202" s="24"/>
      <c r="L202" s="43"/>
      <c r="M202" s="56"/>
      <c r="N202" s="24"/>
      <c r="O202" s="24"/>
      <c r="P202" s="24"/>
      <c r="Q202" s="24"/>
      <c r="R202" s="24"/>
      <c r="S202" s="24"/>
      <c r="T202" s="57"/>
      <c r="AT202" s="6" t="s">
        <v>130</v>
      </c>
      <c r="AU202" s="6" t="s">
        <v>82</v>
      </c>
    </row>
    <row r="203" spans="2:51" s="6" customFormat="1" ht="15.75" customHeight="1">
      <c r="B203" s="159"/>
      <c r="C203" s="160"/>
      <c r="D203" s="161" t="s">
        <v>132</v>
      </c>
      <c r="E203" s="160"/>
      <c r="F203" s="162" t="s">
        <v>302</v>
      </c>
      <c r="G203" s="160"/>
      <c r="H203" s="163">
        <v>1</v>
      </c>
      <c r="J203" s="160"/>
      <c r="K203" s="160"/>
      <c r="L203" s="164"/>
      <c r="M203" s="165"/>
      <c r="N203" s="160"/>
      <c r="O203" s="160"/>
      <c r="P203" s="160"/>
      <c r="Q203" s="160"/>
      <c r="R203" s="160"/>
      <c r="S203" s="160"/>
      <c r="T203" s="166"/>
      <c r="AT203" s="167" t="s">
        <v>132</v>
      </c>
      <c r="AU203" s="167" t="s">
        <v>82</v>
      </c>
      <c r="AV203" s="167" t="s">
        <v>82</v>
      </c>
      <c r="AW203" s="167" t="s">
        <v>95</v>
      </c>
      <c r="AX203" s="167" t="s">
        <v>22</v>
      </c>
      <c r="AY203" s="167" t="s">
        <v>121</v>
      </c>
    </row>
    <row r="204" spans="2:65" s="6" customFormat="1" ht="15.75" customHeight="1">
      <c r="B204" s="23"/>
      <c r="C204" s="176" t="s">
        <v>313</v>
      </c>
      <c r="D204" s="176" t="s">
        <v>236</v>
      </c>
      <c r="E204" s="177" t="s">
        <v>314</v>
      </c>
      <c r="F204" s="178" t="s">
        <v>315</v>
      </c>
      <c r="G204" s="179" t="s">
        <v>299</v>
      </c>
      <c r="H204" s="180">
        <v>1</v>
      </c>
      <c r="I204" s="181"/>
      <c r="J204" s="182">
        <f>ROUND($I$204*$H$204,2)</f>
        <v>0</v>
      </c>
      <c r="K204" s="178" t="s">
        <v>127</v>
      </c>
      <c r="L204" s="183"/>
      <c r="M204" s="184"/>
      <c r="N204" s="185" t="s">
        <v>45</v>
      </c>
      <c r="O204" s="24"/>
      <c r="P204" s="154">
        <f>$O$204*$H$204</f>
        <v>0</v>
      </c>
      <c r="Q204" s="154">
        <v>0.0057</v>
      </c>
      <c r="R204" s="154">
        <f>$Q$204*$H$204</f>
        <v>0.0057</v>
      </c>
      <c r="S204" s="154">
        <v>0</v>
      </c>
      <c r="T204" s="155">
        <f>$S$204*$H$204</f>
        <v>0</v>
      </c>
      <c r="AR204" s="89" t="s">
        <v>168</v>
      </c>
      <c r="AT204" s="89" t="s">
        <v>236</v>
      </c>
      <c r="AU204" s="89" t="s">
        <v>82</v>
      </c>
      <c r="AY204" s="6" t="s">
        <v>121</v>
      </c>
      <c r="BE204" s="156">
        <f>IF($N$204="základní",$J$204,0)</f>
        <v>0</v>
      </c>
      <c r="BF204" s="156">
        <f>IF($N$204="snížená",$J$204,0)</f>
        <v>0</v>
      </c>
      <c r="BG204" s="156">
        <f>IF($N$204="zákl. přenesená",$J$204,0)</f>
        <v>0</v>
      </c>
      <c r="BH204" s="156">
        <f>IF($N$204="sníž. přenesená",$J$204,0)</f>
        <v>0</v>
      </c>
      <c r="BI204" s="156">
        <f>IF($N$204="nulová",$J$204,0)</f>
        <v>0</v>
      </c>
      <c r="BJ204" s="89" t="s">
        <v>22</v>
      </c>
      <c r="BK204" s="156">
        <f>ROUND($I$204*$H$204,2)</f>
        <v>0</v>
      </c>
      <c r="BL204" s="89" t="s">
        <v>128</v>
      </c>
      <c r="BM204" s="89" t="s">
        <v>316</v>
      </c>
    </row>
    <row r="205" spans="2:47" s="6" customFormat="1" ht="27" customHeight="1">
      <c r="B205" s="23"/>
      <c r="C205" s="24"/>
      <c r="D205" s="157" t="s">
        <v>130</v>
      </c>
      <c r="E205" s="24"/>
      <c r="F205" s="158" t="s">
        <v>317</v>
      </c>
      <c r="G205" s="24"/>
      <c r="H205" s="24"/>
      <c r="J205" s="24"/>
      <c r="K205" s="24"/>
      <c r="L205" s="43"/>
      <c r="M205" s="56"/>
      <c r="N205" s="24"/>
      <c r="O205" s="24"/>
      <c r="P205" s="24"/>
      <c r="Q205" s="24"/>
      <c r="R205" s="24"/>
      <c r="S205" s="24"/>
      <c r="T205" s="57"/>
      <c r="AT205" s="6" t="s">
        <v>130</v>
      </c>
      <c r="AU205" s="6" t="s">
        <v>82</v>
      </c>
    </row>
    <row r="206" spans="2:51" s="6" customFormat="1" ht="15.75" customHeight="1">
      <c r="B206" s="159"/>
      <c r="C206" s="160"/>
      <c r="D206" s="161" t="s">
        <v>132</v>
      </c>
      <c r="E206" s="160"/>
      <c r="F206" s="162" t="s">
        <v>302</v>
      </c>
      <c r="G206" s="160"/>
      <c r="H206" s="163">
        <v>1</v>
      </c>
      <c r="J206" s="160"/>
      <c r="K206" s="160"/>
      <c r="L206" s="164"/>
      <c r="M206" s="165"/>
      <c r="N206" s="160"/>
      <c r="O206" s="160"/>
      <c r="P206" s="160"/>
      <c r="Q206" s="160"/>
      <c r="R206" s="160"/>
      <c r="S206" s="160"/>
      <c r="T206" s="166"/>
      <c r="AT206" s="167" t="s">
        <v>132</v>
      </c>
      <c r="AU206" s="167" t="s">
        <v>82</v>
      </c>
      <c r="AV206" s="167" t="s">
        <v>82</v>
      </c>
      <c r="AW206" s="167" t="s">
        <v>95</v>
      </c>
      <c r="AX206" s="167" t="s">
        <v>22</v>
      </c>
      <c r="AY206" s="167" t="s">
        <v>121</v>
      </c>
    </row>
    <row r="207" spans="2:65" s="6" customFormat="1" ht="15.75" customHeight="1">
      <c r="B207" s="23"/>
      <c r="C207" s="176" t="s">
        <v>318</v>
      </c>
      <c r="D207" s="176" t="s">
        <v>236</v>
      </c>
      <c r="E207" s="177" t="s">
        <v>319</v>
      </c>
      <c r="F207" s="178" t="s">
        <v>320</v>
      </c>
      <c r="G207" s="179" t="s">
        <v>299</v>
      </c>
      <c r="H207" s="180">
        <v>1</v>
      </c>
      <c r="I207" s="181"/>
      <c r="J207" s="182">
        <f>ROUND($I$207*$H$207,2)</f>
        <v>0</v>
      </c>
      <c r="K207" s="178"/>
      <c r="L207" s="183"/>
      <c r="M207" s="184"/>
      <c r="N207" s="185" t="s">
        <v>45</v>
      </c>
      <c r="O207" s="24"/>
      <c r="P207" s="154">
        <f>$O$207*$H$207</f>
        <v>0</v>
      </c>
      <c r="Q207" s="154">
        <v>0.0073</v>
      </c>
      <c r="R207" s="154">
        <f>$Q$207*$H$207</f>
        <v>0.0073</v>
      </c>
      <c r="S207" s="154">
        <v>0</v>
      </c>
      <c r="T207" s="155">
        <f>$S$207*$H$207</f>
        <v>0</v>
      </c>
      <c r="AR207" s="89" t="s">
        <v>168</v>
      </c>
      <c r="AT207" s="89" t="s">
        <v>236</v>
      </c>
      <c r="AU207" s="89" t="s">
        <v>82</v>
      </c>
      <c r="AY207" s="6" t="s">
        <v>121</v>
      </c>
      <c r="BE207" s="156">
        <f>IF($N$207="základní",$J$207,0)</f>
        <v>0</v>
      </c>
      <c r="BF207" s="156">
        <f>IF($N$207="snížená",$J$207,0)</f>
        <v>0</v>
      </c>
      <c r="BG207" s="156">
        <f>IF($N$207="zákl. přenesená",$J$207,0)</f>
        <v>0</v>
      </c>
      <c r="BH207" s="156">
        <f>IF($N$207="sníž. přenesená",$J$207,0)</f>
        <v>0</v>
      </c>
      <c r="BI207" s="156">
        <f>IF($N$207="nulová",$J$207,0)</f>
        <v>0</v>
      </c>
      <c r="BJ207" s="89" t="s">
        <v>22</v>
      </c>
      <c r="BK207" s="156">
        <f>ROUND($I$207*$H$207,2)</f>
        <v>0</v>
      </c>
      <c r="BL207" s="89" t="s">
        <v>128</v>
      </c>
      <c r="BM207" s="89" t="s">
        <v>321</v>
      </c>
    </row>
    <row r="208" spans="2:47" s="6" customFormat="1" ht="16.5" customHeight="1">
      <c r="B208" s="23"/>
      <c r="C208" s="24"/>
      <c r="D208" s="157" t="s">
        <v>130</v>
      </c>
      <c r="E208" s="24"/>
      <c r="F208" s="158" t="s">
        <v>322</v>
      </c>
      <c r="G208" s="24"/>
      <c r="H208" s="24"/>
      <c r="J208" s="24"/>
      <c r="K208" s="24"/>
      <c r="L208" s="43"/>
      <c r="M208" s="56"/>
      <c r="N208" s="24"/>
      <c r="O208" s="24"/>
      <c r="P208" s="24"/>
      <c r="Q208" s="24"/>
      <c r="R208" s="24"/>
      <c r="S208" s="24"/>
      <c r="T208" s="57"/>
      <c r="AT208" s="6" t="s">
        <v>130</v>
      </c>
      <c r="AU208" s="6" t="s">
        <v>82</v>
      </c>
    </row>
    <row r="209" spans="2:51" s="6" customFormat="1" ht="15.75" customHeight="1">
      <c r="B209" s="159"/>
      <c r="C209" s="160"/>
      <c r="D209" s="161" t="s">
        <v>132</v>
      </c>
      <c r="E209" s="160"/>
      <c r="F209" s="162" t="s">
        <v>302</v>
      </c>
      <c r="G209" s="160"/>
      <c r="H209" s="163">
        <v>1</v>
      </c>
      <c r="J209" s="160"/>
      <c r="K209" s="160"/>
      <c r="L209" s="164"/>
      <c r="M209" s="165"/>
      <c r="N209" s="160"/>
      <c r="O209" s="160"/>
      <c r="P209" s="160"/>
      <c r="Q209" s="160"/>
      <c r="R209" s="160"/>
      <c r="S209" s="160"/>
      <c r="T209" s="166"/>
      <c r="AT209" s="167" t="s">
        <v>132</v>
      </c>
      <c r="AU209" s="167" t="s">
        <v>82</v>
      </c>
      <c r="AV209" s="167" t="s">
        <v>82</v>
      </c>
      <c r="AW209" s="167" t="s">
        <v>95</v>
      </c>
      <c r="AX209" s="167" t="s">
        <v>22</v>
      </c>
      <c r="AY209" s="167" t="s">
        <v>121</v>
      </c>
    </row>
    <row r="210" spans="2:65" s="6" customFormat="1" ht="15.75" customHeight="1">
      <c r="B210" s="23"/>
      <c r="C210" s="145" t="s">
        <v>323</v>
      </c>
      <c r="D210" s="145" t="s">
        <v>123</v>
      </c>
      <c r="E210" s="146" t="s">
        <v>324</v>
      </c>
      <c r="F210" s="147" t="s">
        <v>325</v>
      </c>
      <c r="G210" s="148" t="s">
        <v>279</v>
      </c>
      <c r="H210" s="149">
        <v>132</v>
      </c>
      <c r="I210" s="150"/>
      <c r="J210" s="151">
        <f>ROUND($I$210*$H$210,2)</f>
        <v>0</v>
      </c>
      <c r="K210" s="147" t="s">
        <v>127</v>
      </c>
      <c r="L210" s="43"/>
      <c r="M210" s="152"/>
      <c r="N210" s="153" t="s">
        <v>45</v>
      </c>
      <c r="O210" s="24"/>
      <c r="P210" s="154">
        <f>$O$210*$H$210</f>
        <v>0</v>
      </c>
      <c r="Q210" s="154">
        <v>0</v>
      </c>
      <c r="R210" s="154">
        <f>$Q$210*$H$210</f>
        <v>0</v>
      </c>
      <c r="S210" s="154">
        <v>0</v>
      </c>
      <c r="T210" s="155">
        <f>$S$210*$H$210</f>
        <v>0</v>
      </c>
      <c r="AR210" s="89" t="s">
        <v>128</v>
      </c>
      <c r="AT210" s="89" t="s">
        <v>123</v>
      </c>
      <c r="AU210" s="89" t="s">
        <v>82</v>
      </c>
      <c r="AY210" s="6" t="s">
        <v>121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22</v>
      </c>
      <c r="BK210" s="156">
        <f>ROUND($I$210*$H$210,2)</f>
        <v>0</v>
      </c>
      <c r="BL210" s="89" t="s">
        <v>128</v>
      </c>
      <c r="BM210" s="89" t="s">
        <v>326</v>
      </c>
    </row>
    <row r="211" spans="2:47" s="6" customFormat="1" ht="16.5" customHeight="1">
      <c r="B211" s="23"/>
      <c r="C211" s="24"/>
      <c r="D211" s="157" t="s">
        <v>130</v>
      </c>
      <c r="E211" s="24"/>
      <c r="F211" s="158" t="s">
        <v>325</v>
      </c>
      <c r="G211" s="24"/>
      <c r="H211" s="24"/>
      <c r="J211" s="24"/>
      <c r="K211" s="24"/>
      <c r="L211" s="43"/>
      <c r="M211" s="56"/>
      <c r="N211" s="24"/>
      <c r="O211" s="24"/>
      <c r="P211" s="24"/>
      <c r="Q211" s="24"/>
      <c r="R211" s="24"/>
      <c r="S211" s="24"/>
      <c r="T211" s="57"/>
      <c r="AT211" s="6" t="s">
        <v>130</v>
      </c>
      <c r="AU211" s="6" t="s">
        <v>82</v>
      </c>
    </row>
    <row r="212" spans="2:51" s="6" customFormat="1" ht="15.75" customHeight="1">
      <c r="B212" s="159"/>
      <c r="C212" s="160"/>
      <c r="D212" s="161" t="s">
        <v>132</v>
      </c>
      <c r="E212" s="160"/>
      <c r="F212" s="162" t="s">
        <v>289</v>
      </c>
      <c r="G212" s="160"/>
      <c r="H212" s="163">
        <v>132</v>
      </c>
      <c r="J212" s="160"/>
      <c r="K212" s="160"/>
      <c r="L212" s="164"/>
      <c r="M212" s="165"/>
      <c r="N212" s="160"/>
      <c r="O212" s="160"/>
      <c r="P212" s="160"/>
      <c r="Q212" s="160"/>
      <c r="R212" s="160"/>
      <c r="S212" s="160"/>
      <c r="T212" s="166"/>
      <c r="AT212" s="167" t="s">
        <v>132</v>
      </c>
      <c r="AU212" s="167" t="s">
        <v>82</v>
      </c>
      <c r="AV212" s="167" t="s">
        <v>82</v>
      </c>
      <c r="AW212" s="167" t="s">
        <v>95</v>
      </c>
      <c r="AX212" s="167" t="s">
        <v>22</v>
      </c>
      <c r="AY212" s="167" t="s">
        <v>121</v>
      </c>
    </row>
    <row r="213" spans="2:65" s="6" customFormat="1" ht="15.75" customHeight="1">
      <c r="B213" s="23"/>
      <c r="C213" s="145" t="s">
        <v>327</v>
      </c>
      <c r="D213" s="145" t="s">
        <v>123</v>
      </c>
      <c r="E213" s="146" t="s">
        <v>328</v>
      </c>
      <c r="F213" s="147" t="s">
        <v>329</v>
      </c>
      <c r="G213" s="148" t="s">
        <v>279</v>
      </c>
      <c r="H213" s="149">
        <v>132</v>
      </c>
      <c r="I213" s="150"/>
      <c r="J213" s="151">
        <f>ROUND($I$213*$H$213,2)</f>
        <v>0</v>
      </c>
      <c r="K213" s="147" t="s">
        <v>127</v>
      </c>
      <c r="L213" s="43"/>
      <c r="M213" s="152"/>
      <c r="N213" s="153" t="s">
        <v>45</v>
      </c>
      <c r="O213" s="24"/>
      <c r="P213" s="154">
        <f>$O$213*$H$213</f>
        <v>0</v>
      </c>
      <c r="Q213" s="154">
        <v>0</v>
      </c>
      <c r="R213" s="154">
        <f>$Q$213*$H$213</f>
        <v>0</v>
      </c>
      <c r="S213" s="154">
        <v>0</v>
      </c>
      <c r="T213" s="155">
        <f>$S$213*$H$213</f>
        <v>0</v>
      </c>
      <c r="AR213" s="89" t="s">
        <v>128</v>
      </c>
      <c r="AT213" s="89" t="s">
        <v>123</v>
      </c>
      <c r="AU213" s="89" t="s">
        <v>82</v>
      </c>
      <c r="AY213" s="6" t="s">
        <v>121</v>
      </c>
      <c r="BE213" s="156">
        <f>IF($N$213="základní",$J$213,0)</f>
        <v>0</v>
      </c>
      <c r="BF213" s="156">
        <f>IF($N$213="snížená",$J$213,0)</f>
        <v>0</v>
      </c>
      <c r="BG213" s="156">
        <f>IF($N$213="zákl. přenesená",$J$213,0)</f>
        <v>0</v>
      </c>
      <c r="BH213" s="156">
        <f>IF($N$213="sníž. přenesená",$J$213,0)</f>
        <v>0</v>
      </c>
      <c r="BI213" s="156">
        <f>IF($N$213="nulová",$J$213,0)</f>
        <v>0</v>
      </c>
      <c r="BJ213" s="89" t="s">
        <v>22</v>
      </c>
      <c r="BK213" s="156">
        <f>ROUND($I$213*$H$213,2)</f>
        <v>0</v>
      </c>
      <c r="BL213" s="89" t="s">
        <v>128</v>
      </c>
      <c r="BM213" s="89" t="s">
        <v>330</v>
      </c>
    </row>
    <row r="214" spans="2:47" s="6" customFormat="1" ht="16.5" customHeight="1">
      <c r="B214" s="23"/>
      <c r="C214" s="24"/>
      <c r="D214" s="157" t="s">
        <v>130</v>
      </c>
      <c r="E214" s="24"/>
      <c r="F214" s="158" t="s">
        <v>331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130</v>
      </c>
      <c r="AU214" s="6" t="s">
        <v>82</v>
      </c>
    </row>
    <row r="215" spans="2:51" s="6" customFormat="1" ht="15.75" customHeight="1">
      <c r="B215" s="159"/>
      <c r="C215" s="160"/>
      <c r="D215" s="161" t="s">
        <v>132</v>
      </c>
      <c r="E215" s="160"/>
      <c r="F215" s="162" t="s">
        <v>289</v>
      </c>
      <c r="G215" s="160"/>
      <c r="H215" s="163">
        <v>132</v>
      </c>
      <c r="J215" s="160"/>
      <c r="K215" s="160"/>
      <c r="L215" s="164"/>
      <c r="M215" s="165"/>
      <c r="N215" s="160"/>
      <c r="O215" s="160"/>
      <c r="P215" s="160"/>
      <c r="Q215" s="160"/>
      <c r="R215" s="160"/>
      <c r="S215" s="160"/>
      <c r="T215" s="166"/>
      <c r="AT215" s="167" t="s">
        <v>132</v>
      </c>
      <c r="AU215" s="167" t="s">
        <v>82</v>
      </c>
      <c r="AV215" s="167" t="s">
        <v>82</v>
      </c>
      <c r="AW215" s="167" t="s">
        <v>95</v>
      </c>
      <c r="AX215" s="167" t="s">
        <v>22</v>
      </c>
      <c r="AY215" s="167" t="s">
        <v>121</v>
      </c>
    </row>
    <row r="216" spans="2:65" s="6" customFormat="1" ht="15.75" customHeight="1">
      <c r="B216" s="23"/>
      <c r="C216" s="145" t="s">
        <v>332</v>
      </c>
      <c r="D216" s="145" t="s">
        <v>123</v>
      </c>
      <c r="E216" s="146" t="s">
        <v>333</v>
      </c>
      <c r="F216" s="147" t="s">
        <v>334</v>
      </c>
      <c r="G216" s="148" t="s">
        <v>299</v>
      </c>
      <c r="H216" s="149">
        <v>1</v>
      </c>
      <c r="I216" s="150"/>
      <c r="J216" s="151">
        <f>ROUND($I$216*$H$216,2)</f>
        <v>0</v>
      </c>
      <c r="K216" s="147" t="s">
        <v>127</v>
      </c>
      <c r="L216" s="43"/>
      <c r="M216" s="152"/>
      <c r="N216" s="153" t="s">
        <v>45</v>
      </c>
      <c r="O216" s="24"/>
      <c r="P216" s="154">
        <f>$O$216*$H$216</f>
        <v>0</v>
      </c>
      <c r="Q216" s="154">
        <v>0.12303</v>
      </c>
      <c r="R216" s="154">
        <f>$Q$216*$H$216</f>
        <v>0.12303</v>
      </c>
      <c r="S216" s="154">
        <v>0</v>
      </c>
      <c r="T216" s="155">
        <f>$S$216*$H$216</f>
        <v>0</v>
      </c>
      <c r="AR216" s="89" t="s">
        <v>128</v>
      </c>
      <c r="AT216" s="89" t="s">
        <v>123</v>
      </c>
      <c r="AU216" s="89" t="s">
        <v>82</v>
      </c>
      <c r="AY216" s="6" t="s">
        <v>121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22</v>
      </c>
      <c r="BK216" s="156">
        <f>ROUND($I$216*$H$216,2)</f>
        <v>0</v>
      </c>
      <c r="BL216" s="89" t="s">
        <v>128</v>
      </c>
      <c r="BM216" s="89" t="s">
        <v>335</v>
      </c>
    </row>
    <row r="217" spans="2:47" s="6" customFormat="1" ht="16.5" customHeight="1">
      <c r="B217" s="23"/>
      <c r="C217" s="24"/>
      <c r="D217" s="157" t="s">
        <v>130</v>
      </c>
      <c r="E217" s="24"/>
      <c r="F217" s="158" t="s">
        <v>334</v>
      </c>
      <c r="G217" s="24"/>
      <c r="H217" s="24"/>
      <c r="J217" s="24"/>
      <c r="K217" s="24"/>
      <c r="L217" s="43"/>
      <c r="M217" s="56"/>
      <c r="N217" s="24"/>
      <c r="O217" s="24"/>
      <c r="P217" s="24"/>
      <c r="Q217" s="24"/>
      <c r="R217" s="24"/>
      <c r="S217" s="24"/>
      <c r="T217" s="57"/>
      <c r="AT217" s="6" t="s">
        <v>130</v>
      </c>
      <c r="AU217" s="6" t="s">
        <v>82</v>
      </c>
    </row>
    <row r="218" spans="2:51" s="6" customFormat="1" ht="15.75" customHeight="1">
      <c r="B218" s="159"/>
      <c r="C218" s="160"/>
      <c r="D218" s="161" t="s">
        <v>132</v>
      </c>
      <c r="E218" s="160"/>
      <c r="F218" s="162" t="s">
        <v>302</v>
      </c>
      <c r="G218" s="160"/>
      <c r="H218" s="163">
        <v>1</v>
      </c>
      <c r="J218" s="160"/>
      <c r="K218" s="160"/>
      <c r="L218" s="164"/>
      <c r="M218" s="165"/>
      <c r="N218" s="160"/>
      <c r="O218" s="160"/>
      <c r="P218" s="160"/>
      <c r="Q218" s="160"/>
      <c r="R218" s="160"/>
      <c r="S218" s="160"/>
      <c r="T218" s="166"/>
      <c r="AT218" s="167" t="s">
        <v>132</v>
      </c>
      <c r="AU218" s="167" t="s">
        <v>82</v>
      </c>
      <c r="AV218" s="167" t="s">
        <v>82</v>
      </c>
      <c r="AW218" s="167" t="s">
        <v>95</v>
      </c>
      <c r="AX218" s="167" t="s">
        <v>22</v>
      </c>
      <c r="AY218" s="167" t="s">
        <v>121</v>
      </c>
    </row>
    <row r="219" spans="2:65" s="6" customFormat="1" ht="15.75" customHeight="1">
      <c r="B219" s="23"/>
      <c r="C219" s="176" t="s">
        <v>336</v>
      </c>
      <c r="D219" s="176" t="s">
        <v>236</v>
      </c>
      <c r="E219" s="177" t="s">
        <v>337</v>
      </c>
      <c r="F219" s="178" t="s">
        <v>338</v>
      </c>
      <c r="G219" s="179" t="s">
        <v>299</v>
      </c>
      <c r="H219" s="180">
        <v>1</v>
      </c>
      <c r="I219" s="181"/>
      <c r="J219" s="182">
        <f>ROUND($I$219*$H$219,2)</f>
        <v>0</v>
      </c>
      <c r="K219" s="178" t="s">
        <v>127</v>
      </c>
      <c r="L219" s="183"/>
      <c r="M219" s="184"/>
      <c r="N219" s="185" t="s">
        <v>45</v>
      </c>
      <c r="O219" s="24"/>
      <c r="P219" s="154">
        <f>$O$219*$H$219</f>
        <v>0</v>
      </c>
      <c r="Q219" s="154">
        <v>0.0133</v>
      </c>
      <c r="R219" s="154">
        <f>$Q$219*$H$219</f>
        <v>0.0133</v>
      </c>
      <c r="S219" s="154">
        <v>0</v>
      </c>
      <c r="T219" s="155">
        <f>$S$219*$H$219</f>
        <v>0</v>
      </c>
      <c r="AR219" s="89" t="s">
        <v>168</v>
      </c>
      <c r="AT219" s="89" t="s">
        <v>236</v>
      </c>
      <c r="AU219" s="89" t="s">
        <v>82</v>
      </c>
      <c r="AY219" s="6" t="s">
        <v>121</v>
      </c>
      <c r="BE219" s="156">
        <f>IF($N$219="základní",$J$219,0)</f>
        <v>0</v>
      </c>
      <c r="BF219" s="156">
        <f>IF($N$219="snížená",$J$219,0)</f>
        <v>0</v>
      </c>
      <c r="BG219" s="156">
        <f>IF($N$219="zákl. přenesená",$J$219,0)</f>
        <v>0</v>
      </c>
      <c r="BH219" s="156">
        <f>IF($N$219="sníž. přenesená",$J$219,0)</f>
        <v>0</v>
      </c>
      <c r="BI219" s="156">
        <f>IF($N$219="nulová",$J$219,0)</f>
        <v>0</v>
      </c>
      <c r="BJ219" s="89" t="s">
        <v>22</v>
      </c>
      <c r="BK219" s="156">
        <f>ROUND($I$219*$H$219,2)</f>
        <v>0</v>
      </c>
      <c r="BL219" s="89" t="s">
        <v>128</v>
      </c>
      <c r="BM219" s="89" t="s">
        <v>339</v>
      </c>
    </row>
    <row r="220" spans="2:47" s="6" customFormat="1" ht="16.5" customHeight="1">
      <c r="B220" s="23"/>
      <c r="C220" s="24"/>
      <c r="D220" s="157" t="s">
        <v>130</v>
      </c>
      <c r="E220" s="24"/>
      <c r="F220" s="158" t="s">
        <v>340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130</v>
      </c>
      <c r="AU220" s="6" t="s">
        <v>82</v>
      </c>
    </row>
    <row r="221" spans="2:51" s="6" customFormat="1" ht="15.75" customHeight="1">
      <c r="B221" s="159"/>
      <c r="C221" s="160"/>
      <c r="D221" s="161" t="s">
        <v>132</v>
      </c>
      <c r="E221" s="160"/>
      <c r="F221" s="162" t="s">
        <v>302</v>
      </c>
      <c r="G221" s="160"/>
      <c r="H221" s="163">
        <v>1</v>
      </c>
      <c r="J221" s="160"/>
      <c r="K221" s="160"/>
      <c r="L221" s="164"/>
      <c r="M221" s="165"/>
      <c r="N221" s="160"/>
      <c r="O221" s="160"/>
      <c r="P221" s="160"/>
      <c r="Q221" s="160"/>
      <c r="R221" s="160"/>
      <c r="S221" s="160"/>
      <c r="T221" s="166"/>
      <c r="AT221" s="167" t="s">
        <v>132</v>
      </c>
      <c r="AU221" s="167" t="s">
        <v>82</v>
      </c>
      <c r="AV221" s="167" t="s">
        <v>82</v>
      </c>
      <c r="AW221" s="167" t="s">
        <v>95</v>
      </c>
      <c r="AX221" s="167" t="s">
        <v>22</v>
      </c>
      <c r="AY221" s="167" t="s">
        <v>121</v>
      </c>
    </row>
    <row r="222" spans="2:65" s="6" customFormat="1" ht="15.75" customHeight="1">
      <c r="B222" s="23"/>
      <c r="C222" s="145" t="s">
        <v>341</v>
      </c>
      <c r="D222" s="145" t="s">
        <v>123</v>
      </c>
      <c r="E222" s="146" t="s">
        <v>342</v>
      </c>
      <c r="F222" s="147" t="s">
        <v>343</v>
      </c>
      <c r="G222" s="148" t="s">
        <v>279</v>
      </c>
      <c r="H222" s="149">
        <v>132</v>
      </c>
      <c r="I222" s="150"/>
      <c r="J222" s="151">
        <f>ROUND($I$222*$H$222,2)</f>
        <v>0</v>
      </c>
      <c r="K222" s="147" t="s">
        <v>127</v>
      </c>
      <c r="L222" s="43"/>
      <c r="M222" s="152"/>
      <c r="N222" s="153" t="s">
        <v>45</v>
      </c>
      <c r="O222" s="24"/>
      <c r="P222" s="154">
        <f>$O$222*$H$222</f>
        <v>0</v>
      </c>
      <c r="Q222" s="154">
        <v>0.00019</v>
      </c>
      <c r="R222" s="154">
        <f>$Q$222*$H$222</f>
        <v>0.02508</v>
      </c>
      <c r="S222" s="154">
        <v>0</v>
      </c>
      <c r="T222" s="155">
        <f>$S$222*$H$222</f>
        <v>0</v>
      </c>
      <c r="AR222" s="89" t="s">
        <v>128</v>
      </c>
      <c r="AT222" s="89" t="s">
        <v>123</v>
      </c>
      <c r="AU222" s="89" t="s">
        <v>82</v>
      </c>
      <c r="AY222" s="6" t="s">
        <v>121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22</v>
      </c>
      <c r="BK222" s="156">
        <f>ROUND($I$222*$H$222,2)</f>
        <v>0</v>
      </c>
      <c r="BL222" s="89" t="s">
        <v>128</v>
      </c>
      <c r="BM222" s="89" t="s">
        <v>344</v>
      </c>
    </row>
    <row r="223" spans="2:47" s="6" customFormat="1" ht="16.5" customHeight="1">
      <c r="B223" s="23"/>
      <c r="C223" s="24"/>
      <c r="D223" s="157" t="s">
        <v>130</v>
      </c>
      <c r="E223" s="24"/>
      <c r="F223" s="158" t="s">
        <v>345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130</v>
      </c>
      <c r="AU223" s="6" t="s">
        <v>82</v>
      </c>
    </row>
    <row r="224" spans="2:51" s="6" customFormat="1" ht="15.75" customHeight="1">
      <c r="B224" s="159"/>
      <c r="C224" s="160"/>
      <c r="D224" s="161" t="s">
        <v>132</v>
      </c>
      <c r="E224" s="160"/>
      <c r="F224" s="162" t="s">
        <v>289</v>
      </c>
      <c r="G224" s="160"/>
      <c r="H224" s="163">
        <v>132</v>
      </c>
      <c r="J224" s="160"/>
      <c r="K224" s="160"/>
      <c r="L224" s="164"/>
      <c r="M224" s="165"/>
      <c r="N224" s="160"/>
      <c r="O224" s="160"/>
      <c r="P224" s="160"/>
      <c r="Q224" s="160"/>
      <c r="R224" s="160"/>
      <c r="S224" s="160"/>
      <c r="T224" s="166"/>
      <c r="AT224" s="167" t="s">
        <v>132</v>
      </c>
      <c r="AU224" s="167" t="s">
        <v>82</v>
      </c>
      <c r="AV224" s="167" t="s">
        <v>82</v>
      </c>
      <c r="AW224" s="167" t="s">
        <v>95</v>
      </c>
      <c r="AX224" s="167" t="s">
        <v>22</v>
      </c>
      <c r="AY224" s="167" t="s">
        <v>121</v>
      </c>
    </row>
    <row r="225" spans="2:65" s="6" customFormat="1" ht="15.75" customHeight="1">
      <c r="B225" s="23"/>
      <c r="C225" s="145" t="s">
        <v>346</v>
      </c>
      <c r="D225" s="145" t="s">
        <v>123</v>
      </c>
      <c r="E225" s="146" t="s">
        <v>347</v>
      </c>
      <c r="F225" s="147" t="s">
        <v>348</v>
      </c>
      <c r="G225" s="148" t="s">
        <v>279</v>
      </c>
      <c r="H225" s="149">
        <v>132</v>
      </c>
      <c r="I225" s="150"/>
      <c r="J225" s="151">
        <f>ROUND($I$225*$H$225,2)</f>
        <v>0</v>
      </c>
      <c r="K225" s="147" t="s">
        <v>127</v>
      </c>
      <c r="L225" s="43"/>
      <c r="M225" s="152"/>
      <c r="N225" s="153" t="s">
        <v>45</v>
      </c>
      <c r="O225" s="24"/>
      <c r="P225" s="154">
        <f>$O$225*$H$225</f>
        <v>0</v>
      </c>
      <c r="Q225" s="154">
        <v>7E-05</v>
      </c>
      <c r="R225" s="154">
        <f>$Q$225*$H$225</f>
        <v>0.00924</v>
      </c>
      <c r="S225" s="154">
        <v>0</v>
      </c>
      <c r="T225" s="155">
        <f>$S$225*$H$225</f>
        <v>0</v>
      </c>
      <c r="AR225" s="89" t="s">
        <v>128</v>
      </c>
      <c r="AT225" s="89" t="s">
        <v>123</v>
      </c>
      <c r="AU225" s="89" t="s">
        <v>82</v>
      </c>
      <c r="AY225" s="6" t="s">
        <v>121</v>
      </c>
      <c r="BE225" s="156">
        <f>IF($N$225="základní",$J$225,0)</f>
        <v>0</v>
      </c>
      <c r="BF225" s="156">
        <f>IF($N$225="snížená",$J$225,0)</f>
        <v>0</v>
      </c>
      <c r="BG225" s="156">
        <f>IF($N$225="zákl. přenesená",$J$225,0)</f>
        <v>0</v>
      </c>
      <c r="BH225" s="156">
        <f>IF($N$225="sníž. přenesená",$J$225,0)</f>
        <v>0</v>
      </c>
      <c r="BI225" s="156">
        <f>IF($N$225="nulová",$J$225,0)</f>
        <v>0</v>
      </c>
      <c r="BJ225" s="89" t="s">
        <v>22</v>
      </c>
      <c r="BK225" s="156">
        <f>ROUND($I$225*$H$225,2)</f>
        <v>0</v>
      </c>
      <c r="BL225" s="89" t="s">
        <v>128</v>
      </c>
      <c r="BM225" s="89" t="s">
        <v>349</v>
      </c>
    </row>
    <row r="226" spans="2:47" s="6" customFormat="1" ht="16.5" customHeight="1">
      <c r="B226" s="23"/>
      <c r="C226" s="24"/>
      <c r="D226" s="157" t="s">
        <v>130</v>
      </c>
      <c r="E226" s="24"/>
      <c r="F226" s="158" t="s">
        <v>350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130</v>
      </c>
      <c r="AU226" s="6" t="s">
        <v>82</v>
      </c>
    </row>
    <row r="227" spans="2:51" s="6" customFormat="1" ht="15.75" customHeight="1">
      <c r="B227" s="159"/>
      <c r="C227" s="160"/>
      <c r="D227" s="161" t="s">
        <v>132</v>
      </c>
      <c r="E227" s="160"/>
      <c r="F227" s="162" t="s">
        <v>289</v>
      </c>
      <c r="G227" s="160"/>
      <c r="H227" s="163">
        <v>132</v>
      </c>
      <c r="J227" s="160"/>
      <c r="K227" s="160"/>
      <c r="L227" s="164"/>
      <c r="M227" s="165"/>
      <c r="N227" s="160"/>
      <c r="O227" s="160"/>
      <c r="P227" s="160"/>
      <c r="Q227" s="160"/>
      <c r="R227" s="160"/>
      <c r="S227" s="160"/>
      <c r="T227" s="166"/>
      <c r="AT227" s="167" t="s">
        <v>132</v>
      </c>
      <c r="AU227" s="167" t="s">
        <v>82</v>
      </c>
      <c r="AV227" s="167" t="s">
        <v>82</v>
      </c>
      <c r="AW227" s="167" t="s">
        <v>95</v>
      </c>
      <c r="AX227" s="167" t="s">
        <v>22</v>
      </c>
      <c r="AY227" s="167" t="s">
        <v>121</v>
      </c>
    </row>
    <row r="228" spans="2:63" s="132" customFormat="1" ht="30.75" customHeight="1">
      <c r="B228" s="133"/>
      <c r="C228" s="134"/>
      <c r="D228" s="134" t="s">
        <v>73</v>
      </c>
      <c r="E228" s="143" t="s">
        <v>175</v>
      </c>
      <c r="F228" s="143" t="s">
        <v>351</v>
      </c>
      <c r="G228" s="134"/>
      <c r="H228" s="134"/>
      <c r="J228" s="144">
        <f>$BK$228</f>
        <v>0</v>
      </c>
      <c r="K228" s="134"/>
      <c r="L228" s="137"/>
      <c r="M228" s="138"/>
      <c r="N228" s="134"/>
      <c r="O228" s="134"/>
      <c r="P228" s="139">
        <f>SUM($P$229:$P$243)</f>
        <v>0</v>
      </c>
      <c r="Q228" s="134"/>
      <c r="R228" s="139">
        <f>SUM($R$229:$R$243)</f>
        <v>0.0042</v>
      </c>
      <c r="S228" s="134"/>
      <c r="T228" s="140">
        <f>SUM($T$229:$T$243)</f>
        <v>1.69</v>
      </c>
      <c r="AR228" s="141" t="s">
        <v>22</v>
      </c>
      <c r="AT228" s="141" t="s">
        <v>73</v>
      </c>
      <c r="AU228" s="141" t="s">
        <v>22</v>
      </c>
      <c r="AY228" s="141" t="s">
        <v>121</v>
      </c>
      <c r="BK228" s="142">
        <f>SUM($BK$229:$BK$243)</f>
        <v>0</v>
      </c>
    </row>
    <row r="229" spans="2:65" s="6" customFormat="1" ht="15.75" customHeight="1">
      <c r="B229" s="23"/>
      <c r="C229" s="145" t="s">
        <v>352</v>
      </c>
      <c r="D229" s="145" t="s">
        <v>123</v>
      </c>
      <c r="E229" s="146" t="s">
        <v>353</v>
      </c>
      <c r="F229" s="147" t="s">
        <v>354</v>
      </c>
      <c r="G229" s="148" t="s">
        <v>299</v>
      </c>
      <c r="H229" s="149">
        <v>1</v>
      </c>
      <c r="I229" s="150"/>
      <c r="J229" s="151">
        <f>ROUND($I$229*$H$229,2)</f>
        <v>0</v>
      </c>
      <c r="K229" s="147"/>
      <c r="L229" s="43"/>
      <c r="M229" s="152"/>
      <c r="N229" s="153" t="s">
        <v>45</v>
      </c>
      <c r="O229" s="24"/>
      <c r="P229" s="154">
        <f>$O$229*$H$229</f>
        <v>0</v>
      </c>
      <c r="Q229" s="154">
        <v>0</v>
      </c>
      <c r="R229" s="154">
        <f>$Q$229*$H$229</f>
        <v>0</v>
      </c>
      <c r="S229" s="154">
        <v>0</v>
      </c>
      <c r="T229" s="155">
        <f>$S$229*$H$229</f>
        <v>0</v>
      </c>
      <c r="AR229" s="89" t="s">
        <v>128</v>
      </c>
      <c r="AT229" s="89" t="s">
        <v>123</v>
      </c>
      <c r="AU229" s="89" t="s">
        <v>82</v>
      </c>
      <c r="AY229" s="6" t="s">
        <v>121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22</v>
      </c>
      <c r="BK229" s="156">
        <f>ROUND($I$229*$H$229,2)</f>
        <v>0</v>
      </c>
      <c r="BL229" s="89" t="s">
        <v>128</v>
      </c>
      <c r="BM229" s="89" t="s">
        <v>355</v>
      </c>
    </row>
    <row r="230" spans="2:51" s="6" customFormat="1" ht="15.75" customHeight="1">
      <c r="B230" s="159"/>
      <c r="C230" s="160"/>
      <c r="D230" s="157" t="s">
        <v>132</v>
      </c>
      <c r="E230" s="162"/>
      <c r="F230" s="162" t="s">
        <v>302</v>
      </c>
      <c r="G230" s="160"/>
      <c r="H230" s="163">
        <v>1</v>
      </c>
      <c r="J230" s="160"/>
      <c r="K230" s="160"/>
      <c r="L230" s="164"/>
      <c r="M230" s="165"/>
      <c r="N230" s="160"/>
      <c r="O230" s="160"/>
      <c r="P230" s="160"/>
      <c r="Q230" s="160"/>
      <c r="R230" s="160"/>
      <c r="S230" s="160"/>
      <c r="T230" s="166"/>
      <c r="AT230" s="167" t="s">
        <v>132</v>
      </c>
      <c r="AU230" s="167" t="s">
        <v>82</v>
      </c>
      <c r="AV230" s="167" t="s">
        <v>82</v>
      </c>
      <c r="AW230" s="167" t="s">
        <v>95</v>
      </c>
      <c r="AX230" s="167" t="s">
        <v>22</v>
      </c>
      <c r="AY230" s="167" t="s">
        <v>121</v>
      </c>
    </row>
    <row r="231" spans="2:65" s="6" customFormat="1" ht="15.75" customHeight="1">
      <c r="B231" s="23"/>
      <c r="C231" s="145" t="s">
        <v>356</v>
      </c>
      <c r="D231" s="145" t="s">
        <v>123</v>
      </c>
      <c r="E231" s="146" t="s">
        <v>357</v>
      </c>
      <c r="F231" s="147" t="s">
        <v>358</v>
      </c>
      <c r="G231" s="148" t="s">
        <v>279</v>
      </c>
      <c r="H231" s="149">
        <v>168</v>
      </c>
      <c r="I231" s="150"/>
      <c r="J231" s="151">
        <f>ROUND($I$231*$H$231,2)</f>
        <v>0</v>
      </c>
      <c r="K231" s="147" t="s">
        <v>127</v>
      </c>
      <c r="L231" s="43"/>
      <c r="M231" s="152"/>
      <c r="N231" s="153" t="s">
        <v>45</v>
      </c>
      <c r="O231" s="24"/>
      <c r="P231" s="154">
        <f>$O$231*$H$231</f>
        <v>0</v>
      </c>
      <c r="Q231" s="154">
        <v>0</v>
      </c>
      <c r="R231" s="154">
        <f>$Q$231*$H$231</f>
        <v>0</v>
      </c>
      <c r="S231" s="154">
        <v>0</v>
      </c>
      <c r="T231" s="155">
        <f>$S$231*$H$231</f>
        <v>0</v>
      </c>
      <c r="AR231" s="89" t="s">
        <v>128</v>
      </c>
      <c r="AT231" s="89" t="s">
        <v>123</v>
      </c>
      <c r="AU231" s="89" t="s">
        <v>82</v>
      </c>
      <c r="AY231" s="6" t="s">
        <v>121</v>
      </c>
      <c r="BE231" s="156">
        <f>IF($N$231="základní",$J$231,0)</f>
        <v>0</v>
      </c>
      <c r="BF231" s="156">
        <f>IF($N$231="snížená",$J$231,0)</f>
        <v>0</v>
      </c>
      <c r="BG231" s="156">
        <f>IF($N$231="zákl. přenesená",$J$231,0)</f>
        <v>0</v>
      </c>
      <c r="BH231" s="156">
        <f>IF($N$231="sníž. přenesená",$J$231,0)</f>
        <v>0</v>
      </c>
      <c r="BI231" s="156">
        <f>IF($N$231="nulová",$J$231,0)</f>
        <v>0</v>
      </c>
      <c r="BJ231" s="89" t="s">
        <v>22</v>
      </c>
      <c r="BK231" s="156">
        <f>ROUND($I$231*$H$231,2)</f>
        <v>0</v>
      </c>
      <c r="BL231" s="89" t="s">
        <v>128</v>
      </c>
      <c r="BM231" s="89" t="s">
        <v>359</v>
      </c>
    </row>
    <row r="232" spans="2:47" s="6" customFormat="1" ht="16.5" customHeight="1">
      <c r="B232" s="23"/>
      <c r="C232" s="24"/>
      <c r="D232" s="157" t="s">
        <v>130</v>
      </c>
      <c r="E232" s="24"/>
      <c r="F232" s="158" t="s">
        <v>360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130</v>
      </c>
      <c r="AU232" s="6" t="s">
        <v>82</v>
      </c>
    </row>
    <row r="233" spans="2:51" s="6" customFormat="1" ht="15.75" customHeight="1">
      <c r="B233" s="159"/>
      <c r="C233" s="160"/>
      <c r="D233" s="161" t="s">
        <v>132</v>
      </c>
      <c r="E233" s="160"/>
      <c r="F233" s="162" t="s">
        <v>281</v>
      </c>
      <c r="G233" s="160"/>
      <c r="H233" s="163">
        <v>158</v>
      </c>
      <c r="J233" s="160"/>
      <c r="K233" s="160"/>
      <c r="L233" s="164"/>
      <c r="M233" s="165"/>
      <c r="N233" s="160"/>
      <c r="O233" s="160"/>
      <c r="P233" s="160"/>
      <c r="Q233" s="160"/>
      <c r="R233" s="160"/>
      <c r="S233" s="160"/>
      <c r="T233" s="166"/>
      <c r="AT233" s="167" t="s">
        <v>132</v>
      </c>
      <c r="AU233" s="167" t="s">
        <v>82</v>
      </c>
      <c r="AV233" s="167" t="s">
        <v>82</v>
      </c>
      <c r="AW233" s="167" t="s">
        <v>95</v>
      </c>
      <c r="AX233" s="167" t="s">
        <v>74</v>
      </c>
      <c r="AY233" s="167" t="s">
        <v>121</v>
      </c>
    </row>
    <row r="234" spans="2:51" s="6" customFormat="1" ht="15.75" customHeight="1">
      <c r="B234" s="159"/>
      <c r="C234" s="160"/>
      <c r="D234" s="161" t="s">
        <v>132</v>
      </c>
      <c r="E234" s="160"/>
      <c r="F234" s="162" t="s">
        <v>282</v>
      </c>
      <c r="G234" s="160"/>
      <c r="H234" s="163">
        <v>10</v>
      </c>
      <c r="J234" s="160"/>
      <c r="K234" s="160"/>
      <c r="L234" s="164"/>
      <c r="M234" s="165"/>
      <c r="N234" s="160"/>
      <c r="O234" s="160"/>
      <c r="P234" s="160"/>
      <c r="Q234" s="160"/>
      <c r="R234" s="160"/>
      <c r="S234" s="160"/>
      <c r="T234" s="166"/>
      <c r="AT234" s="167" t="s">
        <v>132</v>
      </c>
      <c r="AU234" s="167" t="s">
        <v>82</v>
      </c>
      <c r="AV234" s="167" t="s">
        <v>82</v>
      </c>
      <c r="AW234" s="167" t="s">
        <v>95</v>
      </c>
      <c r="AX234" s="167" t="s">
        <v>74</v>
      </c>
      <c r="AY234" s="167" t="s">
        <v>121</v>
      </c>
    </row>
    <row r="235" spans="2:51" s="6" customFormat="1" ht="15.75" customHeight="1">
      <c r="B235" s="168"/>
      <c r="C235" s="169"/>
      <c r="D235" s="161" t="s">
        <v>132</v>
      </c>
      <c r="E235" s="169"/>
      <c r="F235" s="170" t="s">
        <v>157</v>
      </c>
      <c r="G235" s="169"/>
      <c r="H235" s="171">
        <v>168</v>
      </c>
      <c r="J235" s="169"/>
      <c r="K235" s="169"/>
      <c r="L235" s="172"/>
      <c r="M235" s="173"/>
      <c r="N235" s="169"/>
      <c r="O235" s="169"/>
      <c r="P235" s="169"/>
      <c r="Q235" s="169"/>
      <c r="R235" s="169"/>
      <c r="S235" s="169"/>
      <c r="T235" s="174"/>
      <c r="AT235" s="175" t="s">
        <v>132</v>
      </c>
      <c r="AU235" s="175" t="s">
        <v>82</v>
      </c>
      <c r="AV235" s="175" t="s">
        <v>128</v>
      </c>
      <c r="AW235" s="175" t="s">
        <v>95</v>
      </c>
      <c r="AX235" s="175" t="s">
        <v>22</v>
      </c>
      <c r="AY235" s="175" t="s">
        <v>121</v>
      </c>
    </row>
    <row r="236" spans="2:65" s="6" customFormat="1" ht="15.75" customHeight="1">
      <c r="B236" s="23"/>
      <c r="C236" s="145" t="s">
        <v>361</v>
      </c>
      <c r="D236" s="145" t="s">
        <v>123</v>
      </c>
      <c r="E236" s="146" t="s">
        <v>362</v>
      </c>
      <c r="F236" s="147" t="s">
        <v>363</v>
      </c>
      <c r="G236" s="148" t="s">
        <v>279</v>
      </c>
      <c r="H236" s="149">
        <v>140</v>
      </c>
      <c r="I236" s="150"/>
      <c r="J236" s="151">
        <f>ROUND($I$236*$H$236,2)</f>
        <v>0</v>
      </c>
      <c r="K236" s="147" t="s">
        <v>127</v>
      </c>
      <c r="L236" s="43"/>
      <c r="M236" s="152"/>
      <c r="N236" s="153" t="s">
        <v>45</v>
      </c>
      <c r="O236" s="24"/>
      <c r="P236" s="154">
        <f>$O$236*$H$236</f>
        <v>0</v>
      </c>
      <c r="Q236" s="154">
        <v>3E-05</v>
      </c>
      <c r="R236" s="154">
        <f>$Q$236*$H$236</f>
        <v>0.0042</v>
      </c>
      <c r="S236" s="154">
        <v>0</v>
      </c>
      <c r="T236" s="155">
        <f>$S$236*$H$236</f>
        <v>0</v>
      </c>
      <c r="AR236" s="89" t="s">
        <v>128</v>
      </c>
      <c r="AT236" s="89" t="s">
        <v>123</v>
      </c>
      <c r="AU236" s="89" t="s">
        <v>82</v>
      </c>
      <c r="AY236" s="6" t="s">
        <v>121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22</v>
      </c>
      <c r="BK236" s="156">
        <f>ROUND($I$236*$H$236,2)</f>
        <v>0</v>
      </c>
      <c r="BL236" s="89" t="s">
        <v>128</v>
      </c>
      <c r="BM236" s="89" t="s">
        <v>364</v>
      </c>
    </row>
    <row r="237" spans="2:47" s="6" customFormat="1" ht="16.5" customHeight="1">
      <c r="B237" s="23"/>
      <c r="C237" s="24"/>
      <c r="D237" s="157" t="s">
        <v>130</v>
      </c>
      <c r="E237" s="24"/>
      <c r="F237" s="158" t="s">
        <v>365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130</v>
      </c>
      <c r="AU237" s="6" t="s">
        <v>82</v>
      </c>
    </row>
    <row r="238" spans="2:51" s="6" customFormat="1" ht="15.75" customHeight="1">
      <c r="B238" s="159"/>
      <c r="C238" s="160"/>
      <c r="D238" s="161" t="s">
        <v>132</v>
      </c>
      <c r="E238" s="160"/>
      <c r="F238" s="162" t="s">
        <v>366</v>
      </c>
      <c r="G238" s="160"/>
      <c r="H238" s="163">
        <v>20</v>
      </c>
      <c r="J238" s="160"/>
      <c r="K238" s="160"/>
      <c r="L238" s="164"/>
      <c r="M238" s="165"/>
      <c r="N238" s="160"/>
      <c r="O238" s="160"/>
      <c r="P238" s="160"/>
      <c r="Q238" s="160"/>
      <c r="R238" s="160"/>
      <c r="S238" s="160"/>
      <c r="T238" s="166"/>
      <c r="AT238" s="167" t="s">
        <v>132</v>
      </c>
      <c r="AU238" s="167" t="s">
        <v>82</v>
      </c>
      <c r="AV238" s="167" t="s">
        <v>82</v>
      </c>
      <c r="AW238" s="167" t="s">
        <v>95</v>
      </c>
      <c r="AX238" s="167" t="s">
        <v>74</v>
      </c>
      <c r="AY238" s="167" t="s">
        <v>121</v>
      </c>
    </row>
    <row r="239" spans="2:51" s="6" customFormat="1" ht="15.75" customHeight="1">
      <c r="B239" s="159"/>
      <c r="C239" s="160"/>
      <c r="D239" s="161" t="s">
        <v>132</v>
      </c>
      <c r="E239" s="160"/>
      <c r="F239" s="162" t="s">
        <v>367</v>
      </c>
      <c r="G239" s="160"/>
      <c r="H239" s="163">
        <v>120</v>
      </c>
      <c r="J239" s="160"/>
      <c r="K239" s="160"/>
      <c r="L239" s="164"/>
      <c r="M239" s="165"/>
      <c r="N239" s="160"/>
      <c r="O239" s="160"/>
      <c r="P239" s="160"/>
      <c r="Q239" s="160"/>
      <c r="R239" s="160"/>
      <c r="S239" s="160"/>
      <c r="T239" s="166"/>
      <c r="AT239" s="167" t="s">
        <v>132</v>
      </c>
      <c r="AU239" s="167" t="s">
        <v>82</v>
      </c>
      <c r="AV239" s="167" t="s">
        <v>82</v>
      </c>
      <c r="AW239" s="167" t="s">
        <v>95</v>
      </c>
      <c r="AX239" s="167" t="s">
        <v>74</v>
      </c>
      <c r="AY239" s="167" t="s">
        <v>121</v>
      </c>
    </row>
    <row r="240" spans="2:51" s="6" customFormat="1" ht="15.75" customHeight="1">
      <c r="B240" s="168"/>
      <c r="C240" s="169"/>
      <c r="D240" s="161" t="s">
        <v>132</v>
      </c>
      <c r="E240" s="169"/>
      <c r="F240" s="170" t="s">
        <v>157</v>
      </c>
      <c r="G240" s="169"/>
      <c r="H240" s="171">
        <v>140</v>
      </c>
      <c r="J240" s="169"/>
      <c r="K240" s="169"/>
      <c r="L240" s="172"/>
      <c r="M240" s="173"/>
      <c r="N240" s="169"/>
      <c r="O240" s="169"/>
      <c r="P240" s="169"/>
      <c r="Q240" s="169"/>
      <c r="R240" s="169"/>
      <c r="S240" s="169"/>
      <c r="T240" s="174"/>
      <c r="AT240" s="175" t="s">
        <v>132</v>
      </c>
      <c r="AU240" s="175" t="s">
        <v>82</v>
      </c>
      <c r="AV240" s="175" t="s">
        <v>128</v>
      </c>
      <c r="AW240" s="175" t="s">
        <v>95</v>
      </c>
      <c r="AX240" s="175" t="s">
        <v>22</v>
      </c>
      <c r="AY240" s="175" t="s">
        <v>121</v>
      </c>
    </row>
    <row r="241" spans="2:65" s="6" customFormat="1" ht="15.75" customHeight="1">
      <c r="B241" s="23"/>
      <c r="C241" s="145" t="s">
        <v>368</v>
      </c>
      <c r="D241" s="145" t="s">
        <v>123</v>
      </c>
      <c r="E241" s="146" t="s">
        <v>369</v>
      </c>
      <c r="F241" s="147" t="s">
        <v>370</v>
      </c>
      <c r="G241" s="148" t="s">
        <v>279</v>
      </c>
      <c r="H241" s="149">
        <v>130</v>
      </c>
      <c r="I241" s="150"/>
      <c r="J241" s="151">
        <f>ROUND($I$241*$H$241,2)</f>
        <v>0</v>
      </c>
      <c r="K241" s="147" t="s">
        <v>127</v>
      </c>
      <c r="L241" s="43"/>
      <c r="M241" s="152"/>
      <c r="N241" s="153" t="s">
        <v>45</v>
      </c>
      <c r="O241" s="24"/>
      <c r="P241" s="154">
        <f>$O$241*$H$241</f>
        <v>0</v>
      </c>
      <c r="Q241" s="154">
        <v>0</v>
      </c>
      <c r="R241" s="154">
        <f>$Q$241*$H$241</f>
        <v>0</v>
      </c>
      <c r="S241" s="154">
        <v>0.013</v>
      </c>
      <c r="T241" s="155">
        <f>$S$241*$H$241</f>
        <v>1.69</v>
      </c>
      <c r="AR241" s="89" t="s">
        <v>128</v>
      </c>
      <c r="AT241" s="89" t="s">
        <v>123</v>
      </c>
      <c r="AU241" s="89" t="s">
        <v>82</v>
      </c>
      <c r="AY241" s="6" t="s">
        <v>121</v>
      </c>
      <c r="BE241" s="156">
        <f>IF($N$241="základní",$J$241,0)</f>
        <v>0</v>
      </c>
      <c r="BF241" s="156">
        <f>IF($N$241="snížená",$J$241,0)</f>
        <v>0</v>
      </c>
      <c r="BG241" s="156">
        <f>IF($N$241="zákl. přenesená",$J$241,0)</f>
        <v>0</v>
      </c>
      <c r="BH241" s="156">
        <f>IF($N$241="sníž. přenesená",$J$241,0)</f>
        <v>0</v>
      </c>
      <c r="BI241" s="156">
        <f>IF($N$241="nulová",$J$241,0)</f>
        <v>0</v>
      </c>
      <c r="BJ241" s="89" t="s">
        <v>22</v>
      </c>
      <c r="BK241" s="156">
        <f>ROUND($I$241*$H$241,2)</f>
        <v>0</v>
      </c>
      <c r="BL241" s="89" t="s">
        <v>128</v>
      </c>
      <c r="BM241" s="89" t="s">
        <v>371</v>
      </c>
    </row>
    <row r="242" spans="2:47" s="6" customFormat="1" ht="16.5" customHeight="1">
      <c r="B242" s="23"/>
      <c r="C242" s="24"/>
      <c r="D242" s="157" t="s">
        <v>130</v>
      </c>
      <c r="E242" s="24"/>
      <c r="F242" s="158" t="s">
        <v>372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130</v>
      </c>
      <c r="AU242" s="6" t="s">
        <v>82</v>
      </c>
    </row>
    <row r="243" spans="2:51" s="6" customFormat="1" ht="15.75" customHeight="1">
      <c r="B243" s="159"/>
      <c r="C243" s="160"/>
      <c r="D243" s="161" t="s">
        <v>132</v>
      </c>
      <c r="E243" s="160"/>
      <c r="F243" s="162" t="s">
        <v>373</v>
      </c>
      <c r="G243" s="160"/>
      <c r="H243" s="163">
        <v>130</v>
      </c>
      <c r="J243" s="160"/>
      <c r="K243" s="160"/>
      <c r="L243" s="164"/>
      <c r="M243" s="165"/>
      <c r="N243" s="160"/>
      <c r="O243" s="160"/>
      <c r="P243" s="160"/>
      <c r="Q243" s="160"/>
      <c r="R243" s="160"/>
      <c r="S243" s="160"/>
      <c r="T243" s="166"/>
      <c r="AT243" s="167" t="s">
        <v>132</v>
      </c>
      <c r="AU243" s="167" t="s">
        <v>82</v>
      </c>
      <c r="AV243" s="167" t="s">
        <v>82</v>
      </c>
      <c r="AW243" s="167" t="s">
        <v>95</v>
      </c>
      <c r="AX243" s="167" t="s">
        <v>22</v>
      </c>
      <c r="AY243" s="167" t="s">
        <v>121</v>
      </c>
    </row>
    <row r="244" spans="2:63" s="132" customFormat="1" ht="30.75" customHeight="1">
      <c r="B244" s="133"/>
      <c r="C244" s="134"/>
      <c r="D244" s="134" t="s">
        <v>73</v>
      </c>
      <c r="E244" s="143" t="s">
        <v>374</v>
      </c>
      <c r="F244" s="143" t="s">
        <v>375</v>
      </c>
      <c r="G244" s="134"/>
      <c r="H244" s="134"/>
      <c r="J244" s="144">
        <f>$BK$244</f>
        <v>0</v>
      </c>
      <c r="K244" s="134"/>
      <c r="L244" s="137"/>
      <c r="M244" s="138"/>
      <c r="N244" s="134"/>
      <c r="O244" s="134"/>
      <c r="P244" s="139">
        <f>SUM($P$245:$P$258)</f>
        <v>0</v>
      </c>
      <c r="Q244" s="134"/>
      <c r="R244" s="139">
        <f>SUM($R$245:$R$258)</f>
        <v>0</v>
      </c>
      <c r="S244" s="134"/>
      <c r="T244" s="140">
        <f>SUM($T$245:$T$258)</f>
        <v>0</v>
      </c>
      <c r="AR244" s="141" t="s">
        <v>22</v>
      </c>
      <c r="AT244" s="141" t="s">
        <v>73</v>
      </c>
      <c r="AU244" s="141" t="s">
        <v>22</v>
      </c>
      <c r="AY244" s="141" t="s">
        <v>121</v>
      </c>
      <c r="BK244" s="142">
        <f>SUM($BK$245:$BK$258)</f>
        <v>0</v>
      </c>
    </row>
    <row r="245" spans="2:65" s="6" customFormat="1" ht="15.75" customHeight="1">
      <c r="B245" s="23"/>
      <c r="C245" s="145" t="s">
        <v>376</v>
      </c>
      <c r="D245" s="145" t="s">
        <v>123</v>
      </c>
      <c r="E245" s="146" t="s">
        <v>377</v>
      </c>
      <c r="F245" s="147" t="s">
        <v>378</v>
      </c>
      <c r="G245" s="148" t="s">
        <v>218</v>
      </c>
      <c r="H245" s="149">
        <v>106.138</v>
      </c>
      <c r="I245" s="150"/>
      <c r="J245" s="151">
        <f>ROUND($I$245*$H$245,2)</f>
        <v>0</v>
      </c>
      <c r="K245" s="147" t="s">
        <v>127</v>
      </c>
      <c r="L245" s="43"/>
      <c r="M245" s="152"/>
      <c r="N245" s="153" t="s">
        <v>45</v>
      </c>
      <c r="O245" s="24"/>
      <c r="P245" s="154">
        <f>$O$245*$H$245</f>
        <v>0</v>
      </c>
      <c r="Q245" s="154">
        <v>0</v>
      </c>
      <c r="R245" s="154">
        <f>$Q$245*$H$245</f>
        <v>0</v>
      </c>
      <c r="S245" s="154">
        <v>0</v>
      </c>
      <c r="T245" s="155">
        <f>$S$245*$H$245</f>
        <v>0</v>
      </c>
      <c r="AR245" s="89" t="s">
        <v>128</v>
      </c>
      <c r="AT245" s="89" t="s">
        <v>123</v>
      </c>
      <c r="AU245" s="89" t="s">
        <v>82</v>
      </c>
      <c r="AY245" s="6" t="s">
        <v>121</v>
      </c>
      <c r="BE245" s="156">
        <f>IF($N$245="základní",$J$245,0)</f>
        <v>0</v>
      </c>
      <c r="BF245" s="156">
        <f>IF($N$245="snížená",$J$245,0)</f>
        <v>0</v>
      </c>
      <c r="BG245" s="156">
        <f>IF($N$245="zákl. přenesená",$J$245,0)</f>
        <v>0</v>
      </c>
      <c r="BH245" s="156">
        <f>IF($N$245="sníž. přenesená",$J$245,0)</f>
        <v>0</v>
      </c>
      <c r="BI245" s="156">
        <f>IF($N$245="nulová",$J$245,0)</f>
        <v>0</v>
      </c>
      <c r="BJ245" s="89" t="s">
        <v>22</v>
      </c>
      <c r="BK245" s="156">
        <f>ROUND($I$245*$H$245,2)</f>
        <v>0</v>
      </c>
      <c r="BL245" s="89" t="s">
        <v>128</v>
      </c>
      <c r="BM245" s="89" t="s">
        <v>379</v>
      </c>
    </row>
    <row r="246" spans="2:47" s="6" customFormat="1" ht="16.5" customHeight="1">
      <c r="B246" s="23"/>
      <c r="C246" s="24"/>
      <c r="D246" s="157" t="s">
        <v>130</v>
      </c>
      <c r="E246" s="24"/>
      <c r="F246" s="158" t="s">
        <v>380</v>
      </c>
      <c r="G246" s="24"/>
      <c r="H246" s="24"/>
      <c r="J246" s="24"/>
      <c r="K246" s="24"/>
      <c r="L246" s="43"/>
      <c r="M246" s="56"/>
      <c r="N246" s="24"/>
      <c r="O246" s="24"/>
      <c r="P246" s="24"/>
      <c r="Q246" s="24"/>
      <c r="R246" s="24"/>
      <c r="S246" s="24"/>
      <c r="T246" s="57"/>
      <c r="AT246" s="6" t="s">
        <v>130</v>
      </c>
      <c r="AU246" s="6" t="s">
        <v>82</v>
      </c>
    </row>
    <row r="247" spans="2:65" s="6" customFormat="1" ht="15.75" customHeight="1">
      <c r="B247" s="23"/>
      <c r="C247" s="145" t="s">
        <v>381</v>
      </c>
      <c r="D247" s="145" t="s">
        <v>123</v>
      </c>
      <c r="E247" s="146" t="s">
        <v>382</v>
      </c>
      <c r="F247" s="147" t="s">
        <v>383</v>
      </c>
      <c r="G247" s="148" t="s">
        <v>218</v>
      </c>
      <c r="H247" s="149">
        <v>636.828</v>
      </c>
      <c r="I247" s="150"/>
      <c r="J247" s="151">
        <f>ROUND($I$247*$H$247,2)</f>
        <v>0</v>
      </c>
      <c r="K247" s="147" t="s">
        <v>127</v>
      </c>
      <c r="L247" s="43"/>
      <c r="M247" s="152"/>
      <c r="N247" s="153" t="s">
        <v>45</v>
      </c>
      <c r="O247" s="24"/>
      <c r="P247" s="154">
        <f>$O$247*$H$247</f>
        <v>0</v>
      </c>
      <c r="Q247" s="154">
        <v>0</v>
      </c>
      <c r="R247" s="154">
        <f>$Q$247*$H$247</f>
        <v>0</v>
      </c>
      <c r="S247" s="154">
        <v>0</v>
      </c>
      <c r="T247" s="155">
        <f>$S$247*$H$247</f>
        <v>0</v>
      </c>
      <c r="AR247" s="89" t="s">
        <v>128</v>
      </c>
      <c r="AT247" s="89" t="s">
        <v>123</v>
      </c>
      <c r="AU247" s="89" t="s">
        <v>82</v>
      </c>
      <c r="AY247" s="6" t="s">
        <v>121</v>
      </c>
      <c r="BE247" s="156">
        <f>IF($N$247="základní",$J$247,0)</f>
        <v>0</v>
      </c>
      <c r="BF247" s="156">
        <f>IF($N$247="snížená",$J$247,0)</f>
        <v>0</v>
      </c>
      <c r="BG247" s="156">
        <f>IF($N$247="zákl. přenesená",$J$247,0)</f>
        <v>0</v>
      </c>
      <c r="BH247" s="156">
        <f>IF($N$247="sníž. přenesená",$J$247,0)</f>
        <v>0</v>
      </c>
      <c r="BI247" s="156">
        <f>IF($N$247="nulová",$J$247,0)</f>
        <v>0</v>
      </c>
      <c r="BJ247" s="89" t="s">
        <v>22</v>
      </c>
      <c r="BK247" s="156">
        <f>ROUND($I$247*$H$247,2)</f>
        <v>0</v>
      </c>
      <c r="BL247" s="89" t="s">
        <v>128</v>
      </c>
      <c r="BM247" s="89" t="s">
        <v>384</v>
      </c>
    </row>
    <row r="248" spans="2:47" s="6" customFormat="1" ht="27" customHeight="1">
      <c r="B248" s="23"/>
      <c r="C248" s="24"/>
      <c r="D248" s="157" t="s">
        <v>130</v>
      </c>
      <c r="E248" s="24"/>
      <c r="F248" s="158" t="s">
        <v>385</v>
      </c>
      <c r="G248" s="24"/>
      <c r="H248" s="24"/>
      <c r="J248" s="24"/>
      <c r="K248" s="24"/>
      <c r="L248" s="43"/>
      <c r="M248" s="56"/>
      <c r="N248" s="24"/>
      <c r="O248" s="24"/>
      <c r="P248" s="24"/>
      <c r="Q248" s="24"/>
      <c r="R248" s="24"/>
      <c r="S248" s="24"/>
      <c r="T248" s="57"/>
      <c r="AT248" s="6" t="s">
        <v>130</v>
      </c>
      <c r="AU248" s="6" t="s">
        <v>82</v>
      </c>
    </row>
    <row r="249" spans="2:51" s="6" customFormat="1" ht="15.75" customHeight="1">
      <c r="B249" s="159"/>
      <c r="C249" s="160"/>
      <c r="D249" s="161" t="s">
        <v>132</v>
      </c>
      <c r="E249" s="160"/>
      <c r="F249" s="162" t="s">
        <v>386</v>
      </c>
      <c r="G249" s="160"/>
      <c r="H249" s="163">
        <v>636.828</v>
      </c>
      <c r="J249" s="160"/>
      <c r="K249" s="160"/>
      <c r="L249" s="164"/>
      <c r="M249" s="165"/>
      <c r="N249" s="160"/>
      <c r="O249" s="160"/>
      <c r="P249" s="160"/>
      <c r="Q249" s="160"/>
      <c r="R249" s="160"/>
      <c r="S249" s="160"/>
      <c r="T249" s="166"/>
      <c r="AT249" s="167" t="s">
        <v>132</v>
      </c>
      <c r="AU249" s="167" t="s">
        <v>82</v>
      </c>
      <c r="AV249" s="167" t="s">
        <v>82</v>
      </c>
      <c r="AW249" s="167" t="s">
        <v>74</v>
      </c>
      <c r="AX249" s="167" t="s">
        <v>22</v>
      </c>
      <c r="AY249" s="167" t="s">
        <v>121</v>
      </c>
    </row>
    <row r="250" spans="2:65" s="6" customFormat="1" ht="15.75" customHeight="1">
      <c r="B250" s="23"/>
      <c r="C250" s="145" t="s">
        <v>387</v>
      </c>
      <c r="D250" s="145" t="s">
        <v>123</v>
      </c>
      <c r="E250" s="146" t="s">
        <v>388</v>
      </c>
      <c r="F250" s="147" t="s">
        <v>389</v>
      </c>
      <c r="G250" s="148" t="s">
        <v>218</v>
      </c>
      <c r="H250" s="149">
        <v>106.138</v>
      </c>
      <c r="I250" s="150"/>
      <c r="J250" s="151">
        <f>ROUND($I$250*$H$250,2)</f>
        <v>0</v>
      </c>
      <c r="K250" s="147" t="s">
        <v>127</v>
      </c>
      <c r="L250" s="43"/>
      <c r="M250" s="152"/>
      <c r="N250" s="153" t="s">
        <v>45</v>
      </c>
      <c r="O250" s="24"/>
      <c r="P250" s="154">
        <f>$O$250*$H$250</f>
        <v>0</v>
      </c>
      <c r="Q250" s="154">
        <v>0</v>
      </c>
      <c r="R250" s="154">
        <f>$Q$250*$H$250</f>
        <v>0</v>
      </c>
      <c r="S250" s="154">
        <v>0</v>
      </c>
      <c r="T250" s="155">
        <f>$S$250*$H$250</f>
        <v>0</v>
      </c>
      <c r="AR250" s="89" t="s">
        <v>128</v>
      </c>
      <c r="AT250" s="89" t="s">
        <v>123</v>
      </c>
      <c r="AU250" s="89" t="s">
        <v>82</v>
      </c>
      <c r="AY250" s="6" t="s">
        <v>121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22</v>
      </c>
      <c r="BK250" s="156">
        <f>ROUND($I$250*$H$250,2)</f>
        <v>0</v>
      </c>
      <c r="BL250" s="89" t="s">
        <v>128</v>
      </c>
      <c r="BM250" s="89" t="s">
        <v>390</v>
      </c>
    </row>
    <row r="251" spans="2:47" s="6" customFormat="1" ht="16.5" customHeight="1">
      <c r="B251" s="23"/>
      <c r="C251" s="24"/>
      <c r="D251" s="157" t="s">
        <v>130</v>
      </c>
      <c r="E251" s="24"/>
      <c r="F251" s="158" t="s">
        <v>391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130</v>
      </c>
      <c r="AU251" s="6" t="s">
        <v>82</v>
      </c>
    </row>
    <row r="252" spans="2:65" s="6" customFormat="1" ht="15.75" customHeight="1">
      <c r="B252" s="23"/>
      <c r="C252" s="145" t="s">
        <v>392</v>
      </c>
      <c r="D252" s="145" t="s">
        <v>123</v>
      </c>
      <c r="E252" s="146" t="s">
        <v>393</v>
      </c>
      <c r="F252" s="147" t="s">
        <v>394</v>
      </c>
      <c r="G252" s="148" t="s">
        <v>218</v>
      </c>
      <c r="H252" s="149">
        <v>15.525</v>
      </c>
      <c r="I252" s="150"/>
      <c r="J252" s="151">
        <f>ROUND($I$252*$H$252,2)</f>
        <v>0</v>
      </c>
      <c r="K252" s="147" t="s">
        <v>127</v>
      </c>
      <c r="L252" s="43"/>
      <c r="M252" s="152"/>
      <c r="N252" s="153" t="s">
        <v>45</v>
      </c>
      <c r="O252" s="24"/>
      <c r="P252" s="154">
        <f>$O$252*$H$252</f>
        <v>0</v>
      </c>
      <c r="Q252" s="154">
        <v>0</v>
      </c>
      <c r="R252" s="154">
        <f>$Q$252*$H$252</f>
        <v>0</v>
      </c>
      <c r="S252" s="154">
        <v>0</v>
      </c>
      <c r="T252" s="155">
        <f>$S$252*$H$252</f>
        <v>0</v>
      </c>
      <c r="AR252" s="89" t="s">
        <v>128</v>
      </c>
      <c r="AT252" s="89" t="s">
        <v>123</v>
      </c>
      <c r="AU252" s="89" t="s">
        <v>82</v>
      </c>
      <c r="AY252" s="6" t="s">
        <v>121</v>
      </c>
      <c r="BE252" s="156">
        <f>IF($N$252="základní",$J$252,0)</f>
        <v>0</v>
      </c>
      <c r="BF252" s="156">
        <f>IF($N$252="snížená",$J$252,0)</f>
        <v>0</v>
      </c>
      <c r="BG252" s="156">
        <f>IF($N$252="zákl. přenesená",$J$252,0)</f>
        <v>0</v>
      </c>
      <c r="BH252" s="156">
        <f>IF($N$252="sníž. přenesená",$J$252,0)</f>
        <v>0</v>
      </c>
      <c r="BI252" s="156">
        <f>IF($N$252="nulová",$J$252,0)</f>
        <v>0</v>
      </c>
      <c r="BJ252" s="89" t="s">
        <v>22</v>
      </c>
      <c r="BK252" s="156">
        <f>ROUND($I$252*$H$252,2)</f>
        <v>0</v>
      </c>
      <c r="BL252" s="89" t="s">
        <v>128</v>
      </c>
      <c r="BM252" s="89" t="s">
        <v>395</v>
      </c>
    </row>
    <row r="253" spans="2:47" s="6" customFormat="1" ht="16.5" customHeight="1">
      <c r="B253" s="23"/>
      <c r="C253" s="24"/>
      <c r="D253" s="157" t="s">
        <v>130</v>
      </c>
      <c r="E253" s="24"/>
      <c r="F253" s="158" t="s">
        <v>396</v>
      </c>
      <c r="G253" s="24"/>
      <c r="H253" s="24"/>
      <c r="J253" s="24"/>
      <c r="K253" s="24"/>
      <c r="L253" s="43"/>
      <c r="M253" s="56"/>
      <c r="N253" s="24"/>
      <c r="O253" s="24"/>
      <c r="P253" s="24"/>
      <c r="Q253" s="24"/>
      <c r="R253" s="24"/>
      <c r="S253" s="24"/>
      <c r="T253" s="57"/>
      <c r="AT253" s="6" t="s">
        <v>130</v>
      </c>
      <c r="AU253" s="6" t="s">
        <v>82</v>
      </c>
    </row>
    <row r="254" spans="2:65" s="6" customFormat="1" ht="15.75" customHeight="1">
      <c r="B254" s="23"/>
      <c r="C254" s="145" t="s">
        <v>397</v>
      </c>
      <c r="D254" s="145" t="s">
        <v>123</v>
      </c>
      <c r="E254" s="146" t="s">
        <v>398</v>
      </c>
      <c r="F254" s="147" t="s">
        <v>399</v>
      </c>
      <c r="G254" s="148" t="s">
        <v>218</v>
      </c>
      <c r="H254" s="149">
        <v>26.228</v>
      </c>
      <c r="I254" s="150"/>
      <c r="J254" s="151">
        <f>ROUND($I$254*$H$254,2)</f>
        <v>0</v>
      </c>
      <c r="K254" s="147" t="s">
        <v>127</v>
      </c>
      <c r="L254" s="43"/>
      <c r="M254" s="152"/>
      <c r="N254" s="153" t="s">
        <v>45</v>
      </c>
      <c r="O254" s="24"/>
      <c r="P254" s="154">
        <f>$O$254*$H$254</f>
        <v>0</v>
      </c>
      <c r="Q254" s="154">
        <v>0</v>
      </c>
      <c r="R254" s="154">
        <f>$Q$254*$H$254</f>
        <v>0</v>
      </c>
      <c r="S254" s="154">
        <v>0</v>
      </c>
      <c r="T254" s="155">
        <f>$S$254*$H$254</f>
        <v>0</v>
      </c>
      <c r="AR254" s="89" t="s">
        <v>128</v>
      </c>
      <c r="AT254" s="89" t="s">
        <v>123</v>
      </c>
      <c r="AU254" s="89" t="s">
        <v>82</v>
      </c>
      <c r="AY254" s="6" t="s">
        <v>121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89" t="s">
        <v>22</v>
      </c>
      <c r="BK254" s="156">
        <f>ROUND($I$254*$H$254,2)</f>
        <v>0</v>
      </c>
      <c r="BL254" s="89" t="s">
        <v>128</v>
      </c>
      <c r="BM254" s="89" t="s">
        <v>400</v>
      </c>
    </row>
    <row r="255" spans="2:47" s="6" customFormat="1" ht="16.5" customHeight="1">
      <c r="B255" s="23"/>
      <c r="C255" s="24"/>
      <c r="D255" s="157" t="s">
        <v>130</v>
      </c>
      <c r="E255" s="24"/>
      <c r="F255" s="158" t="s">
        <v>401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130</v>
      </c>
      <c r="AU255" s="6" t="s">
        <v>82</v>
      </c>
    </row>
    <row r="256" spans="2:65" s="6" customFormat="1" ht="15.75" customHeight="1">
      <c r="B256" s="23"/>
      <c r="C256" s="145" t="s">
        <v>402</v>
      </c>
      <c r="D256" s="145" t="s">
        <v>123</v>
      </c>
      <c r="E256" s="146" t="s">
        <v>403</v>
      </c>
      <c r="F256" s="147" t="s">
        <v>404</v>
      </c>
      <c r="G256" s="148" t="s">
        <v>218</v>
      </c>
      <c r="H256" s="149">
        <v>62.695</v>
      </c>
      <c r="I256" s="150"/>
      <c r="J256" s="151">
        <f>ROUND($I$256*$H$256,2)</f>
        <v>0</v>
      </c>
      <c r="K256" s="147" t="s">
        <v>127</v>
      </c>
      <c r="L256" s="43"/>
      <c r="M256" s="152"/>
      <c r="N256" s="153" t="s">
        <v>45</v>
      </c>
      <c r="O256" s="24"/>
      <c r="P256" s="154">
        <f>$O$256*$H$256</f>
        <v>0</v>
      </c>
      <c r="Q256" s="154">
        <v>0</v>
      </c>
      <c r="R256" s="154">
        <f>$Q$256*$H$256</f>
        <v>0</v>
      </c>
      <c r="S256" s="154">
        <v>0</v>
      </c>
      <c r="T256" s="155">
        <f>$S$256*$H$256</f>
        <v>0</v>
      </c>
      <c r="AR256" s="89" t="s">
        <v>128</v>
      </c>
      <c r="AT256" s="89" t="s">
        <v>123</v>
      </c>
      <c r="AU256" s="89" t="s">
        <v>82</v>
      </c>
      <c r="AY256" s="6" t="s">
        <v>121</v>
      </c>
      <c r="BE256" s="156">
        <f>IF($N$256="základní",$J$256,0)</f>
        <v>0</v>
      </c>
      <c r="BF256" s="156">
        <f>IF($N$256="snížená",$J$256,0)</f>
        <v>0</v>
      </c>
      <c r="BG256" s="156">
        <f>IF($N$256="zákl. přenesená",$J$256,0)</f>
        <v>0</v>
      </c>
      <c r="BH256" s="156">
        <f>IF($N$256="sníž. přenesená",$J$256,0)</f>
        <v>0</v>
      </c>
      <c r="BI256" s="156">
        <f>IF($N$256="nulová",$J$256,0)</f>
        <v>0</v>
      </c>
      <c r="BJ256" s="89" t="s">
        <v>22</v>
      </c>
      <c r="BK256" s="156">
        <f>ROUND($I$256*$H$256,2)</f>
        <v>0</v>
      </c>
      <c r="BL256" s="89" t="s">
        <v>128</v>
      </c>
      <c r="BM256" s="89" t="s">
        <v>405</v>
      </c>
    </row>
    <row r="257" spans="2:47" s="6" customFormat="1" ht="16.5" customHeight="1">
      <c r="B257" s="23"/>
      <c r="C257" s="24"/>
      <c r="D257" s="157" t="s">
        <v>130</v>
      </c>
      <c r="E257" s="24"/>
      <c r="F257" s="158" t="s">
        <v>406</v>
      </c>
      <c r="G257" s="24"/>
      <c r="H257" s="24"/>
      <c r="J257" s="24"/>
      <c r="K257" s="24"/>
      <c r="L257" s="43"/>
      <c r="M257" s="56"/>
      <c r="N257" s="24"/>
      <c r="O257" s="24"/>
      <c r="P257" s="24"/>
      <c r="Q257" s="24"/>
      <c r="R257" s="24"/>
      <c r="S257" s="24"/>
      <c r="T257" s="57"/>
      <c r="AT257" s="6" t="s">
        <v>130</v>
      </c>
      <c r="AU257" s="6" t="s">
        <v>82</v>
      </c>
    </row>
    <row r="258" spans="2:51" s="6" customFormat="1" ht="15.75" customHeight="1">
      <c r="B258" s="159"/>
      <c r="C258" s="160"/>
      <c r="D258" s="161" t="s">
        <v>132</v>
      </c>
      <c r="E258" s="160"/>
      <c r="F258" s="162" t="s">
        <v>407</v>
      </c>
      <c r="G258" s="160"/>
      <c r="H258" s="163">
        <v>62.695</v>
      </c>
      <c r="J258" s="160"/>
      <c r="K258" s="160"/>
      <c r="L258" s="164"/>
      <c r="M258" s="165"/>
      <c r="N258" s="160"/>
      <c r="O258" s="160"/>
      <c r="P258" s="160"/>
      <c r="Q258" s="160"/>
      <c r="R258" s="160"/>
      <c r="S258" s="160"/>
      <c r="T258" s="166"/>
      <c r="AT258" s="167" t="s">
        <v>132</v>
      </c>
      <c r="AU258" s="167" t="s">
        <v>82</v>
      </c>
      <c r="AV258" s="167" t="s">
        <v>82</v>
      </c>
      <c r="AW258" s="167" t="s">
        <v>95</v>
      </c>
      <c r="AX258" s="167" t="s">
        <v>22</v>
      </c>
      <c r="AY258" s="167" t="s">
        <v>121</v>
      </c>
    </row>
    <row r="259" spans="2:63" s="132" customFormat="1" ht="30.75" customHeight="1">
      <c r="B259" s="133"/>
      <c r="C259" s="134"/>
      <c r="D259" s="134" t="s">
        <v>73</v>
      </c>
      <c r="E259" s="143" t="s">
        <v>408</v>
      </c>
      <c r="F259" s="143" t="s">
        <v>409</v>
      </c>
      <c r="G259" s="134"/>
      <c r="H259" s="134"/>
      <c r="J259" s="144">
        <f>$BK$259</f>
        <v>0</v>
      </c>
      <c r="K259" s="134"/>
      <c r="L259" s="137"/>
      <c r="M259" s="138"/>
      <c r="N259" s="134"/>
      <c r="O259" s="134"/>
      <c r="P259" s="139">
        <f>SUM($P$260:$P$261)</f>
        <v>0</v>
      </c>
      <c r="Q259" s="134"/>
      <c r="R259" s="139">
        <f>SUM($R$260:$R$261)</f>
        <v>0</v>
      </c>
      <c r="S259" s="134"/>
      <c r="T259" s="140">
        <f>SUM($T$260:$T$261)</f>
        <v>0</v>
      </c>
      <c r="AR259" s="141" t="s">
        <v>22</v>
      </c>
      <c r="AT259" s="141" t="s">
        <v>73</v>
      </c>
      <c r="AU259" s="141" t="s">
        <v>22</v>
      </c>
      <c r="AY259" s="141" t="s">
        <v>121</v>
      </c>
      <c r="BK259" s="142">
        <f>SUM($BK$260:$BK$261)</f>
        <v>0</v>
      </c>
    </row>
    <row r="260" spans="2:65" s="6" customFormat="1" ht="15.75" customHeight="1">
      <c r="B260" s="23"/>
      <c r="C260" s="145" t="s">
        <v>410</v>
      </c>
      <c r="D260" s="145" t="s">
        <v>123</v>
      </c>
      <c r="E260" s="146" t="s">
        <v>411</v>
      </c>
      <c r="F260" s="147" t="s">
        <v>412</v>
      </c>
      <c r="G260" s="148" t="s">
        <v>218</v>
      </c>
      <c r="H260" s="149">
        <v>184.513</v>
      </c>
      <c r="I260" s="150"/>
      <c r="J260" s="151">
        <f>ROUND($I$260*$H$260,2)</f>
        <v>0</v>
      </c>
      <c r="K260" s="147" t="s">
        <v>127</v>
      </c>
      <c r="L260" s="43"/>
      <c r="M260" s="152"/>
      <c r="N260" s="153" t="s">
        <v>45</v>
      </c>
      <c r="O260" s="24"/>
      <c r="P260" s="154">
        <f>$O$260*$H$260</f>
        <v>0</v>
      </c>
      <c r="Q260" s="154">
        <v>0</v>
      </c>
      <c r="R260" s="154">
        <f>$Q$260*$H$260</f>
        <v>0</v>
      </c>
      <c r="S260" s="154">
        <v>0</v>
      </c>
      <c r="T260" s="155">
        <f>$S$260*$H$260</f>
        <v>0</v>
      </c>
      <c r="AR260" s="89" t="s">
        <v>128</v>
      </c>
      <c r="AT260" s="89" t="s">
        <v>123</v>
      </c>
      <c r="AU260" s="89" t="s">
        <v>82</v>
      </c>
      <c r="AY260" s="6" t="s">
        <v>121</v>
      </c>
      <c r="BE260" s="156">
        <f>IF($N$260="základní",$J$260,0)</f>
        <v>0</v>
      </c>
      <c r="BF260" s="156">
        <f>IF($N$260="snížená",$J$260,0)</f>
        <v>0</v>
      </c>
      <c r="BG260" s="156">
        <f>IF($N$260="zákl. přenesená",$J$260,0)</f>
        <v>0</v>
      </c>
      <c r="BH260" s="156">
        <f>IF($N$260="sníž. přenesená",$J$260,0)</f>
        <v>0</v>
      </c>
      <c r="BI260" s="156">
        <f>IF($N$260="nulová",$J$260,0)</f>
        <v>0</v>
      </c>
      <c r="BJ260" s="89" t="s">
        <v>22</v>
      </c>
      <c r="BK260" s="156">
        <f>ROUND($I$260*$H$260,2)</f>
        <v>0</v>
      </c>
      <c r="BL260" s="89" t="s">
        <v>128</v>
      </c>
      <c r="BM260" s="89" t="s">
        <v>413</v>
      </c>
    </row>
    <row r="261" spans="2:47" s="6" customFormat="1" ht="27" customHeight="1">
      <c r="B261" s="23"/>
      <c r="C261" s="24"/>
      <c r="D261" s="157" t="s">
        <v>130</v>
      </c>
      <c r="E261" s="24"/>
      <c r="F261" s="158" t="s">
        <v>414</v>
      </c>
      <c r="G261" s="24"/>
      <c r="H261" s="24"/>
      <c r="J261" s="24"/>
      <c r="K261" s="24"/>
      <c r="L261" s="43"/>
      <c r="M261" s="186"/>
      <c r="N261" s="187"/>
      <c r="O261" s="187"/>
      <c r="P261" s="187"/>
      <c r="Q261" s="187"/>
      <c r="R261" s="187"/>
      <c r="S261" s="187"/>
      <c r="T261" s="188"/>
      <c r="AT261" s="6" t="s">
        <v>130</v>
      </c>
      <c r="AU261" s="6" t="s">
        <v>82</v>
      </c>
    </row>
    <row r="262" spans="2:12" s="6" customFormat="1" ht="7.5" customHeight="1">
      <c r="B262" s="38"/>
      <c r="C262" s="39"/>
      <c r="D262" s="39"/>
      <c r="E262" s="39"/>
      <c r="F262" s="39"/>
      <c r="G262" s="39"/>
      <c r="H262" s="39"/>
      <c r="I262" s="101"/>
      <c r="J262" s="39"/>
      <c r="K262" s="39"/>
      <c r="L262" s="43"/>
    </row>
    <row r="263" s="2" customFormat="1" ht="14.25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1"/>
      <c r="C1" s="231"/>
      <c r="D1" s="230" t="s">
        <v>1</v>
      </c>
      <c r="E1" s="231"/>
      <c r="F1" s="232" t="s">
        <v>454</v>
      </c>
      <c r="G1" s="237" t="s">
        <v>455</v>
      </c>
      <c r="H1" s="237"/>
      <c r="I1" s="231"/>
      <c r="J1" s="232" t="s">
        <v>456</v>
      </c>
      <c r="K1" s="230" t="s">
        <v>87</v>
      </c>
      <c r="L1" s="232" t="s">
        <v>457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5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88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6" t="str">
        <f>'Rekapitulace stavby'!$K$6</f>
        <v>Mateřská škola Dolní Němčice č.p.15</v>
      </c>
      <c r="F7" s="194"/>
      <c r="G7" s="194"/>
      <c r="H7" s="194"/>
      <c r="J7" s="11"/>
      <c r="K7" s="13"/>
    </row>
    <row r="8" spans="2:11" s="6" customFormat="1" ht="15.75" customHeight="1">
      <c r="B8" s="23"/>
      <c r="C8" s="24"/>
      <c r="D8" s="19" t="s">
        <v>89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09" t="s">
        <v>415</v>
      </c>
      <c r="F9" s="201"/>
      <c r="G9" s="201"/>
      <c r="H9" s="201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 t="s">
        <v>20</v>
      </c>
      <c r="G11" s="24"/>
      <c r="H11" s="24"/>
      <c r="I11" s="88" t="s">
        <v>21</v>
      </c>
      <c r="J11" s="17"/>
      <c r="K11" s="27"/>
    </row>
    <row r="12" spans="2:11" s="6" customFormat="1" ht="15" customHeight="1">
      <c r="B12" s="23"/>
      <c r="C12" s="24"/>
      <c r="D12" s="19" t="s">
        <v>23</v>
      </c>
      <c r="E12" s="24"/>
      <c r="F12" s="17" t="s">
        <v>24</v>
      </c>
      <c r="G12" s="24"/>
      <c r="H12" s="24"/>
      <c r="I12" s="88" t="s">
        <v>25</v>
      </c>
      <c r="J12" s="52" t="str">
        <f>'Rekapitulace stavby'!$AN$8</f>
        <v>02.09.2014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29</v>
      </c>
      <c r="E14" s="24"/>
      <c r="F14" s="24"/>
      <c r="G14" s="24"/>
      <c r="H14" s="24"/>
      <c r="I14" s="88" t="s">
        <v>30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32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33</v>
      </c>
      <c r="E17" s="24"/>
      <c r="F17" s="24"/>
      <c r="G17" s="24"/>
      <c r="H17" s="24"/>
      <c r="I17" s="88" t="s">
        <v>30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32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35</v>
      </c>
      <c r="E20" s="24"/>
      <c r="F20" s="24"/>
      <c r="G20" s="24"/>
      <c r="H20" s="24"/>
      <c r="I20" s="88" t="s">
        <v>30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36</v>
      </c>
      <c r="F21" s="24"/>
      <c r="G21" s="24"/>
      <c r="H21" s="24"/>
      <c r="I21" s="88" t="s">
        <v>32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38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7"/>
      <c r="F24" s="227"/>
      <c r="G24" s="227"/>
      <c r="H24" s="227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40</v>
      </c>
      <c r="E27" s="24"/>
      <c r="F27" s="24"/>
      <c r="G27" s="24"/>
      <c r="H27" s="24"/>
      <c r="J27" s="67">
        <f>ROUND($J$81,2)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42</v>
      </c>
      <c r="G29" s="24"/>
      <c r="H29" s="24"/>
      <c r="I29" s="95" t="s">
        <v>41</v>
      </c>
      <c r="J29" s="28" t="s">
        <v>43</v>
      </c>
      <c r="K29" s="27"/>
    </row>
    <row r="30" spans="2:11" s="6" customFormat="1" ht="15" customHeight="1">
      <c r="B30" s="23"/>
      <c r="C30" s="24"/>
      <c r="D30" s="30" t="s">
        <v>44</v>
      </c>
      <c r="E30" s="30" t="s">
        <v>45</v>
      </c>
      <c r="F30" s="96">
        <f>ROUND(SUM($BE$81:$BE$96),2)</f>
        <v>0</v>
      </c>
      <c r="G30" s="24"/>
      <c r="H30" s="24"/>
      <c r="I30" s="97">
        <v>0.21</v>
      </c>
      <c r="J30" s="96">
        <f>ROUND(ROUND((SUM($BE$81:$BE$96)),2)*$I$30,2)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46</v>
      </c>
      <c r="F31" s="96">
        <f>ROUND(SUM($BF$81:$BF$96),2)</f>
        <v>0</v>
      </c>
      <c r="G31" s="24"/>
      <c r="H31" s="24"/>
      <c r="I31" s="97">
        <v>0.15</v>
      </c>
      <c r="J31" s="96">
        <f>ROUND(ROUND((SUM($BF$81:$BF$96)),2)*$I$31,2)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47</v>
      </c>
      <c r="F32" s="96">
        <f>ROUND(SUM($BG$81:$BG$96),2)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48</v>
      </c>
      <c r="F33" s="96">
        <f>ROUND(SUM($BH$81:$BH$96),2)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49</v>
      </c>
      <c r="F34" s="96">
        <f>ROUND(SUM($BI$81:$BI$96),2)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50</v>
      </c>
      <c r="E36" s="34"/>
      <c r="F36" s="34"/>
      <c r="G36" s="98" t="s">
        <v>51</v>
      </c>
      <c r="H36" s="35" t="s">
        <v>52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91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6" t="str">
        <f>$E$7</f>
        <v>Mateřská škola Dolní Němčice č.p.15</v>
      </c>
      <c r="F45" s="201"/>
      <c r="G45" s="201"/>
      <c r="H45" s="201"/>
      <c r="J45" s="24"/>
      <c r="K45" s="27"/>
    </row>
    <row r="46" spans="2:11" s="6" customFormat="1" ht="15" customHeight="1">
      <c r="B46" s="23"/>
      <c r="C46" s="19" t="s">
        <v>89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09" t="str">
        <f>$E$9</f>
        <v>201409052 - Vedlejší a ostatní náklady</v>
      </c>
      <c r="F47" s="201"/>
      <c r="G47" s="201"/>
      <c r="H47" s="201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23</v>
      </c>
      <c r="D49" s="24"/>
      <c r="E49" s="24"/>
      <c r="F49" s="17" t="str">
        <f>$F$12</f>
        <v>Dolní Němčice</v>
      </c>
      <c r="G49" s="24"/>
      <c r="H49" s="24"/>
      <c r="I49" s="88" t="s">
        <v>25</v>
      </c>
      <c r="J49" s="52" t="str">
        <f>IF($J$12="","",$J$12)</f>
        <v>02.09.2014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29</v>
      </c>
      <c r="D51" s="24"/>
      <c r="E51" s="24"/>
      <c r="F51" s="17" t="str">
        <f>$E$15</f>
        <v> </v>
      </c>
      <c r="G51" s="24"/>
      <c r="H51" s="24"/>
      <c r="I51" s="88" t="s">
        <v>35</v>
      </c>
      <c r="J51" s="17" t="str">
        <f>$E$21</f>
        <v>Ing. Zdeněk Hejtman, Dačice</v>
      </c>
      <c r="K51" s="27"/>
    </row>
    <row r="52" spans="2:11" s="6" customFormat="1" ht="15" customHeight="1">
      <c r="B52" s="23"/>
      <c r="C52" s="19" t="s">
        <v>33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92</v>
      </c>
      <c r="D54" s="32"/>
      <c r="E54" s="32"/>
      <c r="F54" s="32"/>
      <c r="G54" s="32"/>
      <c r="H54" s="32"/>
      <c r="I54" s="106"/>
      <c r="J54" s="107" t="s">
        <v>93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94</v>
      </c>
      <c r="D56" s="24"/>
      <c r="E56" s="24"/>
      <c r="F56" s="24"/>
      <c r="G56" s="24"/>
      <c r="H56" s="24"/>
      <c r="J56" s="67">
        <f>$J$81</f>
        <v>0</v>
      </c>
      <c r="K56" s="27"/>
      <c r="AU56" s="6" t="s">
        <v>95</v>
      </c>
    </row>
    <row r="57" spans="2:11" s="73" customFormat="1" ht="25.5" customHeight="1">
      <c r="B57" s="108"/>
      <c r="C57" s="109"/>
      <c r="D57" s="110" t="s">
        <v>416</v>
      </c>
      <c r="E57" s="110"/>
      <c r="F57" s="110"/>
      <c r="G57" s="110"/>
      <c r="H57" s="110"/>
      <c r="I57" s="111"/>
      <c r="J57" s="112">
        <f>$J$82</f>
        <v>0</v>
      </c>
      <c r="K57" s="113"/>
    </row>
    <row r="58" spans="2:11" s="114" customFormat="1" ht="21" customHeight="1">
      <c r="B58" s="115"/>
      <c r="C58" s="116"/>
      <c r="D58" s="117" t="s">
        <v>417</v>
      </c>
      <c r="E58" s="117"/>
      <c r="F58" s="117"/>
      <c r="G58" s="117"/>
      <c r="H58" s="117"/>
      <c r="I58" s="118"/>
      <c r="J58" s="119">
        <f>$J$83</f>
        <v>0</v>
      </c>
      <c r="K58" s="120"/>
    </row>
    <row r="59" spans="2:11" s="114" customFormat="1" ht="21" customHeight="1">
      <c r="B59" s="115"/>
      <c r="C59" s="116"/>
      <c r="D59" s="117" t="s">
        <v>418</v>
      </c>
      <c r="E59" s="117"/>
      <c r="F59" s="117"/>
      <c r="G59" s="117"/>
      <c r="H59" s="117"/>
      <c r="I59" s="118"/>
      <c r="J59" s="119">
        <f>$J$86</f>
        <v>0</v>
      </c>
      <c r="K59" s="120"/>
    </row>
    <row r="60" spans="2:11" s="114" customFormat="1" ht="21" customHeight="1">
      <c r="B60" s="115"/>
      <c r="C60" s="116"/>
      <c r="D60" s="117" t="s">
        <v>419</v>
      </c>
      <c r="E60" s="117"/>
      <c r="F60" s="117"/>
      <c r="G60" s="117"/>
      <c r="H60" s="117"/>
      <c r="I60" s="118"/>
      <c r="J60" s="119">
        <f>$J$89</f>
        <v>0</v>
      </c>
      <c r="K60" s="120"/>
    </row>
    <row r="61" spans="2:11" s="114" customFormat="1" ht="21" customHeight="1">
      <c r="B61" s="115"/>
      <c r="C61" s="116"/>
      <c r="D61" s="117" t="s">
        <v>420</v>
      </c>
      <c r="E61" s="117"/>
      <c r="F61" s="117"/>
      <c r="G61" s="117"/>
      <c r="H61" s="117"/>
      <c r="I61" s="118"/>
      <c r="J61" s="119">
        <f>$J$92</f>
        <v>0</v>
      </c>
      <c r="K61" s="120"/>
    </row>
    <row r="62" spans="2:11" s="6" customFormat="1" ht="22.5" customHeight="1">
      <c r="B62" s="23"/>
      <c r="C62" s="24"/>
      <c r="D62" s="24"/>
      <c r="E62" s="24"/>
      <c r="F62" s="24"/>
      <c r="G62" s="24"/>
      <c r="H62" s="24"/>
      <c r="J62" s="24"/>
      <c r="K62" s="27"/>
    </row>
    <row r="63" spans="2:11" s="6" customFormat="1" ht="7.5" customHeight="1">
      <c r="B63" s="38"/>
      <c r="C63" s="39"/>
      <c r="D63" s="39"/>
      <c r="E63" s="39"/>
      <c r="F63" s="39"/>
      <c r="G63" s="39"/>
      <c r="H63" s="39"/>
      <c r="I63" s="101"/>
      <c r="J63" s="39"/>
      <c r="K63" s="40"/>
    </row>
    <row r="67" spans="2:12" s="6" customFormat="1" ht="7.5" customHeight="1">
      <c r="B67" s="41"/>
      <c r="C67" s="42"/>
      <c r="D67" s="42"/>
      <c r="E67" s="42"/>
      <c r="F67" s="42"/>
      <c r="G67" s="42"/>
      <c r="H67" s="42"/>
      <c r="I67" s="103"/>
      <c r="J67" s="42"/>
      <c r="K67" s="42"/>
      <c r="L67" s="43"/>
    </row>
    <row r="68" spans="2:12" s="6" customFormat="1" ht="37.5" customHeight="1">
      <c r="B68" s="23"/>
      <c r="C68" s="12" t="s">
        <v>104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5" customHeight="1">
      <c r="B70" s="23"/>
      <c r="C70" s="19" t="s">
        <v>16</v>
      </c>
      <c r="D70" s="24"/>
      <c r="E70" s="24"/>
      <c r="F70" s="24"/>
      <c r="G70" s="24"/>
      <c r="H70" s="24"/>
      <c r="J70" s="24"/>
      <c r="K70" s="24"/>
      <c r="L70" s="43"/>
    </row>
    <row r="71" spans="2:12" s="6" customFormat="1" ht="16.5" customHeight="1">
      <c r="B71" s="23"/>
      <c r="C71" s="24"/>
      <c r="D71" s="24"/>
      <c r="E71" s="226" t="str">
        <f>$E$7</f>
        <v>Mateřská škola Dolní Němčice č.p.15</v>
      </c>
      <c r="F71" s="201"/>
      <c r="G71" s="201"/>
      <c r="H71" s="201"/>
      <c r="J71" s="24"/>
      <c r="K71" s="24"/>
      <c r="L71" s="43"/>
    </row>
    <row r="72" spans="2:12" s="6" customFormat="1" ht="15" customHeight="1">
      <c r="B72" s="23"/>
      <c r="C72" s="19" t="s">
        <v>89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19.5" customHeight="1">
      <c r="B73" s="23"/>
      <c r="C73" s="24"/>
      <c r="D73" s="24"/>
      <c r="E73" s="209" t="str">
        <f>$E$9</f>
        <v>201409052 - Vedlejší a ostatní náklady</v>
      </c>
      <c r="F73" s="201"/>
      <c r="G73" s="201"/>
      <c r="H73" s="201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8.75" customHeight="1">
      <c r="B75" s="23"/>
      <c r="C75" s="19" t="s">
        <v>23</v>
      </c>
      <c r="D75" s="24"/>
      <c r="E75" s="24"/>
      <c r="F75" s="17" t="str">
        <f>$F$12</f>
        <v>Dolní Němčice</v>
      </c>
      <c r="G75" s="24"/>
      <c r="H75" s="24"/>
      <c r="I75" s="88" t="s">
        <v>25</v>
      </c>
      <c r="J75" s="52" t="str">
        <f>IF($J$12="","",$J$12)</f>
        <v>02.09.2014</v>
      </c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.75" customHeight="1">
      <c r="B77" s="23"/>
      <c r="C77" s="19" t="s">
        <v>29</v>
      </c>
      <c r="D77" s="24"/>
      <c r="E77" s="24"/>
      <c r="F77" s="17" t="str">
        <f>$E$15</f>
        <v> </v>
      </c>
      <c r="G77" s="24"/>
      <c r="H77" s="24"/>
      <c r="I77" s="88" t="s">
        <v>35</v>
      </c>
      <c r="J77" s="17" t="str">
        <f>$E$21</f>
        <v>Ing. Zdeněk Hejtman, Dačice</v>
      </c>
      <c r="K77" s="24"/>
      <c r="L77" s="43"/>
    </row>
    <row r="78" spans="2:12" s="6" customFormat="1" ht="15" customHeight="1">
      <c r="B78" s="23"/>
      <c r="C78" s="19" t="s">
        <v>33</v>
      </c>
      <c r="D78" s="24"/>
      <c r="E78" s="24"/>
      <c r="F78" s="17">
        <f>IF($E$18="","",$E$18)</f>
      </c>
      <c r="G78" s="24"/>
      <c r="H78" s="24"/>
      <c r="J78" s="24"/>
      <c r="K78" s="24"/>
      <c r="L78" s="43"/>
    </row>
    <row r="79" spans="2:12" s="6" customFormat="1" ht="11.2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20" s="121" customFormat="1" ht="30" customHeight="1">
      <c r="B80" s="122"/>
      <c r="C80" s="123" t="s">
        <v>105</v>
      </c>
      <c r="D80" s="124" t="s">
        <v>59</v>
      </c>
      <c r="E80" s="124" t="s">
        <v>55</v>
      </c>
      <c r="F80" s="124" t="s">
        <v>106</v>
      </c>
      <c r="G80" s="124" t="s">
        <v>107</v>
      </c>
      <c r="H80" s="124" t="s">
        <v>108</v>
      </c>
      <c r="I80" s="125" t="s">
        <v>109</v>
      </c>
      <c r="J80" s="124" t="s">
        <v>110</v>
      </c>
      <c r="K80" s="126" t="s">
        <v>111</v>
      </c>
      <c r="L80" s="127"/>
      <c r="M80" s="59" t="s">
        <v>112</v>
      </c>
      <c r="N80" s="60" t="s">
        <v>44</v>
      </c>
      <c r="O80" s="60" t="s">
        <v>113</v>
      </c>
      <c r="P80" s="60" t="s">
        <v>114</v>
      </c>
      <c r="Q80" s="60" t="s">
        <v>115</v>
      </c>
      <c r="R80" s="60" t="s">
        <v>116</v>
      </c>
      <c r="S80" s="60" t="s">
        <v>117</v>
      </c>
      <c r="T80" s="61" t="s">
        <v>118</v>
      </c>
    </row>
    <row r="81" spans="2:63" s="6" customFormat="1" ht="30" customHeight="1">
      <c r="B81" s="23"/>
      <c r="C81" s="66" t="s">
        <v>94</v>
      </c>
      <c r="D81" s="24"/>
      <c r="E81" s="24"/>
      <c r="F81" s="24"/>
      <c r="G81" s="24"/>
      <c r="H81" s="24"/>
      <c r="J81" s="128">
        <f>$BK$81</f>
        <v>0</v>
      </c>
      <c r="K81" s="24"/>
      <c r="L81" s="43"/>
      <c r="M81" s="63"/>
      <c r="N81" s="64"/>
      <c r="O81" s="64"/>
      <c r="P81" s="129">
        <f>$P$82</f>
        <v>0</v>
      </c>
      <c r="Q81" s="64"/>
      <c r="R81" s="129">
        <f>$R$82</f>
        <v>0</v>
      </c>
      <c r="S81" s="64"/>
      <c r="T81" s="130">
        <f>$T$82</f>
        <v>0</v>
      </c>
      <c r="AT81" s="6" t="s">
        <v>73</v>
      </c>
      <c r="AU81" s="6" t="s">
        <v>95</v>
      </c>
      <c r="BK81" s="131">
        <f>$BK$82</f>
        <v>0</v>
      </c>
    </row>
    <row r="82" spans="2:63" s="132" customFormat="1" ht="37.5" customHeight="1">
      <c r="B82" s="133"/>
      <c r="C82" s="134"/>
      <c r="D82" s="134" t="s">
        <v>73</v>
      </c>
      <c r="E82" s="135" t="s">
        <v>421</v>
      </c>
      <c r="F82" s="135" t="s">
        <v>422</v>
      </c>
      <c r="G82" s="134"/>
      <c r="H82" s="134"/>
      <c r="J82" s="136">
        <f>$BK$82</f>
        <v>0</v>
      </c>
      <c r="K82" s="134"/>
      <c r="L82" s="137"/>
      <c r="M82" s="138"/>
      <c r="N82" s="134"/>
      <c r="O82" s="134"/>
      <c r="P82" s="139">
        <f>$P$83+$P$86+$P$89+$P$92</f>
        <v>0</v>
      </c>
      <c r="Q82" s="134"/>
      <c r="R82" s="139">
        <f>$R$83+$R$86+$R$89+$R$92</f>
        <v>0</v>
      </c>
      <c r="S82" s="134"/>
      <c r="T82" s="140">
        <f>$T$83+$T$86+$T$89+$T$92</f>
        <v>0</v>
      </c>
      <c r="AR82" s="141" t="s">
        <v>148</v>
      </c>
      <c r="AT82" s="141" t="s">
        <v>73</v>
      </c>
      <c r="AU82" s="141" t="s">
        <v>74</v>
      </c>
      <c r="AY82" s="141" t="s">
        <v>121</v>
      </c>
      <c r="BK82" s="142">
        <f>$BK$83+$BK$86+$BK$89+$BK$92</f>
        <v>0</v>
      </c>
    </row>
    <row r="83" spans="2:63" s="132" customFormat="1" ht="21" customHeight="1">
      <c r="B83" s="133"/>
      <c r="C83" s="134"/>
      <c r="D83" s="134" t="s">
        <v>73</v>
      </c>
      <c r="E83" s="143" t="s">
        <v>423</v>
      </c>
      <c r="F83" s="143" t="s">
        <v>424</v>
      </c>
      <c r="G83" s="134"/>
      <c r="H83" s="134"/>
      <c r="J83" s="144">
        <f>$BK$83</f>
        <v>0</v>
      </c>
      <c r="K83" s="134"/>
      <c r="L83" s="137"/>
      <c r="M83" s="138"/>
      <c r="N83" s="134"/>
      <c r="O83" s="134"/>
      <c r="P83" s="139">
        <f>SUM($P$84:$P$85)</f>
        <v>0</v>
      </c>
      <c r="Q83" s="134"/>
      <c r="R83" s="139">
        <f>SUM($R$84:$R$85)</f>
        <v>0</v>
      </c>
      <c r="S83" s="134"/>
      <c r="T83" s="140">
        <f>SUM($T$84:$T$85)</f>
        <v>0</v>
      </c>
      <c r="AR83" s="141" t="s">
        <v>148</v>
      </c>
      <c r="AT83" s="141" t="s">
        <v>73</v>
      </c>
      <c r="AU83" s="141" t="s">
        <v>22</v>
      </c>
      <c r="AY83" s="141" t="s">
        <v>121</v>
      </c>
      <c r="BK83" s="142">
        <f>SUM($BK$84:$BK$85)</f>
        <v>0</v>
      </c>
    </row>
    <row r="84" spans="2:65" s="6" customFormat="1" ht="15.75" customHeight="1">
      <c r="B84" s="23"/>
      <c r="C84" s="145" t="s">
        <v>22</v>
      </c>
      <c r="D84" s="145" t="s">
        <v>123</v>
      </c>
      <c r="E84" s="146" t="s">
        <v>425</v>
      </c>
      <c r="F84" s="147" t="s">
        <v>424</v>
      </c>
      <c r="G84" s="148" t="s">
        <v>426</v>
      </c>
      <c r="H84" s="149">
        <v>1</v>
      </c>
      <c r="I84" s="150"/>
      <c r="J84" s="151">
        <f>ROUND($I$84*$H$84,2)</f>
        <v>0</v>
      </c>
      <c r="K84" s="147" t="s">
        <v>127</v>
      </c>
      <c r="L84" s="43"/>
      <c r="M84" s="152"/>
      <c r="N84" s="153" t="s">
        <v>45</v>
      </c>
      <c r="O84" s="24"/>
      <c r="P84" s="154">
        <f>$O$84*$H$84</f>
        <v>0</v>
      </c>
      <c r="Q84" s="154">
        <v>0</v>
      </c>
      <c r="R84" s="154">
        <f>$Q$84*$H$84</f>
        <v>0</v>
      </c>
      <c r="S84" s="154">
        <v>0</v>
      </c>
      <c r="T84" s="155">
        <f>$S$84*$H$84</f>
        <v>0</v>
      </c>
      <c r="AR84" s="89" t="s">
        <v>427</v>
      </c>
      <c r="AT84" s="89" t="s">
        <v>123</v>
      </c>
      <c r="AU84" s="89" t="s">
        <v>82</v>
      </c>
      <c r="AY84" s="6" t="s">
        <v>121</v>
      </c>
      <c r="BE84" s="156">
        <f>IF($N$84="základní",$J$84,0)</f>
        <v>0</v>
      </c>
      <c r="BF84" s="156">
        <f>IF($N$84="snížená",$J$84,0)</f>
        <v>0</v>
      </c>
      <c r="BG84" s="156">
        <f>IF($N$84="zákl. přenesená",$J$84,0)</f>
        <v>0</v>
      </c>
      <c r="BH84" s="156">
        <f>IF($N$84="sníž. přenesená",$J$84,0)</f>
        <v>0</v>
      </c>
      <c r="BI84" s="156">
        <f>IF($N$84="nulová",$J$84,0)</f>
        <v>0</v>
      </c>
      <c r="BJ84" s="89" t="s">
        <v>22</v>
      </c>
      <c r="BK84" s="156">
        <f>ROUND($I$84*$H$84,2)</f>
        <v>0</v>
      </c>
      <c r="BL84" s="89" t="s">
        <v>427</v>
      </c>
      <c r="BM84" s="89" t="s">
        <v>428</v>
      </c>
    </row>
    <row r="85" spans="2:47" s="6" customFormat="1" ht="16.5" customHeight="1">
      <c r="B85" s="23"/>
      <c r="C85" s="24"/>
      <c r="D85" s="157" t="s">
        <v>130</v>
      </c>
      <c r="E85" s="24"/>
      <c r="F85" s="158" t="s">
        <v>429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130</v>
      </c>
      <c r="AU85" s="6" t="s">
        <v>82</v>
      </c>
    </row>
    <row r="86" spans="2:63" s="132" customFormat="1" ht="30.75" customHeight="1">
      <c r="B86" s="133"/>
      <c r="C86" s="134"/>
      <c r="D86" s="134" t="s">
        <v>73</v>
      </c>
      <c r="E86" s="143" t="s">
        <v>430</v>
      </c>
      <c r="F86" s="143" t="s">
        <v>431</v>
      </c>
      <c r="G86" s="134"/>
      <c r="H86" s="134"/>
      <c r="J86" s="144">
        <f>$BK$86</f>
        <v>0</v>
      </c>
      <c r="K86" s="134"/>
      <c r="L86" s="137"/>
      <c r="M86" s="138"/>
      <c r="N86" s="134"/>
      <c r="O86" s="134"/>
      <c r="P86" s="139">
        <f>SUM($P$87:$P$88)</f>
        <v>0</v>
      </c>
      <c r="Q86" s="134"/>
      <c r="R86" s="139">
        <f>SUM($R$87:$R$88)</f>
        <v>0</v>
      </c>
      <c r="S86" s="134"/>
      <c r="T86" s="140">
        <f>SUM($T$87:$T$88)</f>
        <v>0</v>
      </c>
      <c r="AR86" s="141" t="s">
        <v>148</v>
      </c>
      <c r="AT86" s="141" t="s">
        <v>73</v>
      </c>
      <c r="AU86" s="141" t="s">
        <v>22</v>
      </c>
      <c r="AY86" s="141" t="s">
        <v>121</v>
      </c>
      <c r="BK86" s="142">
        <f>SUM($BK$87:$BK$88)</f>
        <v>0</v>
      </c>
    </row>
    <row r="87" spans="2:65" s="6" customFormat="1" ht="15.75" customHeight="1">
      <c r="B87" s="23"/>
      <c r="C87" s="145" t="s">
        <v>82</v>
      </c>
      <c r="D87" s="145" t="s">
        <v>123</v>
      </c>
      <c r="E87" s="146" t="s">
        <v>432</v>
      </c>
      <c r="F87" s="147" t="s">
        <v>431</v>
      </c>
      <c r="G87" s="148" t="s">
        <v>426</v>
      </c>
      <c r="H87" s="149">
        <v>1</v>
      </c>
      <c r="I87" s="150"/>
      <c r="J87" s="151">
        <f>ROUND($I$87*$H$87,2)</f>
        <v>0</v>
      </c>
      <c r="K87" s="147" t="s">
        <v>127</v>
      </c>
      <c r="L87" s="43"/>
      <c r="M87" s="152"/>
      <c r="N87" s="153" t="s">
        <v>45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427</v>
      </c>
      <c r="AT87" s="89" t="s">
        <v>123</v>
      </c>
      <c r="AU87" s="89" t="s">
        <v>82</v>
      </c>
      <c r="AY87" s="6" t="s">
        <v>121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22</v>
      </c>
      <c r="BK87" s="156">
        <f>ROUND($I$87*$H$87,2)</f>
        <v>0</v>
      </c>
      <c r="BL87" s="89" t="s">
        <v>427</v>
      </c>
      <c r="BM87" s="89" t="s">
        <v>433</v>
      </c>
    </row>
    <row r="88" spans="2:47" s="6" customFormat="1" ht="16.5" customHeight="1">
      <c r="B88" s="23"/>
      <c r="C88" s="24"/>
      <c r="D88" s="157" t="s">
        <v>130</v>
      </c>
      <c r="E88" s="24"/>
      <c r="F88" s="158" t="s">
        <v>434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130</v>
      </c>
      <c r="AU88" s="6" t="s">
        <v>82</v>
      </c>
    </row>
    <row r="89" spans="2:63" s="132" customFormat="1" ht="30.75" customHeight="1">
      <c r="B89" s="133"/>
      <c r="C89" s="134"/>
      <c r="D89" s="134" t="s">
        <v>73</v>
      </c>
      <c r="E89" s="143" t="s">
        <v>435</v>
      </c>
      <c r="F89" s="143" t="s">
        <v>436</v>
      </c>
      <c r="G89" s="134"/>
      <c r="H89" s="134"/>
      <c r="J89" s="144">
        <f>$BK$89</f>
        <v>0</v>
      </c>
      <c r="K89" s="134"/>
      <c r="L89" s="137"/>
      <c r="M89" s="138"/>
      <c r="N89" s="134"/>
      <c r="O89" s="134"/>
      <c r="P89" s="139">
        <f>SUM($P$90:$P$91)</f>
        <v>0</v>
      </c>
      <c r="Q89" s="134"/>
      <c r="R89" s="139">
        <f>SUM($R$90:$R$91)</f>
        <v>0</v>
      </c>
      <c r="S89" s="134"/>
      <c r="T89" s="140">
        <f>SUM($T$90:$T$91)</f>
        <v>0</v>
      </c>
      <c r="AR89" s="141" t="s">
        <v>148</v>
      </c>
      <c r="AT89" s="141" t="s">
        <v>73</v>
      </c>
      <c r="AU89" s="141" t="s">
        <v>22</v>
      </c>
      <c r="AY89" s="141" t="s">
        <v>121</v>
      </c>
      <c r="BK89" s="142">
        <f>SUM($BK$90:$BK$91)</f>
        <v>0</v>
      </c>
    </row>
    <row r="90" spans="2:65" s="6" customFormat="1" ht="15.75" customHeight="1">
      <c r="B90" s="23"/>
      <c r="C90" s="145" t="s">
        <v>139</v>
      </c>
      <c r="D90" s="145" t="s">
        <v>123</v>
      </c>
      <c r="E90" s="146" t="s">
        <v>437</v>
      </c>
      <c r="F90" s="147" t="s">
        <v>438</v>
      </c>
      <c r="G90" s="148" t="s">
        <v>426</v>
      </c>
      <c r="H90" s="149">
        <v>1</v>
      </c>
      <c r="I90" s="150"/>
      <c r="J90" s="151">
        <f>ROUND($I$90*$H$90,2)</f>
        <v>0</v>
      </c>
      <c r="K90" s="147" t="s">
        <v>127</v>
      </c>
      <c r="L90" s="43"/>
      <c r="M90" s="152"/>
      <c r="N90" s="153" t="s">
        <v>45</v>
      </c>
      <c r="O90" s="24"/>
      <c r="P90" s="154">
        <f>$O$90*$H$90</f>
        <v>0</v>
      </c>
      <c r="Q90" s="154">
        <v>0</v>
      </c>
      <c r="R90" s="154">
        <f>$Q$90*$H$90</f>
        <v>0</v>
      </c>
      <c r="S90" s="154">
        <v>0</v>
      </c>
      <c r="T90" s="155">
        <f>$S$90*$H$90</f>
        <v>0</v>
      </c>
      <c r="AR90" s="89" t="s">
        <v>427</v>
      </c>
      <c r="AT90" s="89" t="s">
        <v>123</v>
      </c>
      <c r="AU90" s="89" t="s">
        <v>82</v>
      </c>
      <c r="AY90" s="6" t="s">
        <v>121</v>
      </c>
      <c r="BE90" s="156">
        <f>IF($N$90="základní",$J$90,0)</f>
        <v>0</v>
      </c>
      <c r="BF90" s="156">
        <f>IF($N$90="snížená",$J$90,0)</f>
        <v>0</v>
      </c>
      <c r="BG90" s="156">
        <f>IF($N$90="zákl. přenesená",$J$90,0)</f>
        <v>0</v>
      </c>
      <c r="BH90" s="156">
        <f>IF($N$90="sníž. přenesená",$J$90,0)</f>
        <v>0</v>
      </c>
      <c r="BI90" s="156">
        <f>IF($N$90="nulová",$J$90,0)</f>
        <v>0</v>
      </c>
      <c r="BJ90" s="89" t="s">
        <v>22</v>
      </c>
      <c r="BK90" s="156">
        <f>ROUND($I$90*$H$90,2)</f>
        <v>0</v>
      </c>
      <c r="BL90" s="89" t="s">
        <v>427</v>
      </c>
      <c r="BM90" s="89" t="s">
        <v>439</v>
      </c>
    </row>
    <row r="91" spans="2:47" s="6" customFormat="1" ht="16.5" customHeight="1">
      <c r="B91" s="23"/>
      <c r="C91" s="24"/>
      <c r="D91" s="157" t="s">
        <v>130</v>
      </c>
      <c r="E91" s="24"/>
      <c r="F91" s="158" t="s">
        <v>440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130</v>
      </c>
      <c r="AU91" s="6" t="s">
        <v>82</v>
      </c>
    </row>
    <row r="92" spans="2:63" s="132" customFormat="1" ht="30.75" customHeight="1">
      <c r="B92" s="133"/>
      <c r="C92" s="134"/>
      <c r="D92" s="134" t="s">
        <v>73</v>
      </c>
      <c r="E92" s="143" t="s">
        <v>441</v>
      </c>
      <c r="F92" s="143" t="s">
        <v>442</v>
      </c>
      <c r="G92" s="134"/>
      <c r="H92" s="134"/>
      <c r="J92" s="144">
        <f>$BK$92</f>
        <v>0</v>
      </c>
      <c r="K92" s="134"/>
      <c r="L92" s="137"/>
      <c r="M92" s="138"/>
      <c r="N92" s="134"/>
      <c r="O92" s="134"/>
      <c r="P92" s="139">
        <f>SUM($P$93:$P$96)</f>
        <v>0</v>
      </c>
      <c r="Q92" s="134"/>
      <c r="R92" s="139">
        <f>SUM($R$93:$R$96)</f>
        <v>0</v>
      </c>
      <c r="S92" s="134"/>
      <c r="T92" s="140">
        <f>SUM($T$93:$T$96)</f>
        <v>0</v>
      </c>
      <c r="AR92" s="141" t="s">
        <v>148</v>
      </c>
      <c r="AT92" s="141" t="s">
        <v>73</v>
      </c>
      <c r="AU92" s="141" t="s">
        <v>22</v>
      </c>
      <c r="AY92" s="141" t="s">
        <v>121</v>
      </c>
      <c r="BK92" s="142">
        <f>SUM($BK$93:$BK$96)</f>
        <v>0</v>
      </c>
    </row>
    <row r="93" spans="2:65" s="6" customFormat="1" ht="15.75" customHeight="1">
      <c r="B93" s="23"/>
      <c r="C93" s="145" t="s">
        <v>128</v>
      </c>
      <c r="D93" s="145" t="s">
        <v>123</v>
      </c>
      <c r="E93" s="146" t="s">
        <v>443</v>
      </c>
      <c r="F93" s="147" t="s">
        <v>444</v>
      </c>
      <c r="G93" s="148" t="s">
        <v>426</v>
      </c>
      <c r="H93" s="149">
        <v>1</v>
      </c>
      <c r="I93" s="150"/>
      <c r="J93" s="151">
        <f>ROUND($I$93*$H$93,2)</f>
        <v>0</v>
      </c>
      <c r="K93" s="147"/>
      <c r="L93" s="43"/>
      <c r="M93" s="152"/>
      <c r="N93" s="153" t="s">
        <v>45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427</v>
      </c>
      <c r="AT93" s="89" t="s">
        <v>123</v>
      </c>
      <c r="AU93" s="89" t="s">
        <v>82</v>
      </c>
      <c r="AY93" s="6" t="s">
        <v>121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22</v>
      </c>
      <c r="BK93" s="156">
        <f>ROUND($I$93*$H$93,2)</f>
        <v>0</v>
      </c>
      <c r="BL93" s="89" t="s">
        <v>427</v>
      </c>
      <c r="BM93" s="89" t="s">
        <v>445</v>
      </c>
    </row>
    <row r="94" spans="2:47" s="6" customFormat="1" ht="16.5" customHeight="1">
      <c r="B94" s="23"/>
      <c r="C94" s="24"/>
      <c r="D94" s="157" t="s">
        <v>130</v>
      </c>
      <c r="E94" s="24"/>
      <c r="F94" s="158" t="s">
        <v>446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130</v>
      </c>
      <c r="AU94" s="6" t="s">
        <v>82</v>
      </c>
    </row>
    <row r="95" spans="2:65" s="6" customFormat="1" ht="15.75" customHeight="1">
      <c r="B95" s="23"/>
      <c r="C95" s="145" t="s">
        <v>148</v>
      </c>
      <c r="D95" s="145" t="s">
        <v>123</v>
      </c>
      <c r="E95" s="146" t="s">
        <v>447</v>
      </c>
      <c r="F95" s="147" t="s">
        <v>448</v>
      </c>
      <c r="G95" s="148" t="s">
        <v>426</v>
      </c>
      <c r="H95" s="149">
        <v>1</v>
      </c>
      <c r="I95" s="150"/>
      <c r="J95" s="151">
        <f>ROUND($I$95*$H$95,2)</f>
        <v>0</v>
      </c>
      <c r="K95" s="147"/>
      <c r="L95" s="43"/>
      <c r="M95" s="152"/>
      <c r="N95" s="153" t="s">
        <v>45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427</v>
      </c>
      <c r="AT95" s="89" t="s">
        <v>123</v>
      </c>
      <c r="AU95" s="89" t="s">
        <v>82</v>
      </c>
      <c r="AY95" s="6" t="s">
        <v>121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22</v>
      </c>
      <c r="BK95" s="156">
        <f>ROUND($I$95*$H$95,2)</f>
        <v>0</v>
      </c>
      <c r="BL95" s="89" t="s">
        <v>427</v>
      </c>
      <c r="BM95" s="89" t="s">
        <v>449</v>
      </c>
    </row>
    <row r="96" spans="2:47" s="6" customFormat="1" ht="16.5" customHeight="1">
      <c r="B96" s="23"/>
      <c r="C96" s="24"/>
      <c r="D96" s="157" t="s">
        <v>130</v>
      </c>
      <c r="E96" s="24"/>
      <c r="F96" s="158" t="s">
        <v>450</v>
      </c>
      <c r="G96" s="24"/>
      <c r="H96" s="24"/>
      <c r="J96" s="24"/>
      <c r="K96" s="24"/>
      <c r="L96" s="43"/>
      <c r="M96" s="186"/>
      <c r="N96" s="187"/>
      <c r="O96" s="187"/>
      <c r="P96" s="187"/>
      <c r="Q96" s="187"/>
      <c r="R96" s="187"/>
      <c r="S96" s="187"/>
      <c r="T96" s="188"/>
      <c r="AT96" s="6" t="s">
        <v>130</v>
      </c>
      <c r="AU96" s="6" t="s">
        <v>82</v>
      </c>
    </row>
    <row r="97" spans="2:12" s="6" customFormat="1" ht="7.5" customHeight="1">
      <c r="B97" s="38"/>
      <c r="C97" s="39"/>
      <c r="D97" s="39"/>
      <c r="E97" s="39"/>
      <c r="F97" s="39"/>
      <c r="G97" s="39"/>
      <c r="H97" s="39"/>
      <c r="I97" s="101"/>
      <c r="J97" s="39"/>
      <c r="K97" s="39"/>
      <c r="L97" s="43"/>
    </row>
    <row r="263" s="2" customFormat="1" ht="14.25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244" customFormat="1" ht="45" customHeight="1">
      <c r="B3" s="241"/>
      <c r="C3" s="242" t="s">
        <v>458</v>
      </c>
      <c r="D3" s="242"/>
      <c r="E3" s="242"/>
      <c r="F3" s="242"/>
      <c r="G3" s="242"/>
      <c r="H3" s="242"/>
      <c r="I3" s="242"/>
      <c r="J3" s="242"/>
      <c r="K3" s="243"/>
    </row>
    <row r="4" spans="2:11" ht="25.5" customHeight="1">
      <c r="B4" s="245"/>
      <c r="C4" s="246" t="s">
        <v>459</v>
      </c>
      <c r="D4" s="246"/>
      <c r="E4" s="246"/>
      <c r="F4" s="246"/>
      <c r="G4" s="246"/>
      <c r="H4" s="246"/>
      <c r="I4" s="246"/>
      <c r="J4" s="246"/>
      <c r="K4" s="247"/>
    </row>
    <row r="5" spans="2:11" ht="5.25" customHeight="1">
      <c r="B5" s="245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5"/>
      <c r="C6" s="249" t="s">
        <v>460</v>
      </c>
      <c r="D6" s="249"/>
      <c r="E6" s="249"/>
      <c r="F6" s="249"/>
      <c r="G6" s="249"/>
      <c r="H6" s="249"/>
      <c r="I6" s="249"/>
      <c r="J6" s="249"/>
      <c r="K6" s="247"/>
    </row>
    <row r="7" spans="2:11" ht="15" customHeight="1">
      <c r="B7" s="250"/>
      <c r="C7" s="249" t="s">
        <v>461</v>
      </c>
      <c r="D7" s="249"/>
      <c r="E7" s="249"/>
      <c r="F7" s="249"/>
      <c r="G7" s="249"/>
      <c r="H7" s="249"/>
      <c r="I7" s="249"/>
      <c r="J7" s="249"/>
      <c r="K7" s="247"/>
    </row>
    <row r="8" spans="2:11" ht="12.75" customHeight="1">
      <c r="B8" s="250"/>
      <c r="C8" s="251"/>
      <c r="D8" s="251"/>
      <c r="E8" s="251"/>
      <c r="F8" s="251"/>
      <c r="G8" s="251"/>
      <c r="H8" s="251"/>
      <c r="I8" s="251"/>
      <c r="J8" s="251"/>
      <c r="K8" s="247"/>
    </row>
    <row r="9" spans="2:11" ht="15" customHeight="1">
      <c r="B9" s="250"/>
      <c r="C9" s="249" t="s">
        <v>462</v>
      </c>
      <c r="D9" s="249"/>
      <c r="E9" s="249"/>
      <c r="F9" s="249"/>
      <c r="G9" s="249"/>
      <c r="H9" s="249"/>
      <c r="I9" s="249"/>
      <c r="J9" s="249"/>
      <c r="K9" s="247"/>
    </row>
    <row r="10" spans="2:11" ht="15" customHeight="1">
      <c r="B10" s="250"/>
      <c r="C10" s="251"/>
      <c r="D10" s="249" t="s">
        <v>463</v>
      </c>
      <c r="E10" s="249"/>
      <c r="F10" s="249"/>
      <c r="G10" s="249"/>
      <c r="H10" s="249"/>
      <c r="I10" s="249"/>
      <c r="J10" s="249"/>
      <c r="K10" s="247"/>
    </row>
    <row r="11" spans="2:11" ht="15" customHeight="1">
      <c r="B11" s="250"/>
      <c r="C11" s="252"/>
      <c r="D11" s="249" t="s">
        <v>464</v>
      </c>
      <c r="E11" s="249"/>
      <c r="F11" s="249"/>
      <c r="G11" s="249"/>
      <c r="H11" s="249"/>
      <c r="I11" s="249"/>
      <c r="J11" s="249"/>
      <c r="K11" s="247"/>
    </row>
    <row r="12" spans="2:11" ht="12.75" customHeight="1">
      <c r="B12" s="250"/>
      <c r="C12" s="252"/>
      <c r="D12" s="252"/>
      <c r="E12" s="252"/>
      <c r="F12" s="252"/>
      <c r="G12" s="252"/>
      <c r="H12" s="252"/>
      <c r="I12" s="252"/>
      <c r="J12" s="252"/>
      <c r="K12" s="247"/>
    </row>
    <row r="13" spans="2:11" ht="15" customHeight="1">
      <c r="B13" s="250"/>
      <c r="C13" s="252"/>
      <c r="D13" s="249" t="s">
        <v>465</v>
      </c>
      <c r="E13" s="249"/>
      <c r="F13" s="249"/>
      <c r="G13" s="249"/>
      <c r="H13" s="249"/>
      <c r="I13" s="249"/>
      <c r="J13" s="249"/>
      <c r="K13" s="247"/>
    </row>
    <row r="14" spans="2:11" ht="15" customHeight="1">
      <c r="B14" s="250"/>
      <c r="C14" s="252"/>
      <c r="D14" s="249" t="s">
        <v>466</v>
      </c>
      <c r="E14" s="249"/>
      <c r="F14" s="249"/>
      <c r="G14" s="249"/>
      <c r="H14" s="249"/>
      <c r="I14" s="249"/>
      <c r="J14" s="249"/>
      <c r="K14" s="247"/>
    </row>
    <row r="15" spans="2:11" ht="15" customHeight="1">
      <c r="B15" s="250"/>
      <c r="C15" s="252"/>
      <c r="D15" s="249" t="s">
        <v>467</v>
      </c>
      <c r="E15" s="249"/>
      <c r="F15" s="249"/>
      <c r="G15" s="249"/>
      <c r="H15" s="249"/>
      <c r="I15" s="249"/>
      <c r="J15" s="249"/>
      <c r="K15" s="247"/>
    </row>
    <row r="16" spans="2:11" ht="15" customHeight="1">
      <c r="B16" s="250"/>
      <c r="C16" s="252"/>
      <c r="D16" s="252"/>
      <c r="E16" s="253" t="s">
        <v>468</v>
      </c>
      <c r="F16" s="249" t="s">
        <v>469</v>
      </c>
      <c r="G16" s="249"/>
      <c r="H16" s="249"/>
      <c r="I16" s="249"/>
      <c r="J16" s="249"/>
      <c r="K16" s="247"/>
    </row>
    <row r="17" spans="2:11" ht="15" customHeight="1">
      <c r="B17" s="250"/>
      <c r="C17" s="252"/>
      <c r="D17" s="252"/>
      <c r="E17" s="253" t="s">
        <v>80</v>
      </c>
      <c r="F17" s="249" t="s">
        <v>470</v>
      </c>
      <c r="G17" s="249"/>
      <c r="H17" s="249"/>
      <c r="I17" s="249"/>
      <c r="J17" s="249"/>
      <c r="K17" s="247"/>
    </row>
    <row r="18" spans="2:11" ht="15" customHeight="1">
      <c r="B18" s="250"/>
      <c r="C18" s="252"/>
      <c r="D18" s="252"/>
      <c r="E18" s="253" t="s">
        <v>471</v>
      </c>
      <c r="F18" s="249" t="s">
        <v>472</v>
      </c>
      <c r="G18" s="249"/>
      <c r="H18" s="249"/>
      <c r="I18" s="249"/>
      <c r="J18" s="249"/>
      <c r="K18" s="247"/>
    </row>
    <row r="19" spans="2:11" ht="15" customHeight="1">
      <c r="B19" s="250"/>
      <c r="C19" s="252"/>
      <c r="D19" s="252"/>
      <c r="E19" s="253" t="s">
        <v>85</v>
      </c>
      <c r="F19" s="249" t="s">
        <v>84</v>
      </c>
      <c r="G19" s="249"/>
      <c r="H19" s="249"/>
      <c r="I19" s="249"/>
      <c r="J19" s="249"/>
      <c r="K19" s="247"/>
    </row>
    <row r="20" spans="2:11" ht="15" customHeight="1">
      <c r="B20" s="250"/>
      <c r="C20" s="252"/>
      <c r="D20" s="252"/>
      <c r="E20" s="253" t="s">
        <v>473</v>
      </c>
      <c r="F20" s="249" t="s">
        <v>474</v>
      </c>
      <c r="G20" s="249"/>
      <c r="H20" s="249"/>
      <c r="I20" s="249"/>
      <c r="J20" s="249"/>
      <c r="K20" s="247"/>
    </row>
    <row r="21" spans="2:11" ht="15" customHeight="1">
      <c r="B21" s="250"/>
      <c r="C21" s="252"/>
      <c r="D21" s="252"/>
      <c r="E21" s="253" t="s">
        <v>475</v>
      </c>
      <c r="F21" s="249" t="s">
        <v>476</v>
      </c>
      <c r="G21" s="249"/>
      <c r="H21" s="249"/>
      <c r="I21" s="249"/>
      <c r="J21" s="249"/>
      <c r="K21" s="247"/>
    </row>
    <row r="22" spans="2:11" ht="12.75" customHeight="1">
      <c r="B22" s="250"/>
      <c r="C22" s="252"/>
      <c r="D22" s="252"/>
      <c r="E22" s="252"/>
      <c r="F22" s="252"/>
      <c r="G22" s="252"/>
      <c r="H22" s="252"/>
      <c r="I22" s="252"/>
      <c r="J22" s="252"/>
      <c r="K22" s="247"/>
    </row>
    <row r="23" spans="2:11" ht="15" customHeight="1">
      <c r="B23" s="250"/>
      <c r="C23" s="249" t="s">
        <v>477</v>
      </c>
      <c r="D23" s="249"/>
      <c r="E23" s="249"/>
      <c r="F23" s="249"/>
      <c r="G23" s="249"/>
      <c r="H23" s="249"/>
      <c r="I23" s="249"/>
      <c r="J23" s="249"/>
      <c r="K23" s="247"/>
    </row>
    <row r="24" spans="2:11" ht="15" customHeight="1">
      <c r="B24" s="250"/>
      <c r="C24" s="249" t="s">
        <v>478</v>
      </c>
      <c r="D24" s="249"/>
      <c r="E24" s="249"/>
      <c r="F24" s="249"/>
      <c r="G24" s="249"/>
      <c r="H24" s="249"/>
      <c r="I24" s="249"/>
      <c r="J24" s="249"/>
      <c r="K24" s="247"/>
    </row>
    <row r="25" spans="2:11" ht="15" customHeight="1">
      <c r="B25" s="250"/>
      <c r="C25" s="251"/>
      <c r="D25" s="249" t="s">
        <v>479</v>
      </c>
      <c r="E25" s="249"/>
      <c r="F25" s="249"/>
      <c r="G25" s="249"/>
      <c r="H25" s="249"/>
      <c r="I25" s="249"/>
      <c r="J25" s="249"/>
      <c r="K25" s="247"/>
    </row>
    <row r="26" spans="2:11" ht="15" customHeight="1">
      <c r="B26" s="250"/>
      <c r="C26" s="252"/>
      <c r="D26" s="249" t="s">
        <v>480</v>
      </c>
      <c r="E26" s="249"/>
      <c r="F26" s="249"/>
      <c r="G26" s="249"/>
      <c r="H26" s="249"/>
      <c r="I26" s="249"/>
      <c r="J26" s="249"/>
      <c r="K26" s="247"/>
    </row>
    <row r="27" spans="2:11" ht="12.75" customHeight="1">
      <c r="B27" s="250"/>
      <c r="C27" s="252"/>
      <c r="D27" s="252"/>
      <c r="E27" s="252"/>
      <c r="F27" s="252"/>
      <c r="G27" s="252"/>
      <c r="H27" s="252"/>
      <c r="I27" s="252"/>
      <c r="J27" s="252"/>
      <c r="K27" s="247"/>
    </row>
    <row r="28" spans="2:11" ht="15" customHeight="1">
      <c r="B28" s="250"/>
      <c r="C28" s="252"/>
      <c r="D28" s="249" t="s">
        <v>481</v>
      </c>
      <c r="E28" s="249"/>
      <c r="F28" s="249"/>
      <c r="G28" s="249"/>
      <c r="H28" s="249"/>
      <c r="I28" s="249"/>
      <c r="J28" s="249"/>
      <c r="K28" s="247"/>
    </row>
    <row r="29" spans="2:11" ht="15" customHeight="1">
      <c r="B29" s="250"/>
      <c r="C29" s="252"/>
      <c r="D29" s="249" t="s">
        <v>482</v>
      </c>
      <c r="E29" s="249"/>
      <c r="F29" s="249"/>
      <c r="G29" s="249"/>
      <c r="H29" s="249"/>
      <c r="I29" s="249"/>
      <c r="J29" s="249"/>
      <c r="K29" s="247"/>
    </row>
    <row r="30" spans="2:11" ht="12.75" customHeight="1">
      <c r="B30" s="250"/>
      <c r="C30" s="252"/>
      <c r="D30" s="252"/>
      <c r="E30" s="252"/>
      <c r="F30" s="252"/>
      <c r="G30" s="252"/>
      <c r="H30" s="252"/>
      <c r="I30" s="252"/>
      <c r="J30" s="252"/>
      <c r="K30" s="247"/>
    </row>
    <row r="31" spans="2:11" ht="15" customHeight="1">
      <c r="B31" s="250"/>
      <c r="C31" s="252"/>
      <c r="D31" s="249" t="s">
        <v>483</v>
      </c>
      <c r="E31" s="249"/>
      <c r="F31" s="249"/>
      <c r="G31" s="249"/>
      <c r="H31" s="249"/>
      <c r="I31" s="249"/>
      <c r="J31" s="249"/>
      <c r="K31" s="247"/>
    </row>
    <row r="32" spans="2:11" ht="15" customHeight="1">
      <c r="B32" s="250"/>
      <c r="C32" s="252"/>
      <c r="D32" s="249" t="s">
        <v>484</v>
      </c>
      <c r="E32" s="249"/>
      <c r="F32" s="249"/>
      <c r="G32" s="249"/>
      <c r="H32" s="249"/>
      <c r="I32" s="249"/>
      <c r="J32" s="249"/>
      <c r="K32" s="247"/>
    </row>
    <row r="33" spans="2:11" ht="15" customHeight="1">
      <c r="B33" s="250"/>
      <c r="C33" s="252"/>
      <c r="D33" s="249" t="s">
        <v>485</v>
      </c>
      <c r="E33" s="249"/>
      <c r="F33" s="249"/>
      <c r="G33" s="249"/>
      <c r="H33" s="249"/>
      <c r="I33" s="249"/>
      <c r="J33" s="249"/>
      <c r="K33" s="247"/>
    </row>
    <row r="34" spans="2:11" ht="15" customHeight="1">
      <c r="B34" s="250"/>
      <c r="C34" s="252"/>
      <c r="D34" s="251"/>
      <c r="E34" s="254" t="s">
        <v>105</v>
      </c>
      <c r="F34" s="251"/>
      <c r="G34" s="249" t="s">
        <v>486</v>
      </c>
      <c r="H34" s="249"/>
      <c r="I34" s="249"/>
      <c r="J34" s="249"/>
      <c r="K34" s="247"/>
    </row>
    <row r="35" spans="2:11" ht="30.75" customHeight="1">
      <c r="B35" s="250"/>
      <c r="C35" s="252"/>
      <c r="D35" s="251"/>
      <c r="E35" s="254" t="s">
        <v>487</v>
      </c>
      <c r="F35" s="251"/>
      <c r="G35" s="249" t="s">
        <v>488</v>
      </c>
      <c r="H35" s="249"/>
      <c r="I35" s="249"/>
      <c r="J35" s="249"/>
      <c r="K35" s="247"/>
    </row>
    <row r="36" spans="2:11" ht="15" customHeight="1">
      <c r="B36" s="250"/>
      <c r="C36" s="252"/>
      <c r="D36" s="251"/>
      <c r="E36" s="254" t="s">
        <v>55</v>
      </c>
      <c r="F36" s="251"/>
      <c r="G36" s="249" t="s">
        <v>489</v>
      </c>
      <c r="H36" s="249"/>
      <c r="I36" s="249"/>
      <c r="J36" s="249"/>
      <c r="K36" s="247"/>
    </row>
    <row r="37" spans="2:11" ht="15" customHeight="1">
      <c r="B37" s="250"/>
      <c r="C37" s="252"/>
      <c r="D37" s="251"/>
      <c r="E37" s="254" t="s">
        <v>106</v>
      </c>
      <c r="F37" s="251"/>
      <c r="G37" s="249" t="s">
        <v>490</v>
      </c>
      <c r="H37" s="249"/>
      <c r="I37" s="249"/>
      <c r="J37" s="249"/>
      <c r="K37" s="247"/>
    </row>
    <row r="38" spans="2:11" ht="15" customHeight="1">
      <c r="B38" s="250"/>
      <c r="C38" s="252"/>
      <c r="D38" s="251"/>
      <c r="E38" s="254" t="s">
        <v>107</v>
      </c>
      <c r="F38" s="251"/>
      <c r="G38" s="249" t="s">
        <v>491</v>
      </c>
      <c r="H38" s="249"/>
      <c r="I38" s="249"/>
      <c r="J38" s="249"/>
      <c r="K38" s="247"/>
    </row>
    <row r="39" spans="2:11" ht="15" customHeight="1">
      <c r="B39" s="250"/>
      <c r="C39" s="252"/>
      <c r="D39" s="251"/>
      <c r="E39" s="254" t="s">
        <v>108</v>
      </c>
      <c r="F39" s="251"/>
      <c r="G39" s="249" t="s">
        <v>492</v>
      </c>
      <c r="H39" s="249"/>
      <c r="I39" s="249"/>
      <c r="J39" s="249"/>
      <c r="K39" s="247"/>
    </row>
    <row r="40" spans="2:11" ht="15" customHeight="1">
      <c r="B40" s="250"/>
      <c r="C40" s="252"/>
      <c r="D40" s="251"/>
      <c r="E40" s="254" t="s">
        <v>493</v>
      </c>
      <c r="F40" s="251"/>
      <c r="G40" s="249" t="s">
        <v>494</v>
      </c>
      <c r="H40" s="249"/>
      <c r="I40" s="249"/>
      <c r="J40" s="249"/>
      <c r="K40" s="247"/>
    </row>
    <row r="41" spans="2:11" ht="15" customHeight="1">
      <c r="B41" s="250"/>
      <c r="C41" s="252"/>
      <c r="D41" s="251"/>
      <c r="E41" s="254"/>
      <c r="F41" s="251"/>
      <c r="G41" s="249" t="s">
        <v>495</v>
      </c>
      <c r="H41" s="249"/>
      <c r="I41" s="249"/>
      <c r="J41" s="249"/>
      <c r="K41" s="247"/>
    </row>
    <row r="42" spans="2:11" ht="15" customHeight="1">
      <c r="B42" s="250"/>
      <c r="C42" s="252"/>
      <c r="D42" s="251"/>
      <c r="E42" s="254" t="s">
        <v>496</v>
      </c>
      <c r="F42" s="251"/>
      <c r="G42" s="249" t="s">
        <v>497</v>
      </c>
      <c r="H42" s="249"/>
      <c r="I42" s="249"/>
      <c r="J42" s="249"/>
      <c r="K42" s="247"/>
    </row>
    <row r="43" spans="2:11" ht="15" customHeight="1">
      <c r="B43" s="250"/>
      <c r="C43" s="252"/>
      <c r="D43" s="251"/>
      <c r="E43" s="254" t="s">
        <v>111</v>
      </c>
      <c r="F43" s="251"/>
      <c r="G43" s="249" t="s">
        <v>498</v>
      </c>
      <c r="H43" s="249"/>
      <c r="I43" s="249"/>
      <c r="J43" s="249"/>
      <c r="K43" s="247"/>
    </row>
    <row r="44" spans="2:11" ht="12.75" customHeight="1">
      <c r="B44" s="250"/>
      <c r="C44" s="252"/>
      <c r="D44" s="251"/>
      <c r="E44" s="251"/>
      <c r="F44" s="251"/>
      <c r="G44" s="251"/>
      <c r="H44" s="251"/>
      <c r="I44" s="251"/>
      <c r="J44" s="251"/>
      <c r="K44" s="247"/>
    </row>
    <row r="45" spans="2:11" ht="15" customHeight="1">
      <c r="B45" s="250"/>
      <c r="C45" s="252"/>
      <c r="D45" s="249" t="s">
        <v>499</v>
      </c>
      <c r="E45" s="249"/>
      <c r="F45" s="249"/>
      <c r="G45" s="249"/>
      <c r="H45" s="249"/>
      <c r="I45" s="249"/>
      <c r="J45" s="249"/>
      <c r="K45" s="247"/>
    </row>
    <row r="46" spans="2:11" ht="15" customHeight="1">
      <c r="B46" s="250"/>
      <c r="C46" s="252"/>
      <c r="D46" s="252"/>
      <c r="E46" s="249" t="s">
        <v>500</v>
      </c>
      <c r="F46" s="249"/>
      <c r="G46" s="249"/>
      <c r="H46" s="249"/>
      <c r="I46" s="249"/>
      <c r="J46" s="249"/>
      <c r="K46" s="247"/>
    </row>
    <row r="47" spans="2:11" ht="15" customHeight="1">
      <c r="B47" s="250"/>
      <c r="C47" s="252"/>
      <c r="D47" s="252"/>
      <c r="E47" s="249" t="s">
        <v>501</v>
      </c>
      <c r="F47" s="249"/>
      <c r="G47" s="249"/>
      <c r="H47" s="249"/>
      <c r="I47" s="249"/>
      <c r="J47" s="249"/>
      <c r="K47" s="247"/>
    </row>
    <row r="48" spans="2:11" ht="15" customHeight="1">
      <c r="B48" s="250"/>
      <c r="C48" s="252"/>
      <c r="D48" s="252"/>
      <c r="E48" s="249" t="s">
        <v>502</v>
      </c>
      <c r="F48" s="249"/>
      <c r="G48" s="249"/>
      <c r="H48" s="249"/>
      <c r="I48" s="249"/>
      <c r="J48" s="249"/>
      <c r="K48" s="247"/>
    </row>
    <row r="49" spans="2:11" ht="15" customHeight="1">
      <c r="B49" s="250"/>
      <c r="C49" s="252"/>
      <c r="D49" s="249" t="s">
        <v>503</v>
      </c>
      <c r="E49" s="249"/>
      <c r="F49" s="249"/>
      <c r="G49" s="249"/>
      <c r="H49" s="249"/>
      <c r="I49" s="249"/>
      <c r="J49" s="249"/>
      <c r="K49" s="247"/>
    </row>
    <row r="50" spans="2:11" ht="25.5" customHeight="1">
      <c r="B50" s="245"/>
      <c r="C50" s="246" t="s">
        <v>504</v>
      </c>
      <c r="D50" s="246"/>
      <c r="E50" s="246"/>
      <c r="F50" s="246"/>
      <c r="G50" s="246"/>
      <c r="H50" s="246"/>
      <c r="I50" s="246"/>
      <c r="J50" s="246"/>
      <c r="K50" s="247"/>
    </row>
    <row r="51" spans="2:11" ht="5.25" customHeight="1">
      <c r="B51" s="245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5"/>
      <c r="C52" s="249" t="s">
        <v>505</v>
      </c>
      <c r="D52" s="249"/>
      <c r="E52" s="249"/>
      <c r="F52" s="249"/>
      <c r="G52" s="249"/>
      <c r="H52" s="249"/>
      <c r="I52" s="249"/>
      <c r="J52" s="249"/>
      <c r="K52" s="247"/>
    </row>
    <row r="53" spans="2:11" ht="15" customHeight="1">
      <c r="B53" s="245"/>
      <c r="C53" s="249" t="s">
        <v>506</v>
      </c>
      <c r="D53" s="249"/>
      <c r="E53" s="249"/>
      <c r="F53" s="249"/>
      <c r="G53" s="249"/>
      <c r="H53" s="249"/>
      <c r="I53" s="249"/>
      <c r="J53" s="249"/>
      <c r="K53" s="247"/>
    </row>
    <row r="54" spans="2:11" ht="12.75" customHeight="1">
      <c r="B54" s="245"/>
      <c r="C54" s="251"/>
      <c r="D54" s="251"/>
      <c r="E54" s="251"/>
      <c r="F54" s="251"/>
      <c r="G54" s="251"/>
      <c r="H54" s="251"/>
      <c r="I54" s="251"/>
      <c r="J54" s="251"/>
      <c r="K54" s="247"/>
    </row>
    <row r="55" spans="2:11" ht="15" customHeight="1">
      <c r="B55" s="245"/>
      <c r="C55" s="249" t="s">
        <v>507</v>
      </c>
      <c r="D55" s="249"/>
      <c r="E55" s="249"/>
      <c r="F55" s="249"/>
      <c r="G55" s="249"/>
      <c r="H55" s="249"/>
      <c r="I55" s="249"/>
      <c r="J55" s="249"/>
      <c r="K55" s="247"/>
    </row>
    <row r="56" spans="2:11" ht="15" customHeight="1">
      <c r="B56" s="245"/>
      <c r="C56" s="252"/>
      <c r="D56" s="249" t="s">
        <v>508</v>
      </c>
      <c r="E56" s="249"/>
      <c r="F56" s="249"/>
      <c r="G56" s="249"/>
      <c r="H56" s="249"/>
      <c r="I56" s="249"/>
      <c r="J56" s="249"/>
      <c r="K56" s="247"/>
    </row>
    <row r="57" spans="2:11" ht="15" customHeight="1">
      <c r="B57" s="245"/>
      <c r="C57" s="252"/>
      <c r="D57" s="249" t="s">
        <v>509</v>
      </c>
      <c r="E57" s="249"/>
      <c r="F57" s="249"/>
      <c r="G57" s="249"/>
      <c r="H57" s="249"/>
      <c r="I57" s="249"/>
      <c r="J57" s="249"/>
      <c r="K57" s="247"/>
    </row>
    <row r="58" spans="2:11" ht="15" customHeight="1">
      <c r="B58" s="245"/>
      <c r="C58" s="252"/>
      <c r="D58" s="249" t="s">
        <v>510</v>
      </c>
      <c r="E58" s="249"/>
      <c r="F58" s="249"/>
      <c r="G58" s="249"/>
      <c r="H58" s="249"/>
      <c r="I58" s="249"/>
      <c r="J58" s="249"/>
      <c r="K58" s="247"/>
    </row>
    <row r="59" spans="2:11" ht="15" customHeight="1">
      <c r="B59" s="245"/>
      <c r="C59" s="252"/>
      <c r="D59" s="249" t="s">
        <v>511</v>
      </c>
      <c r="E59" s="249"/>
      <c r="F59" s="249"/>
      <c r="G59" s="249"/>
      <c r="H59" s="249"/>
      <c r="I59" s="249"/>
      <c r="J59" s="249"/>
      <c r="K59" s="247"/>
    </row>
    <row r="60" spans="2:11" ht="15" customHeight="1">
      <c r="B60" s="245"/>
      <c r="C60" s="252"/>
      <c r="D60" s="255" t="s">
        <v>512</v>
      </c>
      <c r="E60" s="255"/>
      <c r="F60" s="255"/>
      <c r="G60" s="255"/>
      <c r="H60" s="255"/>
      <c r="I60" s="255"/>
      <c r="J60" s="255"/>
      <c r="K60" s="247"/>
    </row>
    <row r="61" spans="2:11" ht="15" customHeight="1">
      <c r="B61" s="245"/>
      <c r="C61" s="252"/>
      <c r="D61" s="249" t="s">
        <v>513</v>
      </c>
      <c r="E61" s="249"/>
      <c r="F61" s="249"/>
      <c r="G61" s="249"/>
      <c r="H61" s="249"/>
      <c r="I61" s="249"/>
      <c r="J61" s="249"/>
      <c r="K61" s="247"/>
    </row>
    <row r="62" spans="2:11" ht="12.75" customHeight="1">
      <c r="B62" s="245"/>
      <c r="C62" s="252"/>
      <c r="D62" s="252"/>
      <c r="E62" s="256"/>
      <c r="F62" s="252"/>
      <c r="G62" s="252"/>
      <c r="H62" s="252"/>
      <c r="I62" s="252"/>
      <c r="J62" s="252"/>
      <c r="K62" s="247"/>
    </row>
    <row r="63" spans="2:11" ht="15" customHeight="1">
      <c r="B63" s="245"/>
      <c r="C63" s="252"/>
      <c r="D63" s="249" t="s">
        <v>514</v>
      </c>
      <c r="E63" s="249"/>
      <c r="F63" s="249"/>
      <c r="G63" s="249"/>
      <c r="H63" s="249"/>
      <c r="I63" s="249"/>
      <c r="J63" s="249"/>
      <c r="K63" s="247"/>
    </row>
    <row r="64" spans="2:11" ht="15" customHeight="1">
      <c r="B64" s="245"/>
      <c r="C64" s="252"/>
      <c r="D64" s="255" t="s">
        <v>515</v>
      </c>
      <c r="E64" s="255"/>
      <c r="F64" s="255"/>
      <c r="G64" s="255"/>
      <c r="H64" s="255"/>
      <c r="I64" s="255"/>
      <c r="J64" s="255"/>
      <c r="K64" s="247"/>
    </row>
    <row r="65" spans="2:11" ht="15" customHeight="1">
      <c r="B65" s="245"/>
      <c r="C65" s="252"/>
      <c r="D65" s="249" t="s">
        <v>516</v>
      </c>
      <c r="E65" s="249"/>
      <c r="F65" s="249"/>
      <c r="G65" s="249"/>
      <c r="H65" s="249"/>
      <c r="I65" s="249"/>
      <c r="J65" s="249"/>
      <c r="K65" s="247"/>
    </row>
    <row r="66" spans="2:11" ht="15" customHeight="1">
      <c r="B66" s="245"/>
      <c r="C66" s="252"/>
      <c r="D66" s="249" t="s">
        <v>517</v>
      </c>
      <c r="E66" s="249"/>
      <c r="F66" s="249"/>
      <c r="G66" s="249"/>
      <c r="H66" s="249"/>
      <c r="I66" s="249"/>
      <c r="J66" s="249"/>
      <c r="K66" s="247"/>
    </row>
    <row r="67" spans="2:11" ht="15" customHeight="1">
      <c r="B67" s="245"/>
      <c r="C67" s="252"/>
      <c r="D67" s="249" t="s">
        <v>518</v>
      </c>
      <c r="E67" s="249"/>
      <c r="F67" s="249"/>
      <c r="G67" s="249"/>
      <c r="H67" s="249"/>
      <c r="I67" s="249"/>
      <c r="J67" s="249"/>
      <c r="K67" s="247"/>
    </row>
    <row r="68" spans="2:11" ht="15" customHeight="1">
      <c r="B68" s="245"/>
      <c r="C68" s="252"/>
      <c r="D68" s="249" t="s">
        <v>519</v>
      </c>
      <c r="E68" s="249"/>
      <c r="F68" s="249"/>
      <c r="G68" s="249"/>
      <c r="H68" s="249"/>
      <c r="I68" s="249"/>
      <c r="J68" s="249"/>
      <c r="K68" s="247"/>
    </row>
    <row r="69" spans="2:11" ht="12.75" customHeight="1">
      <c r="B69" s="257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2:11" ht="18.75" customHeight="1">
      <c r="B70" s="260"/>
      <c r="C70" s="260"/>
      <c r="D70" s="260"/>
      <c r="E70" s="260"/>
      <c r="F70" s="260"/>
      <c r="G70" s="260"/>
      <c r="H70" s="260"/>
      <c r="I70" s="260"/>
      <c r="J70" s="260"/>
      <c r="K70" s="261"/>
    </row>
    <row r="71" spans="2:11" ht="18.75" customHeight="1"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2:11" ht="7.5" customHeight="1">
      <c r="B72" s="262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ht="45" customHeight="1">
      <c r="B73" s="265"/>
      <c r="C73" s="266" t="s">
        <v>457</v>
      </c>
      <c r="D73" s="266"/>
      <c r="E73" s="266"/>
      <c r="F73" s="266"/>
      <c r="G73" s="266"/>
      <c r="H73" s="266"/>
      <c r="I73" s="266"/>
      <c r="J73" s="266"/>
      <c r="K73" s="267"/>
    </row>
    <row r="74" spans="2:11" ht="17.25" customHeight="1">
      <c r="B74" s="265"/>
      <c r="C74" s="268" t="s">
        <v>520</v>
      </c>
      <c r="D74" s="268"/>
      <c r="E74" s="268"/>
      <c r="F74" s="268" t="s">
        <v>521</v>
      </c>
      <c r="G74" s="269"/>
      <c r="H74" s="268" t="s">
        <v>106</v>
      </c>
      <c r="I74" s="268" t="s">
        <v>59</v>
      </c>
      <c r="J74" s="268" t="s">
        <v>522</v>
      </c>
      <c r="K74" s="267"/>
    </row>
    <row r="75" spans="2:11" ht="17.25" customHeight="1">
      <c r="B75" s="265"/>
      <c r="C75" s="270" t="s">
        <v>523</v>
      </c>
      <c r="D75" s="270"/>
      <c r="E75" s="270"/>
      <c r="F75" s="271" t="s">
        <v>524</v>
      </c>
      <c r="G75" s="272"/>
      <c r="H75" s="270"/>
      <c r="I75" s="270"/>
      <c r="J75" s="270" t="s">
        <v>525</v>
      </c>
      <c r="K75" s="267"/>
    </row>
    <row r="76" spans="2:11" ht="5.25" customHeight="1">
      <c r="B76" s="265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5"/>
      <c r="C77" s="254" t="s">
        <v>55</v>
      </c>
      <c r="D77" s="273"/>
      <c r="E77" s="273"/>
      <c r="F77" s="275" t="s">
        <v>526</v>
      </c>
      <c r="G77" s="274"/>
      <c r="H77" s="254" t="s">
        <v>527</v>
      </c>
      <c r="I77" s="254" t="s">
        <v>528</v>
      </c>
      <c r="J77" s="254">
        <v>20</v>
      </c>
      <c r="K77" s="267"/>
    </row>
    <row r="78" spans="2:11" ht="15" customHeight="1">
      <c r="B78" s="265"/>
      <c r="C78" s="254" t="s">
        <v>529</v>
      </c>
      <c r="D78" s="254"/>
      <c r="E78" s="254"/>
      <c r="F78" s="275" t="s">
        <v>526</v>
      </c>
      <c r="G78" s="274"/>
      <c r="H78" s="254" t="s">
        <v>530</v>
      </c>
      <c r="I78" s="254" t="s">
        <v>528</v>
      </c>
      <c r="J78" s="254">
        <v>120</v>
      </c>
      <c r="K78" s="267"/>
    </row>
    <row r="79" spans="2:11" ht="15" customHeight="1">
      <c r="B79" s="276"/>
      <c r="C79" s="254" t="s">
        <v>531</v>
      </c>
      <c r="D79" s="254"/>
      <c r="E79" s="254"/>
      <c r="F79" s="275" t="s">
        <v>532</v>
      </c>
      <c r="G79" s="274"/>
      <c r="H79" s="254" t="s">
        <v>533</v>
      </c>
      <c r="I79" s="254" t="s">
        <v>528</v>
      </c>
      <c r="J79" s="254">
        <v>50</v>
      </c>
      <c r="K79" s="267"/>
    </row>
    <row r="80" spans="2:11" ht="15" customHeight="1">
      <c r="B80" s="276"/>
      <c r="C80" s="254" t="s">
        <v>534</v>
      </c>
      <c r="D80" s="254"/>
      <c r="E80" s="254"/>
      <c r="F80" s="275" t="s">
        <v>526</v>
      </c>
      <c r="G80" s="274"/>
      <c r="H80" s="254" t="s">
        <v>535</v>
      </c>
      <c r="I80" s="254" t="s">
        <v>536</v>
      </c>
      <c r="J80" s="254"/>
      <c r="K80" s="267"/>
    </row>
    <row r="81" spans="2:11" ht="15" customHeight="1">
      <c r="B81" s="276"/>
      <c r="C81" s="277" t="s">
        <v>537</v>
      </c>
      <c r="D81" s="277"/>
      <c r="E81" s="277"/>
      <c r="F81" s="278" t="s">
        <v>532</v>
      </c>
      <c r="G81" s="277"/>
      <c r="H81" s="277" t="s">
        <v>538</v>
      </c>
      <c r="I81" s="277" t="s">
        <v>528</v>
      </c>
      <c r="J81" s="277">
        <v>15</v>
      </c>
      <c r="K81" s="267"/>
    </row>
    <row r="82" spans="2:11" ht="15" customHeight="1">
      <c r="B82" s="276"/>
      <c r="C82" s="277" t="s">
        <v>539</v>
      </c>
      <c r="D82" s="277"/>
      <c r="E82" s="277"/>
      <c r="F82" s="278" t="s">
        <v>532</v>
      </c>
      <c r="G82" s="277"/>
      <c r="H82" s="277" t="s">
        <v>540</v>
      </c>
      <c r="I82" s="277" t="s">
        <v>528</v>
      </c>
      <c r="J82" s="277">
        <v>15</v>
      </c>
      <c r="K82" s="267"/>
    </row>
    <row r="83" spans="2:11" ht="15" customHeight="1">
      <c r="B83" s="276"/>
      <c r="C83" s="277" t="s">
        <v>541</v>
      </c>
      <c r="D83" s="277"/>
      <c r="E83" s="277"/>
      <c r="F83" s="278" t="s">
        <v>532</v>
      </c>
      <c r="G83" s="277"/>
      <c r="H83" s="277" t="s">
        <v>542</v>
      </c>
      <c r="I83" s="277" t="s">
        <v>528</v>
      </c>
      <c r="J83" s="277">
        <v>20</v>
      </c>
      <c r="K83" s="267"/>
    </row>
    <row r="84" spans="2:11" ht="15" customHeight="1">
      <c r="B84" s="276"/>
      <c r="C84" s="277" t="s">
        <v>543</v>
      </c>
      <c r="D84" s="277"/>
      <c r="E84" s="277"/>
      <c r="F84" s="278" t="s">
        <v>532</v>
      </c>
      <c r="G84" s="277"/>
      <c r="H84" s="277" t="s">
        <v>544</v>
      </c>
      <c r="I84" s="277" t="s">
        <v>528</v>
      </c>
      <c r="J84" s="277">
        <v>20</v>
      </c>
      <c r="K84" s="267"/>
    </row>
    <row r="85" spans="2:11" ht="15" customHeight="1">
      <c r="B85" s="276"/>
      <c r="C85" s="254" t="s">
        <v>545</v>
      </c>
      <c r="D85" s="254"/>
      <c r="E85" s="254"/>
      <c r="F85" s="275" t="s">
        <v>532</v>
      </c>
      <c r="G85" s="274"/>
      <c r="H85" s="254" t="s">
        <v>546</v>
      </c>
      <c r="I85" s="254" t="s">
        <v>528</v>
      </c>
      <c r="J85" s="254">
        <v>50</v>
      </c>
      <c r="K85" s="267"/>
    </row>
    <row r="86" spans="2:11" ht="15" customHeight="1">
      <c r="B86" s="276"/>
      <c r="C86" s="254" t="s">
        <v>547</v>
      </c>
      <c r="D86" s="254"/>
      <c r="E86" s="254"/>
      <c r="F86" s="275" t="s">
        <v>532</v>
      </c>
      <c r="G86" s="274"/>
      <c r="H86" s="254" t="s">
        <v>548</v>
      </c>
      <c r="I86" s="254" t="s">
        <v>528</v>
      </c>
      <c r="J86" s="254">
        <v>20</v>
      </c>
      <c r="K86" s="267"/>
    </row>
    <row r="87" spans="2:11" ht="15" customHeight="1">
      <c r="B87" s="276"/>
      <c r="C87" s="254" t="s">
        <v>549</v>
      </c>
      <c r="D87" s="254"/>
      <c r="E87" s="254"/>
      <c r="F87" s="275" t="s">
        <v>532</v>
      </c>
      <c r="G87" s="274"/>
      <c r="H87" s="254" t="s">
        <v>550</v>
      </c>
      <c r="I87" s="254" t="s">
        <v>528</v>
      </c>
      <c r="J87" s="254">
        <v>20</v>
      </c>
      <c r="K87" s="267"/>
    </row>
    <row r="88" spans="2:11" ht="15" customHeight="1">
      <c r="B88" s="276"/>
      <c r="C88" s="254" t="s">
        <v>551</v>
      </c>
      <c r="D88" s="254"/>
      <c r="E88" s="254"/>
      <c r="F88" s="275" t="s">
        <v>532</v>
      </c>
      <c r="G88" s="274"/>
      <c r="H88" s="254" t="s">
        <v>552</v>
      </c>
      <c r="I88" s="254" t="s">
        <v>528</v>
      </c>
      <c r="J88" s="254">
        <v>50</v>
      </c>
      <c r="K88" s="267"/>
    </row>
    <row r="89" spans="2:11" ht="15" customHeight="1">
      <c r="B89" s="276"/>
      <c r="C89" s="254" t="s">
        <v>553</v>
      </c>
      <c r="D89" s="254"/>
      <c r="E89" s="254"/>
      <c r="F89" s="275" t="s">
        <v>532</v>
      </c>
      <c r="G89" s="274"/>
      <c r="H89" s="254" t="s">
        <v>553</v>
      </c>
      <c r="I89" s="254" t="s">
        <v>528</v>
      </c>
      <c r="J89" s="254">
        <v>50</v>
      </c>
      <c r="K89" s="267"/>
    </row>
    <row r="90" spans="2:11" ht="15" customHeight="1">
      <c r="B90" s="276"/>
      <c r="C90" s="254" t="s">
        <v>112</v>
      </c>
      <c r="D90" s="254"/>
      <c r="E90" s="254"/>
      <c r="F90" s="275" t="s">
        <v>532</v>
      </c>
      <c r="G90" s="274"/>
      <c r="H90" s="254" t="s">
        <v>554</v>
      </c>
      <c r="I90" s="254" t="s">
        <v>528</v>
      </c>
      <c r="J90" s="254">
        <v>255</v>
      </c>
      <c r="K90" s="267"/>
    </row>
    <row r="91" spans="2:11" ht="15" customHeight="1">
      <c r="B91" s="276"/>
      <c r="C91" s="254" t="s">
        <v>555</v>
      </c>
      <c r="D91" s="254"/>
      <c r="E91" s="254"/>
      <c r="F91" s="275" t="s">
        <v>526</v>
      </c>
      <c r="G91" s="274"/>
      <c r="H91" s="254" t="s">
        <v>556</v>
      </c>
      <c r="I91" s="254" t="s">
        <v>557</v>
      </c>
      <c r="J91" s="254"/>
      <c r="K91" s="267"/>
    </row>
    <row r="92" spans="2:11" ht="15" customHeight="1">
      <c r="B92" s="276"/>
      <c r="C92" s="254" t="s">
        <v>558</v>
      </c>
      <c r="D92" s="254"/>
      <c r="E92" s="254"/>
      <c r="F92" s="275" t="s">
        <v>526</v>
      </c>
      <c r="G92" s="274"/>
      <c r="H92" s="254" t="s">
        <v>559</v>
      </c>
      <c r="I92" s="254" t="s">
        <v>560</v>
      </c>
      <c r="J92" s="254"/>
      <c r="K92" s="267"/>
    </row>
    <row r="93" spans="2:11" ht="15" customHeight="1">
      <c r="B93" s="276"/>
      <c r="C93" s="254" t="s">
        <v>561</v>
      </c>
      <c r="D93" s="254"/>
      <c r="E93" s="254"/>
      <c r="F93" s="275" t="s">
        <v>526</v>
      </c>
      <c r="G93" s="274"/>
      <c r="H93" s="254" t="s">
        <v>561</v>
      </c>
      <c r="I93" s="254" t="s">
        <v>560</v>
      </c>
      <c r="J93" s="254"/>
      <c r="K93" s="267"/>
    </row>
    <row r="94" spans="2:11" ht="15" customHeight="1">
      <c r="B94" s="276"/>
      <c r="C94" s="254" t="s">
        <v>40</v>
      </c>
      <c r="D94" s="254"/>
      <c r="E94" s="254"/>
      <c r="F94" s="275" t="s">
        <v>526</v>
      </c>
      <c r="G94" s="274"/>
      <c r="H94" s="254" t="s">
        <v>562</v>
      </c>
      <c r="I94" s="254" t="s">
        <v>560</v>
      </c>
      <c r="J94" s="254"/>
      <c r="K94" s="267"/>
    </row>
    <row r="95" spans="2:11" ht="15" customHeight="1">
      <c r="B95" s="276"/>
      <c r="C95" s="254" t="s">
        <v>50</v>
      </c>
      <c r="D95" s="254"/>
      <c r="E95" s="254"/>
      <c r="F95" s="275" t="s">
        <v>526</v>
      </c>
      <c r="G95" s="274"/>
      <c r="H95" s="254" t="s">
        <v>563</v>
      </c>
      <c r="I95" s="254" t="s">
        <v>560</v>
      </c>
      <c r="J95" s="254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1"/>
      <c r="C98" s="261"/>
      <c r="D98" s="261"/>
      <c r="E98" s="261"/>
      <c r="F98" s="261"/>
      <c r="G98" s="261"/>
      <c r="H98" s="261"/>
      <c r="I98" s="261"/>
      <c r="J98" s="261"/>
      <c r="K98" s="261"/>
    </row>
    <row r="99" spans="2:11" ht="7.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4"/>
    </row>
    <row r="100" spans="2:11" ht="45" customHeight="1">
      <c r="B100" s="265"/>
      <c r="C100" s="266" t="s">
        <v>564</v>
      </c>
      <c r="D100" s="266"/>
      <c r="E100" s="266"/>
      <c r="F100" s="266"/>
      <c r="G100" s="266"/>
      <c r="H100" s="266"/>
      <c r="I100" s="266"/>
      <c r="J100" s="266"/>
      <c r="K100" s="267"/>
    </row>
    <row r="101" spans="2:11" ht="17.25" customHeight="1">
      <c r="B101" s="265"/>
      <c r="C101" s="268" t="s">
        <v>520</v>
      </c>
      <c r="D101" s="268"/>
      <c r="E101" s="268"/>
      <c r="F101" s="268" t="s">
        <v>521</v>
      </c>
      <c r="G101" s="269"/>
      <c r="H101" s="268" t="s">
        <v>106</v>
      </c>
      <c r="I101" s="268" t="s">
        <v>59</v>
      </c>
      <c r="J101" s="268" t="s">
        <v>522</v>
      </c>
      <c r="K101" s="267"/>
    </row>
    <row r="102" spans="2:11" ht="17.25" customHeight="1">
      <c r="B102" s="265"/>
      <c r="C102" s="270" t="s">
        <v>523</v>
      </c>
      <c r="D102" s="270"/>
      <c r="E102" s="270"/>
      <c r="F102" s="271" t="s">
        <v>524</v>
      </c>
      <c r="G102" s="272"/>
      <c r="H102" s="270"/>
      <c r="I102" s="270"/>
      <c r="J102" s="270" t="s">
        <v>525</v>
      </c>
      <c r="K102" s="267"/>
    </row>
    <row r="103" spans="2:11" ht="5.25" customHeight="1">
      <c r="B103" s="265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5"/>
      <c r="C104" s="254" t="s">
        <v>55</v>
      </c>
      <c r="D104" s="273"/>
      <c r="E104" s="273"/>
      <c r="F104" s="275" t="s">
        <v>526</v>
      </c>
      <c r="G104" s="284"/>
      <c r="H104" s="254" t="s">
        <v>565</v>
      </c>
      <c r="I104" s="254" t="s">
        <v>528</v>
      </c>
      <c r="J104" s="254">
        <v>20</v>
      </c>
      <c r="K104" s="267"/>
    </row>
    <row r="105" spans="2:11" ht="15" customHeight="1">
      <c r="B105" s="265"/>
      <c r="C105" s="254" t="s">
        <v>529</v>
      </c>
      <c r="D105" s="254"/>
      <c r="E105" s="254"/>
      <c r="F105" s="275" t="s">
        <v>526</v>
      </c>
      <c r="G105" s="254"/>
      <c r="H105" s="254" t="s">
        <v>565</v>
      </c>
      <c r="I105" s="254" t="s">
        <v>528</v>
      </c>
      <c r="J105" s="254">
        <v>120</v>
      </c>
      <c r="K105" s="267"/>
    </row>
    <row r="106" spans="2:11" ht="15" customHeight="1">
      <c r="B106" s="276"/>
      <c r="C106" s="254" t="s">
        <v>531</v>
      </c>
      <c r="D106" s="254"/>
      <c r="E106" s="254"/>
      <c r="F106" s="275" t="s">
        <v>532</v>
      </c>
      <c r="G106" s="254"/>
      <c r="H106" s="254" t="s">
        <v>565</v>
      </c>
      <c r="I106" s="254" t="s">
        <v>528</v>
      </c>
      <c r="J106" s="254">
        <v>50</v>
      </c>
      <c r="K106" s="267"/>
    </row>
    <row r="107" spans="2:11" ht="15" customHeight="1">
      <c r="B107" s="276"/>
      <c r="C107" s="254" t="s">
        <v>534</v>
      </c>
      <c r="D107" s="254"/>
      <c r="E107" s="254"/>
      <c r="F107" s="275" t="s">
        <v>526</v>
      </c>
      <c r="G107" s="254"/>
      <c r="H107" s="254" t="s">
        <v>565</v>
      </c>
      <c r="I107" s="254" t="s">
        <v>536</v>
      </c>
      <c r="J107" s="254"/>
      <c r="K107" s="267"/>
    </row>
    <row r="108" spans="2:11" ht="15" customHeight="1">
      <c r="B108" s="276"/>
      <c r="C108" s="254" t="s">
        <v>545</v>
      </c>
      <c r="D108" s="254"/>
      <c r="E108" s="254"/>
      <c r="F108" s="275" t="s">
        <v>532</v>
      </c>
      <c r="G108" s="254"/>
      <c r="H108" s="254" t="s">
        <v>565</v>
      </c>
      <c r="I108" s="254" t="s">
        <v>528</v>
      </c>
      <c r="J108" s="254">
        <v>50</v>
      </c>
      <c r="K108" s="267"/>
    </row>
    <row r="109" spans="2:11" ht="15" customHeight="1">
      <c r="B109" s="276"/>
      <c r="C109" s="254" t="s">
        <v>553</v>
      </c>
      <c r="D109" s="254"/>
      <c r="E109" s="254"/>
      <c r="F109" s="275" t="s">
        <v>532</v>
      </c>
      <c r="G109" s="254"/>
      <c r="H109" s="254" t="s">
        <v>565</v>
      </c>
      <c r="I109" s="254" t="s">
        <v>528</v>
      </c>
      <c r="J109" s="254">
        <v>50</v>
      </c>
      <c r="K109" s="267"/>
    </row>
    <row r="110" spans="2:11" ht="15" customHeight="1">
      <c r="B110" s="276"/>
      <c r="C110" s="254" t="s">
        <v>551</v>
      </c>
      <c r="D110" s="254"/>
      <c r="E110" s="254"/>
      <c r="F110" s="275" t="s">
        <v>532</v>
      </c>
      <c r="G110" s="254"/>
      <c r="H110" s="254" t="s">
        <v>565</v>
      </c>
      <c r="I110" s="254" t="s">
        <v>528</v>
      </c>
      <c r="J110" s="254">
        <v>50</v>
      </c>
      <c r="K110" s="267"/>
    </row>
    <row r="111" spans="2:11" ht="15" customHeight="1">
      <c r="B111" s="276"/>
      <c r="C111" s="254" t="s">
        <v>55</v>
      </c>
      <c r="D111" s="254"/>
      <c r="E111" s="254"/>
      <c r="F111" s="275" t="s">
        <v>526</v>
      </c>
      <c r="G111" s="254"/>
      <c r="H111" s="254" t="s">
        <v>566</v>
      </c>
      <c r="I111" s="254" t="s">
        <v>528</v>
      </c>
      <c r="J111" s="254">
        <v>20</v>
      </c>
      <c r="K111" s="267"/>
    </row>
    <row r="112" spans="2:11" ht="15" customHeight="1">
      <c r="B112" s="276"/>
      <c r="C112" s="254" t="s">
        <v>567</v>
      </c>
      <c r="D112" s="254"/>
      <c r="E112" s="254"/>
      <c r="F112" s="275" t="s">
        <v>526</v>
      </c>
      <c r="G112" s="254"/>
      <c r="H112" s="254" t="s">
        <v>568</v>
      </c>
      <c r="I112" s="254" t="s">
        <v>528</v>
      </c>
      <c r="J112" s="254">
        <v>120</v>
      </c>
      <c r="K112" s="267"/>
    </row>
    <row r="113" spans="2:11" ht="15" customHeight="1">
      <c r="B113" s="276"/>
      <c r="C113" s="254" t="s">
        <v>40</v>
      </c>
      <c r="D113" s="254"/>
      <c r="E113" s="254"/>
      <c r="F113" s="275" t="s">
        <v>526</v>
      </c>
      <c r="G113" s="254"/>
      <c r="H113" s="254" t="s">
        <v>569</v>
      </c>
      <c r="I113" s="254" t="s">
        <v>560</v>
      </c>
      <c r="J113" s="254"/>
      <c r="K113" s="267"/>
    </row>
    <row r="114" spans="2:11" ht="15" customHeight="1">
      <c r="B114" s="276"/>
      <c r="C114" s="254" t="s">
        <v>50</v>
      </c>
      <c r="D114" s="254"/>
      <c r="E114" s="254"/>
      <c r="F114" s="275" t="s">
        <v>526</v>
      </c>
      <c r="G114" s="254"/>
      <c r="H114" s="254" t="s">
        <v>570</v>
      </c>
      <c r="I114" s="254" t="s">
        <v>560</v>
      </c>
      <c r="J114" s="254"/>
      <c r="K114" s="267"/>
    </row>
    <row r="115" spans="2:11" ht="15" customHeight="1">
      <c r="B115" s="276"/>
      <c r="C115" s="254" t="s">
        <v>59</v>
      </c>
      <c r="D115" s="254"/>
      <c r="E115" s="254"/>
      <c r="F115" s="275" t="s">
        <v>526</v>
      </c>
      <c r="G115" s="254"/>
      <c r="H115" s="254" t="s">
        <v>571</v>
      </c>
      <c r="I115" s="254" t="s">
        <v>572</v>
      </c>
      <c r="J115" s="254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1"/>
      <c r="D117" s="251"/>
      <c r="E117" s="251"/>
      <c r="F117" s="287"/>
      <c r="G117" s="251"/>
      <c r="H117" s="251"/>
      <c r="I117" s="251"/>
      <c r="J117" s="251"/>
      <c r="K117" s="286"/>
    </row>
    <row r="118" spans="2:11" ht="18.75" customHeight="1"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242" t="s">
        <v>573</v>
      </c>
      <c r="D120" s="242"/>
      <c r="E120" s="242"/>
      <c r="F120" s="242"/>
      <c r="G120" s="242"/>
      <c r="H120" s="242"/>
      <c r="I120" s="242"/>
      <c r="J120" s="242"/>
      <c r="K120" s="292"/>
    </row>
    <row r="121" spans="2:11" ht="17.25" customHeight="1">
      <c r="B121" s="293"/>
      <c r="C121" s="268" t="s">
        <v>520</v>
      </c>
      <c r="D121" s="268"/>
      <c r="E121" s="268"/>
      <c r="F121" s="268" t="s">
        <v>521</v>
      </c>
      <c r="G121" s="269"/>
      <c r="H121" s="268" t="s">
        <v>106</v>
      </c>
      <c r="I121" s="268" t="s">
        <v>59</v>
      </c>
      <c r="J121" s="268" t="s">
        <v>522</v>
      </c>
      <c r="K121" s="294"/>
    </row>
    <row r="122" spans="2:11" ht="17.25" customHeight="1">
      <c r="B122" s="293"/>
      <c r="C122" s="270" t="s">
        <v>523</v>
      </c>
      <c r="D122" s="270"/>
      <c r="E122" s="270"/>
      <c r="F122" s="271" t="s">
        <v>524</v>
      </c>
      <c r="G122" s="272"/>
      <c r="H122" s="270"/>
      <c r="I122" s="270"/>
      <c r="J122" s="270" t="s">
        <v>525</v>
      </c>
      <c r="K122" s="294"/>
    </row>
    <row r="123" spans="2:11" ht="5.25" customHeight="1">
      <c r="B123" s="295"/>
      <c r="C123" s="273"/>
      <c r="D123" s="273"/>
      <c r="E123" s="273"/>
      <c r="F123" s="273"/>
      <c r="G123" s="254"/>
      <c r="H123" s="273"/>
      <c r="I123" s="273"/>
      <c r="J123" s="273"/>
      <c r="K123" s="296"/>
    </row>
    <row r="124" spans="2:11" ht="15" customHeight="1">
      <c r="B124" s="295"/>
      <c r="C124" s="254" t="s">
        <v>529</v>
      </c>
      <c r="D124" s="273"/>
      <c r="E124" s="273"/>
      <c r="F124" s="275" t="s">
        <v>526</v>
      </c>
      <c r="G124" s="254"/>
      <c r="H124" s="254" t="s">
        <v>565</v>
      </c>
      <c r="I124" s="254" t="s">
        <v>528</v>
      </c>
      <c r="J124" s="254">
        <v>120</v>
      </c>
      <c r="K124" s="297"/>
    </row>
    <row r="125" spans="2:11" ht="15" customHeight="1">
      <c r="B125" s="295"/>
      <c r="C125" s="254" t="s">
        <v>574</v>
      </c>
      <c r="D125" s="254"/>
      <c r="E125" s="254"/>
      <c r="F125" s="275" t="s">
        <v>526</v>
      </c>
      <c r="G125" s="254"/>
      <c r="H125" s="254" t="s">
        <v>575</v>
      </c>
      <c r="I125" s="254" t="s">
        <v>528</v>
      </c>
      <c r="J125" s="254" t="s">
        <v>576</v>
      </c>
      <c r="K125" s="297"/>
    </row>
    <row r="126" spans="2:11" ht="15" customHeight="1">
      <c r="B126" s="295"/>
      <c r="C126" s="254" t="s">
        <v>475</v>
      </c>
      <c r="D126" s="254"/>
      <c r="E126" s="254"/>
      <c r="F126" s="275" t="s">
        <v>526</v>
      </c>
      <c r="G126" s="254"/>
      <c r="H126" s="254" t="s">
        <v>577</v>
      </c>
      <c r="I126" s="254" t="s">
        <v>528</v>
      </c>
      <c r="J126" s="254" t="s">
        <v>576</v>
      </c>
      <c r="K126" s="297"/>
    </row>
    <row r="127" spans="2:11" ht="15" customHeight="1">
      <c r="B127" s="295"/>
      <c r="C127" s="254" t="s">
        <v>537</v>
      </c>
      <c r="D127" s="254"/>
      <c r="E127" s="254"/>
      <c r="F127" s="275" t="s">
        <v>532</v>
      </c>
      <c r="G127" s="254"/>
      <c r="H127" s="254" t="s">
        <v>538</v>
      </c>
      <c r="I127" s="254" t="s">
        <v>528</v>
      </c>
      <c r="J127" s="254">
        <v>15</v>
      </c>
      <c r="K127" s="297"/>
    </row>
    <row r="128" spans="2:11" ht="15" customHeight="1">
      <c r="B128" s="295"/>
      <c r="C128" s="277" t="s">
        <v>539</v>
      </c>
      <c r="D128" s="277"/>
      <c r="E128" s="277"/>
      <c r="F128" s="278" t="s">
        <v>532</v>
      </c>
      <c r="G128" s="277"/>
      <c r="H128" s="277" t="s">
        <v>540</v>
      </c>
      <c r="I128" s="277" t="s">
        <v>528</v>
      </c>
      <c r="J128" s="277">
        <v>15</v>
      </c>
      <c r="K128" s="297"/>
    </row>
    <row r="129" spans="2:11" ht="15" customHeight="1">
      <c r="B129" s="295"/>
      <c r="C129" s="277" t="s">
        <v>541</v>
      </c>
      <c r="D129" s="277"/>
      <c r="E129" s="277"/>
      <c r="F129" s="278" t="s">
        <v>532</v>
      </c>
      <c r="G129" s="277"/>
      <c r="H129" s="277" t="s">
        <v>542</v>
      </c>
      <c r="I129" s="277" t="s">
        <v>528</v>
      </c>
      <c r="J129" s="277">
        <v>20</v>
      </c>
      <c r="K129" s="297"/>
    </row>
    <row r="130" spans="2:11" ht="15" customHeight="1">
      <c r="B130" s="295"/>
      <c r="C130" s="277" t="s">
        <v>543</v>
      </c>
      <c r="D130" s="277"/>
      <c r="E130" s="277"/>
      <c r="F130" s="278" t="s">
        <v>532</v>
      </c>
      <c r="G130" s="277"/>
      <c r="H130" s="277" t="s">
        <v>544</v>
      </c>
      <c r="I130" s="277" t="s">
        <v>528</v>
      </c>
      <c r="J130" s="277">
        <v>20</v>
      </c>
      <c r="K130" s="297"/>
    </row>
    <row r="131" spans="2:11" ht="15" customHeight="1">
      <c r="B131" s="295"/>
      <c r="C131" s="254" t="s">
        <v>531</v>
      </c>
      <c r="D131" s="254"/>
      <c r="E131" s="254"/>
      <c r="F131" s="275" t="s">
        <v>532</v>
      </c>
      <c r="G131" s="254"/>
      <c r="H131" s="254" t="s">
        <v>565</v>
      </c>
      <c r="I131" s="254" t="s">
        <v>528</v>
      </c>
      <c r="J131" s="254">
        <v>50</v>
      </c>
      <c r="K131" s="297"/>
    </row>
    <row r="132" spans="2:11" ht="15" customHeight="1">
      <c r="B132" s="295"/>
      <c r="C132" s="254" t="s">
        <v>545</v>
      </c>
      <c r="D132" s="254"/>
      <c r="E132" s="254"/>
      <c r="F132" s="275" t="s">
        <v>532</v>
      </c>
      <c r="G132" s="254"/>
      <c r="H132" s="254" t="s">
        <v>565</v>
      </c>
      <c r="I132" s="254" t="s">
        <v>528</v>
      </c>
      <c r="J132" s="254">
        <v>50</v>
      </c>
      <c r="K132" s="297"/>
    </row>
    <row r="133" spans="2:11" ht="15" customHeight="1">
      <c r="B133" s="295"/>
      <c r="C133" s="254" t="s">
        <v>551</v>
      </c>
      <c r="D133" s="254"/>
      <c r="E133" s="254"/>
      <c r="F133" s="275" t="s">
        <v>532</v>
      </c>
      <c r="G133" s="254"/>
      <c r="H133" s="254" t="s">
        <v>565</v>
      </c>
      <c r="I133" s="254" t="s">
        <v>528</v>
      </c>
      <c r="J133" s="254">
        <v>50</v>
      </c>
      <c r="K133" s="297"/>
    </row>
    <row r="134" spans="2:11" ht="15" customHeight="1">
      <c r="B134" s="295"/>
      <c r="C134" s="254" t="s">
        <v>553</v>
      </c>
      <c r="D134" s="254"/>
      <c r="E134" s="254"/>
      <c r="F134" s="275" t="s">
        <v>532</v>
      </c>
      <c r="G134" s="254"/>
      <c r="H134" s="254" t="s">
        <v>565</v>
      </c>
      <c r="I134" s="254" t="s">
        <v>528</v>
      </c>
      <c r="J134" s="254">
        <v>50</v>
      </c>
      <c r="K134" s="297"/>
    </row>
    <row r="135" spans="2:11" ht="15" customHeight="1">
      <c r="B135" s="295"/>
      <c r="C135" s="254" t="s">
        <v>112</v>
      </c>
      <c r="D135" s="254"/>
      <c r="E135" s="254"/>
      <c r="F135" s="275" t="s">
        <v>532</v>
      </c>
      <c r="G135" s="254"/>
      <c r="H135" s="254" t="s">
        <v>578</v>
      </c>
      <c r="I135" s="254" t="s">
        <v>528</v>
      </c>
      <c r="J135" s="254">
        <v>255</v>
      </c>
      <c r="K135" s="297"/>
    </row>
    <row r="136" spans="2:11" ht="15" customHeight="1">
      <c r="B136" s="295"/>
      <c r="C136" s="254" t="s">
        <v>555</v>
      </c>
      <c r="D136" s="254"/>
      <c r="E136" s="254"/>
      <c r="F136" s="275" t="s">
        <v>526</v>
      </c>
      <c r="G136" s="254"/>
      <c r="H136" s="254" t="s">
        <v>579</v>
      </c>
      <c r="I136" s="254" t="s">
        <v>557</v>
      </c>
      <c r="J136" s="254"/>
      <c r="K136" s="297"/>
    </row>
    <row r="137" spans="2:11" ht="15" customHeight="1">
      <c r="B137" s="295"/>
      <c r="C137" s="254" t="s">
        <v>558</v>
      </c>
      <c r="D137" s="254"/>
      <c r="E137" s="254"/>
      <c r="F137" s="275" t="s">
        <v>526</v>
      </c>
      <c r="G137" s="254"/>
      <c r="H137" s="254" t="s">
        <v>580</v>
      </c>
      <c r="I137" s="254" t="s">
        <v>560</v>
      </c>
      <c r="J137" s="254"/>
      <c r="K137" s="297"/>
    </row>
    <row r="138" spans="2:11" ht="15" customHeight="1">
      <c r="B138" s="295"/>
      <c r="C138" s="254" t="s">
        <v>561</v>
      </c>
      <c r="D138" s="254"/>
      <c r="E138" s="254"/>
      <c r="F138" s="275" t="s">
        <v>526</v>
      </c>
      <c r="G138" s="254"/>
      <c r="H138" s="254" t="s">
        <v>561</v>
      </c>
      <c r="I138" s="254" t="s">
        <v>560</v>
      </c>
      <c r="J138" s="254"/>
      <c r="K138" s="297"/>
    </row>
    <row r="139" spans="2:11" ht="15" customHeight="1">
      <c r="B139" s="295"/>
      <c r="C139" s="254" t="s">
        <v>40</v>
      </c>
      <c r="D139" s="254"/>
      <c r="E139" s="254"/>
      <c r="F139" s="275" t="s">
        <v>526</v>
      </c>
      <c r="G139" s="254"/>
      <c r="H139" s="254" t="s">
        <v>581</v>
      </c>
      <c r="I139" s="254" t="s">
        <v>560</v>
      </c>
      <c r="J139" s="254"/>
      <c r="K139" s="297"/>
    </row>
    <row r="140" spans="2:11" ht="15" customHeight="1">
      <c r="B140" s="295"/>
      <c r="C140" s="254" t="s">
        <v>582</v>
      </c>
      <c r="D140" s="254"/>
      <c r="E140" s="254"/>
      <c r="F140" s="275" t="s">
        <v>526</v>
      </c>
      <c r="G140" s="254"/>
      <c r="H140" s="254" t="s">
        <v>583</v>
      </c>
      <c r="I140" s="254" t="s">
        <v>560</v>
      </c>
      <c r="J140" s="254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1"/>
      <c r="C142" s="251"/>
      <c r="D142" s="251"/>
      <c r="E142" s="251"/>
      <c r="F142" s="287"/>
      <c r="G142" s="251"/>
      <c r="H142" s="251"/>
      <c r="I142" s="251"/>
      <c r="J142" s="251"/>
      <c r="K142" s="251"/>
    </row>
    <row r="143" spans="2:11" ht="18.75" customHeight="1"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2:11" ht="7.5" customHeight="1">
      <c r="B144" s="262"/>
      <c r="C144" s="263"/>
      <c r="D144" s="263"/>
      <c r="E144" s="263"/>
      <c r="F144" s="263"/>
      <c r="G144" s="263"/>
      <c r="H144" s="263"/>
      <c r="I144" s="263"/>
      <c r="J144" s="263"/>
      <c r="K144" s="264"/>
    </row>
    <row r="145" spans="2:11" ht="45" customHeight="1">
      <c r="B145" s="265"/>
      <c r="C145" s="266" t="s">
        <v>584</v>
      </c>
      <c r="D145" s="266"/>
      <c r="E145" s="266"/>
      <c r="F145" s="266"/>
      <c r="G145" s="266"/>
      <c r="H145" s="266"/>
      <c r="I145" s="266"/>
      <c r="J145" s="266"/>
      <c r="K145" s="267"/>
    </row>
    <row r="146" spans="2:11" ht="17.25" customHeight="1">
      <c r="B146" s="265"/>
      <c r="C146" s="268" t="s">
        <v>520</v>
      </c>
      <c r="D146" s="268"/>
      <c r="E146" s="268"/>
      <c r="F146" s="268" t="s">
        <v>521</v>
      </c>
      <c r="G146" s="269"/>
      <c r="H146" s="268" t="s">
        <v>106</v>
      </c>
      <c r="I146" s="268" t="s">
        <v>59</v>
      </c>
      <c r="J146" s="268" t="s">
        <v>522</v>
      </c>
      <c r="K146" s="267"/>
    </row>
    <row r="147" spans="2:11" ht="17.25" customHeight="1">
      <c r="B147" s="265"/>
      <c r="C147" s="270" t="s">
        <v>523</v>
      </c>
      <c r="D147" s="270"/>
      <c r="E147" s="270"/>
      <c r="F147" s="271" t="s">
        <v>524</v>
      </c>
      <c r="G147" s="272"/>
      <c r="H147" s="270"/>
      <c r="I147" s="270"/>
      <c r="J147" s="270" t="s">
        <v>525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529</v>
      </c>
      <c r="D149" s="254"/>
      <c r="E149" s="254"/>
      <c r="F149" s="302" t="s">
        <v>526</v>
      </c>
      <c r="G149" s="254"/>
      <c r="H149" s="301" t="s">
        <v>565</v>
      </c>
      <c r="I149" s="301" t="s">
        <v>528</v>
      </c>
      <c r="J149" s="301">
        <v>120</v>
      </c>
      <c r="K149" s="297"/>
    </row>
    <row r="150" spans="2:11" ht="15" customHeight="1">
      <c r="B150" s="276"/>
      <c r="C150" s="301" t="s">
        <v>574</v>
      </c>
      <c r="D150" s="254"/>
      <c r="E150" s="254"/>
      <c r="F150" s="302" t="s">
        <v>526</v>
      </c>
      <c r="G150" s="254"/>
      <c r="H150" s="301" t="s">
        <v>585</v>
      </c>
      <c r="I150" s="301" t="s">
        <v>528</v>
      </c>
      <c r="J150" s="301" t="s">
        <v>576</v>
      </c>
      <c r="K150" s="297"/>
    </row>
    <row r="151" spans="2:11" ht="15" customHeight="1">
      <c r="B151" s="276"/>
      <c r="C151" s="301" t="s">
        <v>475</v>
      </c>
      <c r="D151" s="254"/>
      <c r="E151" s="254"/>
      <c r="F151" s="302" t="s">
        <v>526</v>
      </c>
      <c r="G151" s="254"/>
      <c r="H151" s="301" t="s">
        <v>586</v>
      </c>
      <c r="I151" s="301" t="s">
        <v>528</v>
      </c>
      <c r="J151" s="301" t="s">
        <v>576</v>
      </c>
      <c r="K151" s="297"/>
    </row>
    <row r="152" spans="2:11" ht="15" customHeight="1">
      <c r="B152" s="276"/>
      <c r="C152" s="301" t="s">
        <v>531</v>
      </c>
      <c r="D152" s="254"/>
      <c r="E152" s="254"/>
      <c r="F152" s="302" t="s">
        <v>532</v>
      </c>
      <c r="G152" s="254"/>
      <c r="H152" s="301" t="s">
        <v>565</v>
      </c>
      <c r="I152" s="301" t="s">
        <v>528</v>
      </c>
      <c r="J152" s="301">
        <v>50</v>
      </c>
      <c r="K152" s="297"/>
    </row>
    <row r="153" spans="2:11" ht="15" customHeight="1">
      <c r="B153" s="276"/>
      <c r="C153" s="301" t="s">
        <v>534</v>
      </c>
      <c r="D153" s="254"/>
      <c r="E153" s="254"/>
      <c r="F153" s="302" t="s">
        <v>526</v>
      </c>
      <c r="G153" s="254"/>
      <c r="H153" s="301" t="s">
        <v>565</v>
      </c>
      <c r="I153" s="301" t="s">
        <v>536</v>
      </c>
      <c r="J153" s="301"/>
      <c r="K153" s="297"/>
    </row>
    <row r="154" spans="2:11" ht="15" customHeight="1">
      <c r="B154" s="276"/>
      <c r="C154" s="301" t="s">
        <v>545</v>
      </c>
      <c r="D154" s="254"/>
      <c r="E154" s="254"/>
      <c r="F154" s="302" t="s">
        <v>532</v>
      </c>
      <c r="G154" s="254"/>
      <c r="H154" s="301" t="s">
        <v>565</v>
      </c>
      <c r="I154" s="301" t="s">
        <v>528</v>
      </c>
      <c r="J154" s="301">
        <v>50</v>
      </c>
      <c r="K154" s="297"/>
    </row>
    <row r="155" spans="2:11" ht="15" customHeight="1">
      <c r="B155" s="276"/>
      <c r="C155" s="301" t="s">
        <v>553</v>
      </c>
      <c r="D155" s="254"/>
      <c r="E155" s="254"/>
      <c r="F155" s="302" t="s">
        <v>532</v>
      </c>
      <c r="G155" s="254"/>
      <c r="H155" s="301" t="s">
        <v>565</v>
      </c>
      <c r="I155" s="301" t="s">
        <v>528</v>
      </c>
      <c r="J155" s="301">
        <v>50</v>
      </c>
      <c r="K155" s="297"/>
    </row>
    <row r="156" spans="2:11" ht="15" customHeight="1">
      <c r="B156" s="276"/>
      <c r="C156" s="301" t="s">
        <v>551</v>
      </c>
      <c r="D156" s="254"/>
      <c r="E156" s="254"/>
      <c r="F156" s="302" t="s">
        <v>532</v>
      </c>
      <c r="G156" s="254"/>
      <c r="H156" s="301" t="s">
        <v>565</v>
      </c>
      <c r="I156" s="301" t="s">
        <v>528</v>
      </c>
      <c r="J156" s="301">
        <v>50</v>
      </c>
      <c r="K156" s="297"/>
    </row>
    <row r="157" spans="2:11" ht="15" customHeight="1">
      <c r="B157" s="276"/>
      <c r="C157" s="301" t="s">
        <v>92</v>
      </c>
      <c r="D157" s="254"/>
      <c r="E157" s="254"/>
      <c r="F157" s="302" t="s">
        <v>526</v>
      </c>
      <c r="G157" s="254"/>
      <c r="H157" s="301" t="s">
        <v>587</v>
      </c>
      <c r="I157" s="301" t="s">
        <v>528</v>
      </c>
      <c r="J157" s="301" t="s">
        <v>588</v>
      </c>
      <c r="K157" s="297"/>
    </row>
    <row r="158" spans="2:11" ht="15" customHeight="1">
      <c r="B158" s="276"/>
      <c r="C158" s="301" t="s">
        <v>589</v>
      </c>
      <c r="D158" s="254"/>
      <c r="E158" s="254"/>
      <c r="F158" s="302" t="s">
        <v>526</v>
      </c>
      <c r="G158" s="254"/>
      <c r="H158" s="301" t="s">
        <v>590</v>
      </c>
      <c r="I158" s="301" t="s">
        <v>560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1"/>
      <c r="C160" s="254"/>
      <c r="D160" s="254"/>
      <c r="E160" s="254"/>
      <c r="F160" s="275"/>
      <c r="G160" s="254"/>
      <c r="H160" s="254"/>
      <c r="I160" s="254"/>
      <c r="J160" s="254"/>
      <c r="K160" s="251"/>
    </row>
    <row r="161" spans="2:11" ht="18.75" customHeight="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242" t="s">
        <v>591</v>
      </c>
      <c r="D163" s="242"/>
      <c r="E163" s="242"/>
      <c r="F163" s="242"/>
      <c r="G163" s="242"/>
      <c r="H163" s="242"/>
      <c r="I163" s="242"/>
      <c r="J163" s="242"/>
      <c r="K163" s="243"/>
    </row>
    <row r="164" spans="2:11" ht="17.25" customHeight="1">
      <c r="B164" s="241"/>
      <c r="C164" s="268" t="s">
        <v>520</v>
      </c>
      <c r="D164" s="268"/>
      <c r="E164" s="268"/>
      <c r="F164" s="268" t="s">
        <v>521</v>
      </c>
      <c r="G164" s="305"/>
      <c r="H164" s="306" t="s">
        <v>106</v>
      </c>
      <c r="I164" s="306" t="s">
        <v>59</v>
      </c>
      <c r="J164" s="268" t="s">
        <v>522</v>
      </c>
      <c r="K164" s="243"/>
    </row>
    <row r="165" spans="2:11" ht="17.25" customHeight="1">
      <c r="B165" s="245"/>
      <c r="C165" s="270" t="s">
        <v>523</v>
      </c>
      <c r="D165" s="270"/>
      <c r="E165" s="270"/>
      <c r="F165" s="271" t="s">
        <v>524</v>
      </c>
      <c r="G165" s="307"/>
      <c r="H165" s="308"/>
      <c r="I165" s="308"/>
      <c r="J165" s="270" t="s">
        <v>525</v>
      </c>
      <c r="K165" s="247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4" t="s">
        <v>529</v>
      </c>
      <c r="D167" s="254"/>
      <c r="E167" s="254"/>
      <c r="F167" s="275" t="s">
        <v>526</v>
      </c>
      <c r="G167" s="254"/>
      <c r="H167" s="254" t="s">
        <v>565</v>
      </c>
      <c r="I167" s="254" t="s">
        <v>528</v>
      </c>
      <c r="J167" s="254">
        <v>120</v>
      </c>
      <c r="K167" s="297"/>
    </row>
    <row r="168" spans="2:11" ht="15" customHeight="1">
      <c r="B168" s="276"/>
      <c r="C168" s="254" t="s">
        <v>574</v>
      </c>
      <c r="D168" s="254"/>
      <c r="E168" s="254"/>
      <c r="F168" s="275" t="s">
        <v>526</v>
      </c>
      <c r="G168" s="254"/>
      <c r="H168" s="254" t="s">
        <v>575</v>
      </c>
      <c r="I168" s="254" t="s">
        <v>528</v>
      </c>
      <c r="J168" s="254" t="s">
        <v>576</v>
      </c>
      <c r="K168" s="297"/>
    </row>
    <row r="169" spans="2:11" ht="15" customHeight="1">
      <c r="B169" s="276"/>
      <c r="C169" s="254" t="s">
        <v>475</v>
      </c>
      <c r="D169" s="254"/>
      <c r="E169" s="254"/>
      <c r="F169" s="275" t="s">
        <v>526</v>
      </c>
      <c r="G169" s="254"/>
      <c r="H169" s="254" t="s">
        <v>592</v>
      </c>
      <c r="I169" s="254" t="s">
        <v>528</v>
      </c>
      <c r="J169" s="254" t="s">
        <v>576</v>
      </c>
      <c r="K169" s="297"/>
    </row>
    <row r="170" spans="2:11" ht="15" customHeight="1">
      <c r="B170" s="276"/>
      <c r="C170" s="254" t="s">
        <v>531</v>
      </c>
      <c r="D170" s="254"/>
      <c r="E170" s="254"/>
      <c r="F170" s="275" t="s">
        <v>532</v>
      </c>
      <c r="G170" s="254"/>
      <c r="H170" s="254" t="s">
        <v>592</v>
      </c>
      <c r="I170" s="254" t="s">
        <v>528</v>
      </c>
      <c r="J170" s="254">
        <v>50</v>
      </c>
      <c r="K170" s="297"/>
    </row>
    <row r="171" spans="2:11" ht="15" customHeight="1">
      <c r="B171" s="276"/>
      <c r="C171" s="254" t="s">
        <v>534</v>
      </c>
      <c r="D171" s="254"/>
      <c r="E171" s="254"/>
      <c r="F171" s="275" t="s">
        <v>526</v>
      </c>
      <c r="G171" s="254"/>
      <c r="H171" s="254" t="s">
        <v>592</v>
      </c>
      <c r="I171" s="254" t="s">
        <v>536</v>
      </c>
      <c r="J171" s="254"/>
      <c r="K171" s="297"/>
    </row>
    <row r="172" spans="2:11" ht="15" customHeight="1">
      <c r="B172" s="276"/>
      <c r="C172" s="254" t="s">
        <v>545</v>
      </c>
      <c r="D172" s="254"/>
      <c r="E172" s="254"/>
      <c r="F172" s="275" t="s">
        <v>532</v>
      </c>
      <c r="G172" s="254"/>
      <c r="H172" s="254" t="s">
        <v>592</v>
      </c>
      <c r="I172" s="254" t="s">
        <v>528</v>
      </c>
      <c r="J172" s="254">
        <v>50</v>
      </c>
      <c r="K172" s="297"/>
    </row>
    <row r="173" spans="2:11" ht="15" customHeight="1">
      <c r="B173" s="276"/>
      <c r="C173" s="254" t="s">
        <v>553</v>
      </c>
      <c r="D173" s="254"/>
      <c r="E173" s="254"/>
      <c r="F173" s="275" t="s">
        <v>532</v>
      </c>
      <c r="G173" s="254"/>
      <c r="H173" s="254" t="s">
        <v>592</v>
      </c>
      <c r="I173" s="254" t="s">
        <v>528</v>
      </c>
      <c r="J173" s="254">
        <v>50</v>
      </c>
      <c r="K173" s="297"/>
    </row>
    <row r="174" spans="2:11" ht="15" customHeight="1">
      <c r="B174" s="276"/>
      <c r="C174" s="254" t="s">
        <v>551</v>
      </c>
      <c r="D174" s="254"/>
      <c r="E174" s="254"/>
      <c r="F174" s="275" t="s">
        <v>532</v>
      </c>
      <c r="G174" s="254"/>
      <c r="H174" s="254" t="s">
        <v>592</v>
      </c>
      <c r="I174" s="254" t="s">
        <v>528</v>
      </c>
      <c r="J174" s="254">
        <v>50</v>
      </c>
      <c r="K174" s="297"/>
    </row>
    <row r="175" spans="2:11" ht="15" customHeight="1">
      <c r="B175" s="276"/>
      <c r="C175" s="254" t="s">
        <v>105</v>
      </c>
      <c r="D175" s="254"/>
      <c r="E175" s="254"/>
      <c r="F175" s="275" t="s">
        <v>526</v>
      </c>
      <c r="G175" s="254"/>
      <c r="H175" s="254" t="s">
        <v>593</v>
      </c>
      <c r="I175" s="254" t="s">
        <v>594</v>
      </c>
      <c r="J175" s="254"/>
      <c r="K175" s="297"/>
    </row>
    <row r="176" spans="2:11" ht="15" customHeight="1">
      <c r="B176" s="276"/>
      <c r="C176" s="254" t="s">
        <v>59</v>
      </c>
      <c r="D176" s="254"/>
      <c r="E176" s="254"/>
      <c r="F176" s="275" t="s">
        <v>526</v>
      </c>
      <c r="G176" s="254"/>
      <c r="H176" s="254" t="s">
        <v>595</v>
      </c>
      <c r="I176" s="254" t="s">
        <v>596</v>
      </c>
      <c r="J176" s="254">
        <v>1</v>
      </c>
      <c r="K176" s="297"/>
    </row>
    <row r="177" spans="2:11" ht="15" customHeight="1">
      <c r="B177" s="276"/>
      <c r="C177" s="254" t="s">
        <v>55</v>
      </c>
      <c r="D177" s="254"/>
      <c r="E177" s="254"/>
      <c r="F177" s="275" t="s">
        <v>526</v>
      </c>
      <c r="G177" s="254"/>
      <c r="H177" s="254" t="s">
        <v>597</v>
      </c>
      <c r="I177" s="254" t="s">
        <v>528</v>
      </c>
      <c r="J177" s="254">
        <v>20</v>
      </c>
      <c r="K177" s="297"/>
    </row>
    <row r="178" spans="2:11" ht="15" customHeight="1">
      <c r="B178" s="276"/>
      <c r="C178" s="254" t="s">
        <v>106</v>
      </c>
      <c r="D178" s="254"/>
      <c r="E178" s="254"/>
      <c r="F178" s="275" t="s">
        <v>526</v>
      </c>
      <c r="G178" s="254"/>
      <c r="H178" s="254" t="s">
        <v>598</v>
      </c>
      <c r="I178" s="254" t="s">
        <v>528</v>
      </c>
      <c r="J178" s="254">
        <v>255</v>
      </c>
      <c r="K178" s="297"/>
    </row>
    <row r="179" spans="2:11" ht="15" customHeight="1">
      <c r="B179" s="276"/>
      <c r="C179" s="254" t="s">
        <v>107</v>
      </c>
      <c r="D179" s="254"/>
      <c r="E179" s="254"/>
      <c r="F179" s="275" t="s">
        <v>526</v>
      </c>
      <c r="G179" s="254"/>
      <c r="H179" s="254" t="s">
        <v>491</v>
      </c>
      <c r="I179" s="254" t="s">
        <v>528</v>
      </c>
      <c r="J179" s="254">
        <v>10</v>
      </c>
      <c r="K179" s="297"/>
    </row>
    <row r="180" spans="2:11" ht="15" customHeight="1">
      <c r="B180" s="276"/>
      <c r="C180" s="254" t="s">
        <v>108</v>
      </c>
      <c r="D180" s="254"/>
      <c r="E180" s="254"/>
      <c r="F180" s="275" t="s">
        <v>526</v>
      </c>
      <c r="G180" s="254"/>
      <c r="H180" s="254" t="s">
        <v>599</v>
      </c>
      <c r="I180" s="254" t="s">
        <v>560</v>
      </c>
      <c r="J180" s="254"/>
      <c r="K180" s="297"/>
    </row>
    <row r="181" spans="2:11" ht="15" customHeight="1">
      <c r="B181" s="276"/>
      <c r="C181" s="254" t="s">
        <v>600</v>
      </c>
      <c r="D181" s="254"/>
      <c r="E181" s="254"/>
      <c r="F181" s="275" t="s">
        <v>526</v>
      </c>
      <c r="G181" s="254"/>
      <c r="H181" s="254" t="s">
        <v>601</v>
      </c>
      <c r="I181" s="254" t="s">
        <v>560</v>
      </c>
      <c r="J181" s="254"/>
      <c r="K181" s="297"/>
    </row>
    <row r="182" spans="2:11" ht="15" customHeight="1">
      <c r="B182" s="276"/>
      <c r="C182" s="254" t="s">
        <v>589</v>
      </c>
      <c r="D182" s="254"/>
      <c r="E182" s="254"/>
      <c r="F182" s="275" t="s">
        <v>526</v>
      </c>
      <c r="G182" s="254"/>
      <c r="H182" s="254" t="s">
        <v>602</v>
      </c>
      <c r="I182" s="254" t="s">
        <v>560</v>
      </c>
      <c r="J182" s="254"/>
      <c r="K182" s="297"/>
    </row>
    <row r="183" spans="2:11" ht="15" customHeight="1">
      <c r="B183" s="276"/>
      <c r="C183" s="254" t="s">
        <v>111</v>
      </c>
      <c r="D183" s="254"/>
      <c r="E183" s="254"/>
      <c r="F183" s="275" t="s">
        <v>532</v>
      </c>
      <c r="G183" s="254"/>
      <c r="H183" s="254" t="s">
        <v>603</v>
      </c>
      <c r="I183" s="254" t="s">
        <v>528</v>
      </c>
      <c r="J183" s="254">
        <v>50</v>
      </c>
      <c r="K183" s="297"/>
    </row>
    <row r="184" spans="2:11" ht="15" customHeight="1">
      <c r="B184" s="303"/>
      <c r="C184" s="285"/>
      <c r="D184" s="285"/>
      <c r="E184" s="285"/>
      <c r="F184" s="285"/>
      <c r="G184" s="285"/>
      <c r="H184" s="285"/>
      <c r="I184" s="285"/>
      <c r="J184" s="285"/>
      <c r="K184" s="304"/>
    </row>
    <row r="185" spans="2:11" ht="18.75" customHeight="1">
      <c r="B185" s="251"/>
      <c r="C185" s="254"/>
      <c r="D185" s="254"/>
      <c r="E185" s="254"/>
      <c r="F185" s="275"/>
      <c r="G185" s="254"/>
      <c r="H185" s="254"/>
      <c r="I185" s="254"/>
      <c r="J185" s="254"/>
      <c r="K185" s="251"/>
    </row>
    <row r="186" spans="2:11" ht="18.75" customHeight="1"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</row>
    <row r="187" spans="2:11" ht="13.5">
      <c r="B187" s="238"/>
      <c r="C187" s="239"/>
      <c r="D187" s="239"/>
      <c r="E187" s="239"/>
      <c r="F187" s="239"/>
      <c r="G187" s="239"/>
      <c r="H187" s="239"/>
      <c r="I187" s="239"/>
      <c r="J187" s="239"/>
      <c r="K187" s="240"/>
    </row>
    <row r="188" spans="2:11" ht="21">
      <c r="B188" s="241"/>
      <c r="C188" s="242" t="s">
        <v>604</v>
      </c>
      <c r="D188" s="242"/>
      <c r="E188" s="242"/>
      <c r="F188" s="242"/>
      <c r="G188" s="242"/>
      <c r="H188" s="242"/>
      <c r="I188" s="242"/>
      <c r="J188" s="242"/>
      <c r="K188" s="243"/>
    </row>
    <row r="189" spans="2:11" ht="25.5" customHeight="1">
      <c r="B189" s="241"/>
      <c r="C189" s="309" t="s">
        <v>605</v>
      </c>
      <c r="D189" s="309"/>
      <c r="E189" s="309"/>
      <c r="F189" s="309" t="s">
        <v>606</v>
      </c>
      <c r="G189" s="310"/>
      <c r="H189" s="311" t="s">
        <v>607</v>
      </c>
      <c r="I189" s="311"/>
      <c r="J189" s="311"/>
      <c r="K189" s="243"/>
    </row>
    <row r="190" spans="2:11" ht="5.25" customHeight="1">
      <c r="B190" s="276"/>
      <c r="C190" s="273"/>
      <c r="D190" s="273"/>
      <c r="E190" s="273"/>
      <c r="F190" s="273"/>
      <c r="G190" s="254"/>
      <c r="H190" s="273"/>
      <c r="I190" s="273"/>
      <c r="J190" s="273"/>
      <c r="K190" s="297"/>
    </row>
    <row r="191" spans="2:11" ht="15" customHeight="1">
      <c r="B191" s="276"/>
      <c r="C191" s="254" t="s">
        <v>608</v>
      </c>
      <c r="D191" s="254"/>
      <c r="E191" s="254"/>
      <c r="F191" s="275" t="s">
        <v>45</v>
      </c>
      <c r="G191" s="254"/>
      <c r="H191" s="312" t="s">
        <v>609</v>
      </c>
      <c r="I191" s="312"/>
      <c r="J191" s="312"/>
      <c r="K191" s="297"/>
    </row>
    <row r="192" spans="2:11" ht="15" customHeight="1">
      <c r="B192" s="276"/>
      <c r="C192" s="282"/>
      <c r="D192" s="254"/>
      <c r="E192" s="254"/>
      <c r="F192" s="275" t="s">
        <v>46</v>
      </c>
      <c r="G192" s="254"/>
      <c r="H192" s="312" t="s">
        <v>610</v>
      </c>
      <c r="I192" s="312"/>
      <c r="J192" s="312"/>
      <c r="K192" s="297"/>
    </row>
    <row r="193" spans="2:11" ht="15" customHeight="1">
      <c r="B193" s="276"/>
      <c r="C193" s="282"/>
      <c r="D193" s="254"/>
      <c r="E193" s="254"/>
      <c r="F193" s="275" t="s">
        <v>49</v>
      </c>
      <c r="G193" s="254"/>
      <c r="H193" s="312" t="s">
        <v>611</v>
      </c>
      <c r="I193" s="312"/>
      <c r="J193" s="312"/>
      <c r="K193" s="297"/>
    </row>
    <row r="194" spans="2:11" ht="15" customHeight="1">
      <c r="B194" s="276"/>
      <c r="C194" s="254"/>
      <c r="D194" s="254"/>
      <c r="E194" s="254"/>
      <c r="F194" s="275" t="s">
        <v>47</v>
      </c>
      <c r="G194" s="254"/>
      <c r="H194" s="312" t="s">
        <v>612</v>
      </c>
      <c r="I194" s="312"/>
      <c r="J194" s="312"/>
      <c r="K194" s="297"/>
    </row>
    <row r="195" spans="2:11" ht="15" customHeight="1">
      <c r="B195" s="276"/>
      <c r="C195" s="254"/>
      <c r="D195" s="254"/>
      <c r="E195" s="254"/>
      <c r="F195" s="275" t="s">
        <v>48</v>
      </c>
      <c r="G195" s="254"/>
      <c r="H195" s="312" t="s">
        <v>613</v>
      </c>
      <c r="I195" s="312"/>
      <c r="J195" s="312"/>
      <c r="K195" s="297"/>
    </row>
    <row r="196" spans="2:11" ht="15" customHeight="1">
      <c r="B196" s="276"/>
      <c r="C196" s="254"/>
      <c r="D196" s="254"/>
      <c r="E196" s="254"/>
      <c r="F196" s="275"/>
      <c r="G196" s="254"/>
      <c r="H196" s="254"/>
      <c r="I196" s="254"/>
      <c r="J196" s="254"/>
      <c r="K196" s="297"/>
    </row>
    <row r="197" spans="2:11" ht="15" customHeight="1">
      <c r="B197" s="276"/>
      <c r="C197" s="254" t="s">
        <v>572</v>
      </c>
      <c r="D197" s="254"/>
      <c r="E197" s="254"/>
      <c r="F197" s="275" t="s">
        <v>468</v>
      </c>
      <c r="G197" s="254"/>
      <c r="H197" s="312" t="s">
        <v>614</v>
      </c>
      <c r="I197" s="312"/>
      <c r="J197" s="312"/>
      <c r="K197" s="297"/>
    </row>
    <row r="198" spans="2:11" ht="15" customHeight="1">
      <c r="B198" s="276"/>
      <c r="C198" s="282"/>
      <c r="D198" s="254"/>
      <c r="E198" s="254"/>
      <c r="F198" s="275" t="s">
        <v>471</v>
      </c>
      <c r="G198" s="254"/>
      <c r="H198" s="312" t="s">
        <v>472</v>
      </c>
      <c r="I198" s="312"/>
      <c r="J198" s="312"/>
      <c r="K198" s="297"/>
    </row>
    <row r="199" spans="2:11" ht="15" customHeight="1">
      <c r="B199" s="276"/>
      <c r="C199" s="254"/>
      <c r="D199" s="254"/>
      <c r="E199" s="254"/>
      <c r="F199" s="275" t="s">
        <v>80</v>
      </c>
      <c r="G199" s="254"/>
      <c r="H199" s="312" t="s">
        <v>615</v>
      </c>
      <c r="I199" s="312"/>
      <c r="J199" s="312"/>
      <c r="K199" s="297"/>
    </row>
    <row r="200" spans="2:11" ht="15" customHeight="1">
      <c r="B200" s="313"/>
      <c r="C200" s="282"/>
      <c r="D200" s="282"/>
      <c r="E200" s="282"/>
      <c r="F200" s="275" t="s">
        <v>85</v>
      </c>
      <c r="G200" s="260"/>
      <c r="H200" s="314" t="s">
        <v>84</v>
      </c>
      <c r="I200" s="314"/>
      <c r="J200" s="314"/>
      <c r="K200" s="315"/>
    </row>
    <row r="201" spans="2:11" ht="15" customHeight="1">
      <c r="B201" s="313"/>
      <c r="C201" s="282"/>
      <c r="D201" s="282"/>
      <c r="E201" s="282"/>
      <c r="F201" s="275" t="s">
        <v>473</v>
      </c>
      <c r="G201" s="260"/>
      <c r="H201" s="314" t="s">
        <v>442</v>
      </c>
      <c r="I201" s="314"/>
      <c r="J201" s="314"/>
      <c r="K201" s="315"/>
    </row>
    <row r="202" spans="2:11" ht="15" customHeight="1">
      <c r="B202" s="313"/>
      <c r="C202" s="282"/>
      <c r="D202" s="282"/>
      <c r="E202" s="282"/>
      <c r="F202" s="316"/>
      <c r="G202" s="260"/>
      <c r="H202" s="317"/>
      <c r="I202" s="317"/>
      <c r="J202" s="317"/>
      <c r="K202" s="315"/>
    </row>
    <row r="203" spans="2:11" ht="15" customHeight="1">
      <c r="B203" s="313"/>
      <c r="C203" s="254" t="s">
        <v>596</v>
      </c>
      <c r="D203" s="282"/>
      <c r="E203" s="282"/>
      <c r="F203" s="275">
        <v>1</v>
      </c>
      <c r="G203" s="260"/>
      <c r="H203" s="314" t="s">
        <v>616</v>
      </c>
      <c r="I203" s="314"/>
      <c r="J203" s="314"/>
      <c r="K203" s="315"/>
    </row>
    <row r="204" spans="2:11" ht="15" customHeight="1">
      <c r="B204" s="313"/>
      <c r="C204" s="282"/>
      <c r="D204" s="282"/>
      <c r="E204" s="282"/>
      <c r="F204" s="275">
        <v>2</v>
      </c>
      <c r="G204" s="260"/>
      <c r="H204" s="314" t="s">
        <v>617</v>
      </c>
      <c r="I204" s="314"/>
      <c r="J204" s="314"/>
      <c r="K204" s="315"/>
    </row>
    <row r="205" spans="2:11" ht="15" customHeight="1">
      <c r="B205" s="313"/>
      <c r="C205" s="282"/>
      <c r="D205" s="282"/>
      <c r="E205" s="282"/>
      <c r="F205" s="275">
        <v>3</v>
      </c>
      <c r="G205" s="260"/>
      <c r="H205" s="314" t="s">
        <v>618</v>
      </c>
      <c r="I205" s="314"/>
      <c r="J205" s="314"/>
      <c r="K205" s="315"/>
    </row>
    <row r="206" spans="2:11" ht="15" customHeight="1">
      <c r="B206" s="313"/>
      <c r="C206" s="282"/>
      <c r="D206" s="282"/>
      <c r="E206" s="282"/>
      <c r="F206" s="275">
        <v>4</v>
      </c>
      <c r="G206" s="260"/>
      <c r="H206" s="314" t="s">
        <v>619</v>
      </c>
      <c r="I206" s="314"/>
      <c r="J206" s="314"/>
      <c r="K206" s="315"/>
    </row>
    <row r="207" spans="2:11" ht="12.75" customHeight="1">
      <c r="B207" s="318"/>
      <c r="C207" s="319"/>
      <c r="D207" s="319"/>
      <c r="E207" s="319"/>
      <c r="F207" s="319"/>
      <c r="G207" s="319"/>
      <c r="H207" s="319"/>
      <c r="I207" s="319"/>
      <c r="J207" s="319"/>
      <c r="K207" s="320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2015-01-20T12:13:41Z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