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60520221 - 2.NP - byt B" sheetId="2" r:id="rId2"/>
    <sheet name="160520222 - 2.NP - byt C" sheetId="3" r:id="rId3"/>
    <sheet name="01062022 - Společné prostory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'160520221 - 2.NP - byt B'!$C$149:$K$388</definedName>
    <definedName name="_xlnm.Print_Area" localSheetId="1">'160520221 - 2.NP - byt B'!$C$4:$J$76,'160520221 - 2.NP - byt B'!$C$82:$J$131,'160520221 - 2.NP - byt B'!$C$137:$J$388</definedName>
    <definedName name="_xlnm._FilterDatabase" localSheetId="2" hidden="1">'160520222 - 2.NP - byt C'!$C$151:$K$379</definedName>
    <definedName name="_xlnm.Print_Area" localSheetId="2">'160520222 - 2.NP - byt C'!$C$4:$J$76,'160520222 - 2.NP - byt C'!$C$82:$J$133,'160520222 - 2.NP - byt C'!$C$139:$J$379</definedName>
    <definedName name="_xlnm._FilterDatabase" localSheetId="3" hidden="1">'01062022 - Společné prostory'!$C$133:$K$218</definedName>
    <definedName name="_xlnm.Print_Area" localSheetId="3">'01062022 - Společné prostory'!$C$4:$J$76,'01062022 - Společné prostory'!$C$82:$J$115,'01062022 - Společné prostory'!$C$121:$J$218</definedName>
    <definedName name="_xlnm.Print_Area" localSheetId="4">'Seznam figur'!$C$4:$G$15</definedName>
    <definedName name="_xlnm.Print_Titles" localSheetId="0">'Rekapitulace stavby'!$92:$92</definedName>
    <definedName name="_xlnm.Print_Titles" localSheetId="1">'160520221 - 2.NP - byt B'!$149:$149</definedName>
    <definedName name="_xlnm.Print_Titles" localSheetId="2">'160520222 - 2.NP - byt C'!$151:$151</definedName>
    <definedName name="_xlnm.Print_Titles" localSheetId="3">'01062022 - Společné prostory'!$133:$133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<sst xmlns="http://schemas.openxmlformats.org/spreadsheetml/2006/main" count="7228" uniqueCount="1120">
  <si>
    <t>Export Komplet</t>
  </si>
  <si>
    <t/>
  </si>
  <si>
    <t>2.0</t>
  </si>
  <si>
    <t>ZAMOK</t>
  </si>
  <si>
    <t>False</t>
  </si>
  <si>
    <t>{ac0d0407-5075-41f8-89e3-d91f9a21b301}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</si>
  <si>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</si>
  <si>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</si>
  <si>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</si>
  <si>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</si>
  <si>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</si>
  <si>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</si>
  <si>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</si>
  <si>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</si>
  <si>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2703202211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</si>
  <si>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</si>
  <si>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</si>
  <si>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ZAD - Zřízení ubytovacích prostor pro ukrajinské uprchlíky v č.p. 15, ul. Krajířova, B,C</t>
  </si>
  <si>
    <t>KSO:</t>
  </si>
  <si>
    <t>CC-CZ:</t>
  </si>
  <si>
    <t>Místo:</t>
  </si>
  <si>
    <t xml:space="preserve"> </t>
  </si>
  <si>
    <t>Datum:</t>
  </si>
  <si>
    <t>27. 3. 2022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</si>
  <si>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</si>
  <si>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</si>
  <si>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</si>
  <si>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</si>
  <si>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</si>
  <si>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</si>
  <si>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</si>
  <si>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</si>
  <si>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</si>
  <si>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</si>
  <si>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</si>
  <si>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</si>
  <si>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</si>
  <si>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</si>
  <si>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</si>
  <si>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</si>
  <si>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</si>
  <si>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</si>
  <si>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</si>
  <si>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</si>
  <si>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</si>
  <si>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</si>
  <si>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</si>
  <si>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</si>
  <si>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</si>
  <si>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</si>
  <si>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</si>
  <si>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</si>
  <si>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</si>
  <si>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</si>
  <si>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</si>
  <si>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</si>
  <si>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</si>
  <si>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</si>
  <si>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</si>
  <si>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</si>
  <si>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</si>
  <si>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</si>
  <si>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</si>
  <si>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</si>
  <si>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</si>
  <si>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</si>
  <si>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</si>
  <si>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</si>
  <si>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</si>
  <si>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</si>
  <si>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</si>
  <si>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</si>
  <si>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</si>
  <si>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</si>
  <si>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</si>
  <si>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</si>
  <si>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</si>
  <si>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</si>
  <si>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160520221</t>
  </si>
  <si>
    <t>2.NP - byt B</t>
  </si>
  <si>
    <t>STA</t>
  </si>
  <si>
    <t>1</t>
  </si>
  <si>
    <t>{391f124a-fa8d-4581-ae34-15198e9791ed}</t>
  </si>
  <si>
    <t>2</t>
  </si>
  <si>
    <t>160520222</t>
  </si>
  <si>
    <t>2.NP - byt C</t>
  </si>
  <si>
    <t>{537b243c-4dce-4ee2-a05a-4c4eb079f53d}</t>
  </si>
  <si>
    <t>01062022</t>
  </si>
  <si>
    <t>Společné prostory</t>
  </si>
  <si>
    <t>{cf2df4f2-bf05-4547-bc04-e5898e91a8cd}</t>
  </si>
  <si>
    <t>KRYCÍ LIST SOUPISU PRACÍ</t>
  </si>
  <si>
    <t>Objekt:</t>
  </si>
  <si>
    <t>160520221 - 2.NP - byt B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</si>
  <si>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</si>
  <si>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</si>
  <si>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</si>
  <si>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</si>
  <si>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</si>
  <si>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</si>
  <si>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</si>
  <si>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</si>
  <si>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</si>
  <si>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</si>
  <si>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</si>
  <si>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</si>
  <si>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</si>
  <si>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</si>
  <si>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</si>
  <si>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</si>
  <si>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   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</si>
  <si>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</si>
  <si>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</si>
  <si>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</si>
  <si>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</si>
  <si>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</si>
  <si>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</si>
  <si>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</si>
  <si>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</si>
  <si>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</si>
  <si>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</si>
  <si>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</si>
  <si>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</si>
  <si>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</si>
  <si>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</si>
  <si>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</si>
  <si>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</si>
  <si>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</si>
  <si>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</si>
  <si>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OST - Ostatní</t>
  </si>
  <si>
    <t xml:space="preserve">    O02 - Vedlejší náklady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</si>
  <si>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</si>
  <si>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</si>
  <si>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</si>
  <si>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</si>
  <si>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</si>
  <si>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</si>
  <si>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</si>
  <si>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</si>
  <si>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</si>
  <si>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</si>
  <si>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</si>
  <si>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</si>
  <si>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</si>
  <si>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</si>
  <si>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</si>
  <si>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</si>
  <si>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</si>
  <si>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</si>
  <si>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</si>
  <si>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</si>
  <si>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217</t>
  </si>
  <si>
    <t>K</t>
  </si>
  <si>
    <t>346272236</t>
  </si>
  <si>
    <t>Přizdívka z pórobetonových tvárnic tl 100 mm</t>
  </si>
  <si>
    <t>m2</t>
  </si>
  <si>
    <t>4</t>
  </si>
  <si>
    <t>1207432941</t>
  </si>
  <si>
    <t>VV</t>
  </si>
  <si>
    <t>(5,2+2+1+0,9+3)*2,55-(0,9*2)-(0,8*2)+(1,8*1,3)</t>
  </si>
  <si>
    <t>6</t>
  </si>
  <si>
    <t>Úpravy povrchů, podlahy a osazování výplní</t>
  </si>
  <si>
    <t>187</t>
  </si>
  <si>
    <t>612142001</t>
  </si>
  <si>
    <t>Potažení vnitřních ploch pletivem v ploše nebo pruzích, na plném podkladu sklovláknitým vtlačením do tmelu stěn</t>
  </si>
  <si>
    <t>27015150</t>
  </si>
  <si>
    <t>(2*(5,2+2+3))*2,55+(1+0,9)*2,55-(0,9*2)-(0,8*2)+(1,8*1,3)</t>
  </si>
  <si>
    <t>219</t>
  </si>
  <si>
    <t>612321131</t>
  </si>
  <si>
    <t>Potažení vnitřních stěn vápenocementovým štukem tloušťky do 3 mm</t>
  </si>
  <si>
    <t>320244844</t>
  </si>
  <si>
    <t>205</t>
  </si>
  <si>
    <t>612321141</t>
  </si>
  <si>
    <t>Vápenocementová omítka štuková dvouvrstvá vnitřních stěn nanášená ručně</t>
  </si>
  <si>
    <t>1555992717</t>
  </si>
  <si>
    <t>(3+5+6,5+2,2+7)*2,55-(2,4*1,35)-(2*(1,5+1,5))-(4*1)</t>
  </si>
  <si>
    <t>206</t>
  </si>
  <si>
    <t>612321191</t>
  </si>
  <si>
    <t>Příplatek k vápenocementové omítce vnitřních stěn za každých dalších 5 mm tloušťky ručně</t>
  </si>
  <si>
    <t>-1330528402</t>
  </si>
  <si>
    <t>2*47,195</t>
  </si>
  <si>
    <t>5</t>
  </si>
  <si>
    <t>622143003</t>
  </si>
  <si>
    <t>Montáž omítkových profilů plastových, pozinkovaných nebo dřevěných upevněných vtlačením do podkladní vrstvy nebo přibitím rohových s tkaninou</t>
  </si>
  <si>
    <t>m</t>
  </si>
  <si>
    <t>-1053019222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</si>
  <si>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</si>
  <si>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</si>
  <si>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-41569793</t>
  </si>
  <si>
    <t>7</t>
  </si>
  <si>
    <t>631312121</t>
  </si>
  <si>
    <t>Doplnění dosavadních mazanin prostým betonem s dodáním hmot, bez potěru, plochy jednotlivě přes 1 m2 do 4 m2 a tl. do 80 mm</t>
  </si>
  <si>
    <t>m3</t>
  </si>
  <si>
    <t>-990367127</t>
  </si>
  <si>
    <t>9</t>
  </si>
  <si>
    <t>Ostatní konstrukce a práce, bourání</t>
  </si>
  <si>
    <t>128</t>
  </si>
  <si>
    <t>963011510</t>
  </si>
  <si>
    <t>Bourání stropní konstrukce rákos/heraklit, prkna, vč. likvidace</t>
  </si>
  <si>
    <t>-2022455068</t>
  </si>
  <si>
    <t>108</t>
  </si>
  <si>
    <t>968062245</t>
  </si>
  <si>
    <t>Vybourání dřevěných rámů oken jednoduchých včetně křídel pl do 2 m2</t>
  </si>
  <si>
    <t>1288588233</t>
  </si>
  <si>
    <t>(2*1,62)+3,24</t>
  </si>
  <si>
    <t>110</t>
  </si>
  <si>
    <t>968072245</t>
  </si>
  <si>
    <t>Vybourání kovových rámů oken jednoduchých včetně křídel pl do 2 m2</t>
  </si>
  <si>
    <t>-1427034715</t>
  </si>
  <si>
    <t>2*2*0,9</t>
  </si>
  <si>
    <t>109</t>
  </si>
  <si>
    <t>973031346</t>
  </si>
  <si>
    <t>Vysekání kapes ve zdivu cihelném na MV nebo MVC pl do 0,25 m2 hl do 450 mm</t>
  </si>
  <si>
    <t>kus</t>
  </si>
  <si>
    <t>423686649</t>
  </si>
  <si>
    <t>129</t>
  </si>
  <si>
    <t>978012191</t>
  </si>
  <si>
    <t>Otlučení (osekání) vnitřní vápenné nebo vápenocementové omítky stropů rákosových v rozsahu přes 50 do 100 %</t>
  </si>
  <si>
    <t>542056752</t>
  </si>
  <si>
    <t>157</t>
  </si>
  <si>
    <t>978013191</t>
  </si>
  <si>
    <t>Otlučení (osekání) vnitřní vápenné nebo vápenocementové omítky stěn v rozsahu přes 50 do 100 %</t>
  </si>
  <si>
    <t>-644109359</t>
  </si>
  <si>
    <t>(3+5+6,5+2,2+7)*2,6-(2,4*1,35)-(2*(1,5+1,5))-(4*1)</t>
  </si>
  <si>
    <t>94</t>
  </si>
  <si>
    <t>Lešení a stavební výtahy</t>
  </si>
  <si>
    <t>8</t>
  </si>
  <si>
    <t>949101112</t>
  </si>
  <si>
    <t>Lešení pomocné pracovní pro objekty pozemních staveb pro zatížení do 150 kg/m2, o výšce lešeňové podlahy přes 1,9 do 3,5 m</t>
  </si>
  <si>
    <t>-1210040072</t>
  </si>
  <si>
    <t>3*55,410</t>
  </si>
  <si>
    <t>96</t>
  </si>
  <si>
    <t>Bourání konstrukcí</t>
  </si>
  <si>
    <t>962031133</t>
  </si>
  <si>
    <t>Bourání příček z cihel, tvárnic nebo příčkovek z cihel pálených, plných nebo dutých na maltu vápennou nebo vápenocementovou, tl. do 150 mm</t>
  </si>
  <si>
    <t>275701644</t>
  </si>
  <si>
    <t>(6,5+3)*2,55</t>
  </si>
  <si>
    <t>Součet</t>
  </si>
  <si>
    <t>13</t>
  </si>
  <si>
    <t>971028681</t>
  </si>
  <si>
    <t>Vybourání otvorů ve zdivu základovém nebo nadzákladovém kamenném, smíšeném smíšeném, plochy do 4 m2, tl. do 900 mm</t>
  </si>
  <si>
    <t>-529518686</t>
  </si>
  <si>
    <t>997</t>
  </si>
  <si>
    <t>Přesun sutě</t>
  </si>
  <si>
    <t>190</t>
  </si>
  <si>
    <t>997002611</t>
  </si>
  <si>
    <t>Nakládání suti a vybouraných hmot</t>
  </si>
  <si>
    <t>t</t>
  </si>
  <si>
    <t>45739597</t>
  </si>
  <si>
    <t>191</t>
  </si>
  <si>
    <t>997013214</t>
  </si>
  <si>
    <t>Vnitrostaveništní doprava suti a vybouraných hmot vodorovně do 50 m svisle ručně pro budovy a haly výšky přes 12 do 15 m</t>
  </si>
  <si>
    <t>592803115</t>
  </si>
  <si>
    <t>192</t>
  </si>
  <si>
    <t>997013219</t>
  </si>
  <si>
    <t>Příplatek k vnitrostaveništní dopravě suti a vybouraných hmot za zvětšenou dopravu suti ZKD 10 m</t>
  </si>
  <si>
    <t>-860314038</t>
  </si>
  <si>
    <t>193</t>
  </si>
  <si>
    <t>997013501</t>
  </si>
  <si>
    <t>Odvoz suti a vybouraných hmot na skládku nebo meziskládku se složením, na vzdálenost do 1 km</t>
  </si>
  <si>
    <t>-797391981</t>
  </si>
  <si>
    <t>194</t>
  </si>
  <si>
    <t>997013509</t>
  </si>
  <si>
    <t>Odvoz suti a vybouraných hmot na skládku nebo meziskládku se složením, na vzdálenost Příplatek k ceně za každý další i započatý 1 km přes 1 km</t>
  </si>
  <si>
    <t>1188445444</t>
  </si>
  <si>
    <t>21,782*6 'Přepočtené koeficientem množství</t>
  </si>
  <si>
    <t>207</t>
  </si>
  <si>
    <t>997013631</t>
  </si>
  <si>
    <t>Poplatek za uložení stavebního odpadu na skládce (skládkovné) směsného stavebního a demoličního zatříděného do Katalogu odpadů pod kódem 17 09 04</t>
  </si>
  <si>
    <t>373395144</t>
  </si>
  <si>
    <t>998</t>
  </si>
  <si>
    <t>Přesun hmot</t>
  </si>
  <si>
    <t>196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</si>
  <si>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</si>
  <si>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</si>
  <si>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16</t>
  </si>
  <si>
    <t>-1958306424</t>
  </si>
  <si>
    <t>PSV</t>
  </si>
  <si>
    <t>Práce a dodávky PSV</t>
  </si>
  <si>
    <t>711</t>
  </si>
  <si>
    <t>Izolace proti vodě, vlhkosti a plynům</t>
  </si>
  <si>
    <t>114</t>
  </si>
  <si>
    <t>71110</t>
  </si>
  <si>
    <t>Tekutá systémová hydroizolace  dodávka a montáž</t>
  </si>
  <si>
    <t>1794420239</t>
  </si>
  <si>
    <t>713</t>
  </si>
  <si>
    <t>Izolace tepelné</t>
  </si>
  <si>
    <t>175</t>
  </si>
  <si>
    <t>713111121</t>
  </si>
  <si>
    <t>Montáž izolace tepelné spodem stropů s uchycením drátem rohoží, pásů, dílců, desek</t>
  </si>
  <si>
    <t>-1845482015</t>
  </si>
  <si>
    <t>252</t>
  </si>
  <si>
    <t>M</t>
  </si>
  <si>
    <t>KNI.623149</t>
  </si>
  <si>
    <t>pás tepelně izolační univerzální 200mm 032 L 200X1200X02200MM</t>
  </si>
  <si>
    <t>32</t>
  </si>
  <si>
    <t>-2043524746</t>
  </si>
  <si>
    <t>253</t>
  </si>
  <si>
    <t>63152099</t>
  </si>
  <si>
    <t>pás tepelně izolační univerzální λ=0,032-0,033 tl 100mm</t>
  </si>
  <si>
    <t>1562014984</t>
  </si>
  <si>
    <t>721</t>
  </si>
  <si>
    <t xml:space="preserve">Zdravotechnika - vnitřní kanalizace   </t>
  </si>
  <si>
    <t>251</t>
  </si>
  <si>
    <t>Napojení do stávající stoupačky v 1. NP, průraz a svod nové stoupačky</t>
  </si>
  <si>
    <t>kpl</t>
  </si>
  <si>
    <t>-1915977130</t>
  </si>
  <si>
    <t>61</t>
  </si>
  <si>
    <t>721173401</t>
  </si>
  <si>
    <t>Potrubí kanalizační z PVC SN 4 svodné DN 110</t>
  </si>
  <si>
    <t>-290467669</t>
  </si>
  <si>
    <t>138</t>
  </si>
  <si>
    <t>721173722</t>
  </si>
  <si>
    <t>Potrubí kanalizační z PE připojovací DN 40</t>
  </si>
  <si>
    <t>-961978773</t>
  </si>
  <si>
    <t>139</t>
  </si>
  <si>
    <t>721173723</t>
  </si>
  <si>
    <t>Potrubí kanalizační z PE připojovací DN 50</t>
  </si>
  <si>
    <t>832780557</t>
  </si>
  <si>
    <t>136</t>
  </si>
  <si>
    <t>721194104</t>
  </si>
  <si>
    <t>Vyvedení a upevnění odpadních výpustek DN 40</t>
  </si>
  <si>
    <t>-324869360</t>
  </si>
  <si>
    <t>134</t>
  </si>
  <si>
    <t>721194105</t>
  </si>
  <si>
    <t>Vyvedení a upevnění odpadních výpustek DN 50</t>
  </si>
  <si>
    <t>-328419122</t>
  </si>
  <si>
    <t>135</t>
  </si>
  <si>
    <t>721194109</t>
  </si>
  <si>
    <t>Vyvedení a upevnění odpadních výpustek DN 110</t>
  </si>
  <si>
    <t>-1386890392</t>
  </si>
  <si>
    <t>137</t>
  </si>
  <si>
    <t>721273153</t>
  </si>
  <si>
    <t>Hlavice ventilační polypropylen PP DN 110</t>
  </si>
  <si>
    <t>-1168934747</t>
  </si>
  <si>
    <t>62</t>
  </si>
  <si>
    <t>721290111</t>
  </si>
  <si>
    <t>Zkouška těsnosti potrubí kanalizace vodou DN do 125</t>
  </si>
  <si>
    <t>1388473792</t>
  </si>
  <si>
    <t>63</t>
  </si>
  <si>
    <t>998721101</t>
  </si>
  <si>
    <t>Přesun hmot tonážní pro vnitřní kanalizace v objektech v do 6 m</t>
  </si>
  <si>
    <t>-1535387439</t>
  </si>
  <si>
    <t>64</t>
  </si>
  <si>
    <t>998721181</t>
  </si>
  <si>
    <t>Příplatek k přesunu hmot tonážní 721 prováděný bez použití mechanizace</t>
  </si>
  <si>
    <t>865206282</t>
  </si>
  <si>
    <t>722</t>
  </si>
  <si>
    <t>Zdravotechnika - vnitřní vodovod</t>
  </si>
  <si>
    <t>67</t>
  </si>
  <si>
    <t>722174002</t>
  </si>
  <si>
    <t>Potrubí vodovodní plastové PPR svar polyfuze PN 16 D 20 x 2,8 mm</t>
  </si>
  <si>
    <t>-1067438380</t>
  </si>
  <si>
    <t>68</t>
  </si>
  <si>
    <t>722174003</t>
  </si>
  <si>
    <t>Potrubí vodovodní plastové PPR svar polyfuze PN 16 D 25 x 3,5 mm</t>
  </si>
  <si>
    <t>-166683238</t>
  </si>
  <si>
    <t>69</t>
  </si>
  <si>
    <t>722181221</t>
  </si>
  <si>
    <t>Ochrana vodovodního potrubí přilepenými termoizolačními trubicemi z PE tl do 9 mm DN do 22 mm</t>
  </si>
  <si>
    <t>1509670896</t>
  </si>
  <si>
    <t>133</t>
  </si>
  <si>
    <t>722190401</t>
  </si>
  <si>
    <t>Vyvedení a upevnění výpustku DN do 25</t>
  </si>
  <si>
    <t>1958693025</t>
  </si>
  <si>
    <t>70</t>
  </si>
  <si>
    <t>722220111</t>
  </si>
  <si>
    <t>Nástěnka pro výtokový ventil G 1/2 s jedním závitem</t>
  </si>
  <si>
    <t>2016807642</t>
  </si>
  <si>
    <t>71</t>
  </si>
  <si>
    <t>722220121</t>
  </si>
  <si>
    <t>Nástěnka pro baterii G 1/2 s jedním závitem</t>
  </si>
  <si>
    <t>pár</t>
  </si>
  <si>
    <t>-1094379310</t>
  </si>
  <si>
    <t>73</t>
  </si>
  <si>
    <t>722263212</t>
  </si>
  <si>
    <t>Vodoměr závitový vícevtokový mokroběžný do 100°C G 3/4 x 190 mm Qn 2,5 m3/h horizontální</t>
  </si>
  <si>
    <t>-1034157505</t>
  </si>
  <si>
    <t>74</t>
  </si>
  <si>
    <t>722290000</t>
  </si>
  <si>
    <t>zednická výpomoc (drážky, průrazy, ...)</t>
  </si>
  <si>
    <t>957643668</t>
  </si>
  <si>
    <t>75</t>
  </si>
  <si>
    <t>722290226</t>
  </si>
  <si>
    <t>Zkouška těsnosti vodovodního potrubí závitového do DN 50</t>
  </si>
  <si>
    <t>-1719135920</t>
  </si>
  <si>
    <t>76</t>
  </si>
  <si>
    <t>722290234</t>
  </si>
  <si>
    <t>Proplach a dezinfekce vodovodního potrubí do DN 80</t>
  </si>
  <si>
    <t>-1957436016</t>
  </si>
  <si>
    <t>239</t>
  </si>
  <si>
    <t>998722103</t>
  </si>
  <si>
    <t>Přesun hmot tonážní pro vnitřní vodovod v objektech v přes 12 do 24 m</t>
  </si>
  <si>
    <t>70433632</t>
  </si>
  <si>
    <t>77</t>
  </si>
  <si>
    <t>998722181</t>
  </si>
  <si>
    <t>Příplatek k přesunu hmot tonážní 722 prováděný bez použití mechanizace</t>
  </si>
  <si>
    <t>1250687985</t>
  </si>
  <si>
    <t>725</t>
  </si>
  <si>
    <t>Zdravotechnika - zařizovací předměty</t>
  </si>
  <si>
    <t>235</t>
  </si>
  <si>
    <t>725119125</t>
  </si>
  <si>
    <t>Montáž klozetových mís závěsných na nosné stěny</t>
  </si>
  <si>
    <t>951337866</t>
  </si>
  <si>
    <t>236</t>
  </si>
  <si>
    <t>642360210</t>
  </si>
  <si>
    <t>klozet keramický bílý závěsný hluboké splachování 490x360x350 mm</t>
  </si>
  <si>
    <t>-165739620</t>
  </si>
  <si>
    <t>237</t>
  </si>
  <si>
    <t>552817940</t>
  </si>
  <si>
    <t>tlačítko pro ovládání WC zepředu plast dvě množství vody 246x164mm</t>
  </si>
  <si>
    <t>-1576466329</t>
  </si>
  <si>
    <t>145</t>
  </si>
  <si>
    <t>725211641</t>
  </si>
  <si>
    <t>Umyvadlo keramické bílé šířky 600 mm do nábytku připevněné na stěnu šrouby</t>
  </si>
  <si>
    <t>soubor</t>
  </si>
  <si>
    <t>-7315036</t>
  </si>
  <si>
    <t>167</t>
  </si>
  <si>
    <t>725219102</t>
  </si>
  <si>
    <t>Montáž umyvadla připevněného na šrouby do zdiva</t>
  </si>
  <si>
    <t>53594903</t>
  </si>
  <si>
    <t>168</t>
  </si>
  <si>
    <t>64211005</t>
  </si>
  <si>
    <t>umyvadlo keramické závěsné bílé 550x420mm</t>
  </si>
  <si>
    <t>-177800163</t>
  </si>
  <si>
    <t>160</t>
  </si>
  <si>
    <t>725241901</t>
  </si>
  <si>
    <t>Montáž vaničky sprchové</t>
  </si>
  <si>
    <t>-85639257</t>
  </si>
  <si>
    <t>161</t>
  </si>
  <si>
    <t>RLT.8000161</t>
  </si>
  <si>
    <t>SPRCH. VANIČKA akrylátová 900×900</t>
  </si>
  <si>
    <t>-82347350</t>
  </si>
  <si>
    <t>169</t>
  </si>
  <si>
    <t>725244907</t>
  </si>
  <si>
    <t>Montáž zástěny sprchové rohové (sprchový kout)</t>
  </si>
  <si>
    <t>898145618</t>
  </si>
  <si>
    <t>170</t>
  </si>
  <si>
    <t>55495038</t>
  </si>
  <si>
    <t>zástěna sprchového koutu boční polorámová skleněná tl 6mm pevná boční na vaničku š 900mm</t>
  </si>
  <si>
    <t>2050892087</t>
  </si>
  <si>
    <t>111</t>
  </si>
  <si>
    <t>725530823</t>
  </si>
  <si>
    <t>Demontáž ohřívač elektrický tlakový přes 50 do 200 l</t>
  </si>
  <si>
    <t>-28573057</t>
  </si>
  <si>
    <t>142</t>
  </si>
  <si>
    <t>725590812</t>
  </si>
  <si>
    <t>Přemístění vnitrostaveništní demontovaných zařizovacích předmětů v objektech v přes 6 do 12 m</t>
  </si>
  <si>
    <t>2063867963</t>
  </si>
  <si>
    <t>143</t>
  </si>
  <si>
    <t>725821312</t>
  </si>
  <si>
    <t>Baterie dřezová nástěnná páková s otáčivým kulatým ústím a délkou ramínka 210 mm</t>
  </si>
  <si>
    <t>750698339</t>
  </si>
  <si>
    <t>164</t>
  </si>
  <si>
    <t>725822611</t>
  </si>
  <si>
    <t>Baterie umyvadlová stojánková páková bez výpusti</t>
  </si>
  <si>
    <t>-701710224</t>
  </si>
  <si>
    <t>165</t>
  </si>
  <si>
    <t>725829131</t>
  </si>
  <si>
    <t>Montáž baterie umyvadlové stojánkové G 1/2" ostatní typ</t>
  </si>
  <si>
    <t>-1882676492</t>
  </si>
  <si>
    <t>166</t>
  </si>
  <si>
    <t>55143991</t>
  </si>
  <si>
    <t>baterie umyvadlová stojánková klasická bez výpusti pevné ústí</t>
  </si>
  <si>
    <t>1317593714</t>
  </si>
  <si>
    <t>162</t>
  </si>
  <si>
    <t>725849412</t>
  </si>
  <si>
    <t>Montáž baterie sprchové nástěnné s pevnou výškou sprchy</t>
  </si>
  <si>
    <t>775931806</t>
  </si>
  <si>
    <t>163</t>
  </si>
  <si>
    <t>55145403</t>
  </si>
  <si>
    <t>baterie sprchová s ruční sprchou 1/2"x150mm</t>
  </si>
  <si>
    <t>-45824828</t>
  </si>
  <si>
    <t>226</t>
  </si>
  <si>
    <t>29052022</t>
  </si>
  <si>
    <t>WC štětka, držák</t>
  </si>
  <si>
    <t>201824998</t>
  </si>
  <si>
    <t>227</t>
  </si>
  <si>
    <t>290520221</t>
  </si>
  <si>
    <t>Držák ručníku, mýdla</t>
  </si>
  <si>
    <t>ks</t>
  </si>
  <si>
    <t>-1945403356</t>
  </si>
  <si>
    <t>228</t>
  </si>
  <si>
    <t>290520222</t>
  </si>
  <si>
    <t>Nábytek pod umyvadlo 600 mm, dekor</t>
  </si>
  <si>
    <t>974731984</t>
  </si>
  <si>
    <t>240</t>
  </si>
  <si>
    <t>998725103</t>
  </si>
  <si>
    <t>Přesun hmot tonážní pro zařizovací předměty v objektech v přes 12 do 24 m</t>
  </si>
  <si>
    <t>-358740623</t>
  </si>
  <si>
    <t>241</t>
  </si>
  <si>
    <t>998725181</t>
  </si>
  <si>
    <t>Příplatek k přesunu hmot tonážní 725 prováděný bez použití mechanizace</t>
  </si>
  <si>
    <t>1031789621</t>
  </si>
  <si>
    <t>726</t>
  </si>
  <si>
    <t>Zdravotechnika - předstěnové instalace</t>
  </si>
  <si>
    <t>171</t>
  </si>
  <si>
    <t>726111031</t>
  </si>
  <si>
    <t>Instalační předstěna pro klozet s ovládáním zepředu v 1080 závěsný do masivní zděné kce</t>
  </si>
  <si>
    <t>693805506</t>
  </si>
  <si>
    <t>733</t>
  </si>
  <si>
    <t>Ústřední vytápění - rozvodné potrubí</t>
  </si>
  <si>
    <t>116</t>
  </si>
  <si>
    <t>733221102</t>
  </si>
  <si>
    <t>Potrubí měděné měkké spojované měkkým pájením D 15x1 mm</t>
  </si>
  <si>
    <t>1364054312</t>
  </si>
  <si>
    <t>115</t>
  </si>
  <si>
    <t>733221104</t>
  </si>
  <si>
    <t>Potrubí měděné měkké spojované měkkým pájením D 22x1 mm</t>
  </si>
  <si>
    <t>-1792760271</t>
  </si>
  <si>
    <t>117</t>
  </si>
  <si>
    <t>733291101</t>
  </si>
  <si>
    <t>Zkouška těsnosti potrubí měděné D do 35x1,5</t>
  </si>
  <si>
    <t>-1311790751</t>
  </si>
  <si>
    <t>734</t>
  </si>
  <si>
    <t>Ústřední vytápění</t>
  </si>
  <si>
    <t>232</t>
  </si>
  <si>
    <t>735164512</t>
  </si>
  <si>
    <t>Montáž otopného tělesa trubkového na stěnu v tělesa přes 1500 mm</t>
  </si>
  <si>
    <t>-585543465</t>
  </si>
  <si>
    <t>233</t>
  </si>
  <si>
    <t>290520223</t>
  </si>
  <si>
    <t>El. kotel 6KW s regulací, montážní sada</t>
  </si>
  <si>
    <t>-431096582</t>
  </si>
  <si>
    <t>234</t>
  </si>
  <si>
    <t>290520224</t>
  </si>
  <si>
    <t>Pokojový termostat</t>
  </si>
  <si>
    <t>1533162054</t>
  </si>
  <si>
    <t>238</t>
  </si>
  <si>
    <t>290520225</t>
  </si>
  <si>
    <t>Ohřívač vody 120 TUV 2,5kw, kombinovaný, možno spojit s el. kotlem</t>
  </si>
  <si>
    <t>1750293746</t>
  </si>
  <si>
    <t>95</t>
  </si>
  <si>
    <t>9927032</t>
  </si>
  <si>
    <t xml:space="preserve">Demontáž stavájícho vedení, zapravení </t>
  </si>
  <si>
    <t>1011697418</t>
  </si>
  <si>
    <t>118</t>
  </si>
  <si>
    <t>100420223</t>
  </si>
  <si>
    <t>Šroubení, ventily, spotř. materiál, napuštění, odvzdušnění, držáky, zapojení kotle</t>
  </si>
  <si>
    <t>1232977150</t>
  </si>
  <si>
    <t>735</t>
  </si>
  <si>
    <t>Ústřední vytápění - otopná tělesa</t>
  </si>
  <si>
    <t>230</t>
  </si>
  <si>
    <t>735152376</t>
  </si>
  <si>
    <t>Otopné těleso panelové VK dvoudeskové bez přídavné přestupní plochy výška/délka 600/900 mm výkon 880 W</t>
  </si>
  <si>
    <t>-1694447684</t>
  </si>
  <si>
    <t>229</t>
  </si>
  <si>
    <t>735152379</t>
  </si>
  <si>
    <t>Otopné těleso panel VK dvoudeskové bez přídavné přestupní plochy výška/délka 600/1200 mm výkon 1174 W</t>
  </si>
  <si>
    <t>1440367244</t>
  </si>
  <si>
    <t>98</t>
  </si>
  <si>
    <t>735159110</t>
  </si>
  <si>
    <t>Montáž otopných těles panelových jednořadých dl do 1500 mm</t>
  </si>
  <si>
    <t>-1710809012</t>
  </si>
  <si>
    <t>231</t>
  </si>
  <si>
    <t>735164272</t>
  </si>
  <si>
    <t>Otopné těleso trubkové výška/délka 1810/600 mm</t>
  </si>
  <si>
    <t>45081433</t>
  </si>
  <si>
    <t>741</t>
  </si>
  <si>
    <t>Elektroinstalace - silnoproud</t>
  </si>
  <si>
    <t>247</t>
  </si>
  <si>
    <t>310520222</t>
  </si>
  <si>
    <t>Zapojení stavebního rozvaděče 1F</t>
  </si>
  <si>
    <t>-1779857161</t>
  </si>
  <si>
    <t>249</t>
  </si>
  <si>
    <t>3105202221</t>
  </si>
  <si>
    <t>Elektroinstalace - LED svítidla, spínače</t>
  </si>
  <si>
    <t>-1151889560</t>
  </si>
  <si>
    <t>112</t>
  </si>
  <si>
    <t>100420221</t>
  </si>
  <si>
    <t>Demontáž stávajícího el. rozvodu, zřízení el. napojení pro stavbu</t>
  </si>
  <si>
    <t>-250354301</t>
  </si>
  <si>
    <t>250</t>
  </si>
  <si>
    <t>992703</t>
  </si>
  <si>
    <t>Elektroinstalace, elektromontáže - zásuvky, osvětlení, spnače, CYKY 1,5, 2,5, podružný rozvaděč, elektroměr, vč. zapravení, revize</t>
  </si>
  <si>
    <t>-434868549</t>
  </si>
  <si>
    <t>742</t>
  </si>
  <si>
    <t>Elektroinstalace - slaboproud</t>
  </si>
  <si>
    <t>224</t>
  </si>
  <si>
    <t>742121001</t>
  </si>
  <si>
    <t>Montáž kabelů sdělovacích pro vnitřní rozvody do 15 žil</t>
  </si>
  <si>
    <t>167609707</t>
  </si>
  <si>
    <t>225</t>
  </si>
  <si>
    <t>RMAT0003</t>
  </si>
  <si>
    <t>kabel sdělovací CAT5E LAN</t>
  </si>
  <si>
    <t>1189828650</t>
  </si>
  <si>
    <t>40*1,2 'Přepočtené koeficientem množství</t>
  </si>
  <si>
    <t>177</t>
  </si>
  <si>
    <t>742260001</t>
  </si>
  <si>
    <t>Montáž detekce hořlavých plynů a par</t>
  </si>
  <si>
    <t>-1740062925</t>
  </si>
  <si>
    <t>178</t>
  </si>
  <si>
    <t>110420225</t>
  </si>
  <si>
    <t>Detektor kouře</t>
  </si>
  <si>
    <t>518476697</t>
  </si>
  <si>
    <t>222</t>
  </si>
  <si>
    <t>742330041</t>
  </si>
  <si>
    <t>Montáž datové jednozásuvky</t>
  </si>
  <si>
    <t>311623071</t>
  </si>
  <si>
    <t>223</t>
  </si>
  <si>
    <t>RMAT0002</t>
  </si>
  <si>
    <t>datová zásuvka</t>
  </si>
  <si>
    <t>186265725</t>
  </si>
  <si>
    <t>751</t>
  </si>
  <si>
    <t>Vzduchotechnika</t>
  </si>
  <si>
    <t>101</t>
  </si>
  <si>
    <t>270320223</t>
  </si>
  <si>
    <t>VZT - vedení, krytka, ventilátor, relé, odkap kondenzátu, zateplení</t>
  </si>
  <si>
    <t>-739414472</t>
  </si>
  <si>
    <t>763</t>
  </si>
  <si>
    <t>Konstrukce suché výstavby</t>
  </si>
  <si>
    <t>120</t>
  </si>
  <si>
    <t>763111414</t>
  </si>
  <si>
    <t>SDK příčka W 112 tl 125 mm profil CW+UW 75 desky 2x WHITE (A) 12,5 TI 60 mm 15 kg/m3 EI 60 Rw 53 dB</t>
  </si>
  <si>
    <t>-669042432</t>
  </si>
  <si>
    <t>(8+3)*2,6</t>
  </si>
  <si>
    <t>132</t>
  </si>
  <si>
    <t>763121716</t>
  </si>
  <si>
    <t>SDK stěna předsazená úprava styku stěny a podhledu akrylátovým tmelem</t>
  </si>
  <si>
    <t>947802956</t>
  </si>
  <si>
    <t>119</t>
  </si>
  <si>
    <t>763131531</t>
  </si>
  <si>
    <t>SDK podhled D 113 deska 1x RED (DF) 12,5 bez izolace jednovrstvá spodní kce profil CD+UD EI 15</t>
  </si>
  <si>
    <t>-463404900</t>
  </si>
  <si>
    <t>55,41</t>
  </si>
  <si>
    <t>28</t>
  </si>
  <si>
    <t>763131714</t>
  </si>
  <si>
    <t>Podhled ze sádrokartonových desek ostatní práce a konstrukce na podhledech ze sádrokartonových desek základní penetrační nátěr</t>
  </si>
  <si>
    <t>633354603</t>
  </si>
  <si>
    <t>130</t>
  </si>
  <si>
    <t>763131751</t>
  </si>
  <si>
    <t>Montáž parotěsné zábrany do SDK podhledu</t>
  </si>
  <si>
    <t>2060798170</t>
  </si>
  <si>
    <t>131</t>
  </si>
  <si>
    <t>28329274</t>
  </si>
  <si>
    <t>fólie PE vyztužená pro parotěsnou vrstvu (reakce na oheň - třída E) 110g/m2</t>
  </si>
  <si>
    <t>-255874723</t>
  </si>
  <si>
    <t>55,41*1,1235 'Přepočtené koeficientem množství</t>
  </si>
  <si>
    <t>29</t>
  </si>
  <si>
    <t>763131911</t>
  </si>
  <si>
    <t>Zhotovení otvorů v podhledech a podkrovích ze sádrokartonových desek pro prostupy (voda, elektro, topení, VZT), osvětlení, sprinklery, revizní klapky včetně vyztužení profily, velikost do 0,10 m2</t>
  </si>
  <si>
    <t>-680284861</t>
  </si>
  <si>
    <t>212</t>
  </si>
  <si>
    <t>763153421</t>
  </si>
  <si>
    <t>SDK podlaha z dílců tl 25 mm</t>
  </si>
  <si>
    <t>-1201982238</t>
  </si>
  <si>
    <t>215</t>
  </si>
  <si>
    <t>763153613</t>
  </si>
  <si>
    <t>Montáž systémových dílců</t>
  </si>
  <si>
    <t>-791387203</t>
  </si>
  <si>
    <t>216</t>
  </si>
  <si>
    <t>RMAT0001</t>
  </si>
  <si>
    <t>dílec SDK roznášecí 10mm</t>
  </si>
  <si>
    <t>855461529</t>
  </si>
  <si>
    <t>37,5*1,1 'Přepočtené koeficientem množství</t>
  </si>
  <si>
    <t>213</t>
  </si>
  <si>
    <t>763158115</t>
  </si>
  <si>
    <t>SDK podlaha suchý podsyp tl. 10 mm</t>
  </si>
  <si>
    <t>1959432606</t>
  </si>
  <si>
    <t>214</t>
  </si>
  <si>
    <t>763158118</t>
  </si>
  <si>
    <t>Příplatek k SDK podlaze za každých další 10 mm tloušťky suchého podsypu</t>
  </si>
  <si>
    <t>-846405844</t>
  </si>
  <si>
    <t>35,11*3</t>
  </si>
  <si>
    <t>199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</si>
  <si>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</si>
  <si>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</si>
  <si>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35636604</t>
  </si>
  <si>
    <t>31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</si>
  <si>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</si>
  <si>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</si>
  <si>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1786271266</t>
  </si>
  <si>
    <t>764</t>
  </si>
  <si>
    <t>Konstrukce klempířské</t>
  </si>
  <si>
    <t>210</t>
  </si>
  <si>
    <t>764206105</t>
  </si>
  <si>
    <t>Montáž oplechování rovných parapetů rš do 400 mm</t>
  </si>
  <si>
    <t>-66595076</t>
  </si>
  <si>
    <t>211</t>
  </si>
  <si>
    <t>1381122</t>
  </si>
  <si>
    <t>parapet pozink hl. 210, standard barvy</t>
  </si>
  <si>
    <t>-1179271302</t>
  </si>
  <si>
    <t>766</t>
  </si>
  <si>
    <t>Konstrukce truhlářské</t>
  </si>
  <si>
    <t>102</t>
  </si>
  <si>
    <t>270320224</t>
  </si>
  <si>
    <t>Kuchyň 2,5m - 3m vč. spotřebičů, MDF lamino, dověry, dřez, trouba, plotna</t>
  </si>
  <si>
    <t>179320141</t>
  </si>
  <si>
    <t>173</t>
  </si>
  <si>
    <t>54211135</t>
  </si>
  <si>
    <t>chladnička kombinovaná 122L, 43L</t>
  </si>
  <si>
    <t>-94924305</t>
  </si>
  <si>
    <t>766441821</t>
  </si>
  <si>
    <t>Demontáž parapetních desek dřevěných nebo plastových šířky do 300 mm délky přes 1 m</t>
  </si>
  <si>
    <t>491776724</t>
  </si>
  <si>
    <t>80</t>
  </si>
  <si>
    <t>61181101</t>
  </si>
  <si>
    <t>zárubeň jednokřídlá obložková s dýhovaným povrchem tl stěny 60-150mm rozměru 600-900/1970mm</t>
  </si>
  <si>
    <t>512</t>
  </si>
  <si>
    <t>-1975366904</t>
  </si>
  <si>
    <t>209</t>
  </si>
  <si>
    <t>61182311</t>
  </si>
  <si>
    <t>zárubeň jednokřídlá obložková s laminátovým povrchem tl stěny 460-500mm rozměru 600-1100/1970mm</t>
  </si>
  <si>
    <t>-701341222</t>
  </si>
  <si>
    <t>82</t>
  </si>
  <si>
    <t>.0012521.URS</t>
  </si>
  <si>
    <t>dveře interiérové jednokřídlé plné, voština, hladké bílé, 80x197</t>
  </si>
  <si>
    <t>415920028</t>
  </si>
  <si>
    <t>83</t>
  </si>
  <si>
    <t>61110010</t>
  </si>
  <si>
    <t>Eurookno dřevěné otevíravé/sklopné trojsklo přes plochu 1m2 do v 1,5m</t>
  </si>
  <si>
    <t>-1487916913</t>
  </si>
  <si>
    <t>105</t>
  </si>
  <si>
    <t>766621002</t>
  </si>
  <si>
    <t>Montáž dřevěných oken plochy přes 1 m2 pevných výšky do 2,5 m s rámem do dřevěné konstrukce</t>
  </si>
  <si>
    <t>1136963453</t>
  </si>
  <si>
    <t>179</t>
  </si>
  <si>
    <t>766660022</t>
  </si>
  <si>
    <t>Montáž dveřních křídel otvíravých jednokřídlových š přes 0,8 m požárních do ocelové zárubně</t>
  </si>
  <si>
    <t>-260483649</t>
  </si>
  <si>
    <t>180</t>
  </si>
  <si>
    <t>MSN.0027806.URS</t>
  </si>
  <si>
    <t xml:space="preserve">dveře vchodové jednokřídlé plné, Plné PP, 90x197, bezpečnostní </t>
  </si>
  <si>
    <t>1366381113</t>
  </si>
  <si>
    <t>103</t>
  </si>
  <si>
    <t>766682111</t>
  </si>
  <si>
    <t>Montáž zárubní obložkových pro dveře jednokřídlové tl stěny do 170 mm</t>
  </si>
  <si>
    <t>613045823</t>
  </si>
  <si>
    <t>208</t>
  </si>
  <si>
    <t>766682113</t>
  </si>
  <si>
    <t>Montáž zárubní obložkových pro dveře jednokřídlové tl stěny přes 350 mm</t>
  </si>
  <si>
    <t>-4454732</t>
  </si>
  <si>
    <t>104</t>
  </si>
  <si>
    <t>766682312</t>
  </si>
  <si>
    <t>Montáž obkladu kovových zárubní pro dveře jednokřídlové tl stěny přes 170 do 350 mm</t>
  </si>
  <si>
    <t>1144278395</t>
  </si>
  <si>
    <t>185</t>
  </si>
  <si>
    <t>766694112</t>
  </si>
  <si>
    <t>Montáž parapetních desek dřevěných nebo plastových š do 30 cm dl přes 1,0 do 1,6 m</t>
  </si>
  <si>
    <t>305911309</t>
  </si>
  <si>
    <t>186</t>
  </si>
  <si>
    <t>60794100</t>
  </si>
  <si>
    <t>parapet dřevotřískový vnitřní povrch laminátový š 150mm</t>
  </si>
  <si>
    <t>1037559207</t>
  </si>
  <si>
    <t>198</t>
  </si>
  <si>
    <t>998766102</t>
  </si>
  <si>
    <t>Přesun hmot tonážní pro kce truhlářské v objektech v přes 6 do 12 m</t>
  </si>
  <si>
    <t>366715484</t>
  </si>
  <si>
    <t>242</t>
  </si>
  <si>
    <t>998766181</t>
  </si>
  <si>
    <t>Příplatek k přesunu hmot tonážní 766 prováděný bez použití mechanizace</t>
  </si>
  <si>
    <t>-1561935081</t>
  </si>
  <si>
    <t>771</t>
  </si>
  <si>
    <t>Podlahy z dlaždic</t>
  </si>
  <si>
    <t>34</t>
  </si>
  <si>
    <t>771111011</t>
  </si>
  <si>
    <t>Příprava podkladu před provedením dlažby vysátí podlah</t>
  </si>
  <si>
    <t>-1199725357</t>
  </si>
  <si>
    <t>4,7+4,59</t>
  </si>
  <si>
    <t>35</t>
  </si>
  <si>
    <t>771121011</t>
  </si>
  <si>
    <t>Příprava podkladu před provedením dlažby nátěr penetrační na podlahu</t>
  </si>
  <si>
    <t>788264762</t>
  </si>
  <si>
    <t>36</t>
  </si>
  <si>
    <t>771474112</t>
  </si>
  <si>
    <t>Montáž soklů z dlaždic keramických lepených flexibilním lepidlem rovných, výšky přes 65 do 90 mm</t>
  </si>
  <si>
    <t>45696604</t>
  </si>
  <si>
    <t>37</t>
  </si>
  <si>
    <t>771554112</t>
  </si>
  <si>
    <t>Montáž podlah z dlaždic teracových lepených flexibilním lepidlem přes 6 do 9 ks/ m2</t>
  </si>
  <si>
    <t>-1002902008</t>
  </si>
  <si>
    <t>79</t>
  </si>
  <si>
    <t>35069</t>
  </si>
  <si>
    <t>dlaždice 298x298x9mm</t>
  </si>
  <si>
    <t>1579082037</t>
  </si>
  <si>
    <t>38</t>
  </si>
  <si>
    <t>771591112</t>
  </si>
  <si>
    <t>Izolace podlahy pod dlažbu nátěrem nebo stěrkou ve dvou vrstvách</t>
  </si>
  <si>
    <t>1481603192</t>
  </si>
  <si>
    <t>4,7</t>
  </si>
  <si>
    <t>200</t>
  </si>
  <si>
    <t>998771181</t>
  </si>
  <si>
    <t>Přesun hmot pro podlahy z dlaždic stanovený z hmotnosti přesunovaného materiálu Příplatek k ceně za přesun prováděný bez použití mechanizace pro jakoukoliv výšku objektu</t>
  </si>
  <si>
    <t>1392663477</t>
  </si>
  <si>
    <t>776</t>
  </si>
  <si>
    <t>Podlahy povlakové</t>
  </si>
  <si>
    <t>44</t>
  </si>
  <si>
    <t>776111112</t>
  </si>
  <si>
    <t>Příprava podkladu broušení podlah nového podkladu betonového</t>
  </si>
  <si>
    <t>1848354678</t>
  </si>
  <si>
    <t>6,2+19,71+15,99+4,12</t>
  </si>
  <si>
    <t>41</t>
  </si>
  <si>
    <t>776111311</t>
  </si>
  <si>
    <t>Příprava podkladu vysátí podlah</t>
  </si>
  <si>
    <t>-1216497528</t>
  </si>
  <si>
    <t>43</t>
  </si>
  <si>
    <t>776121321</t>
  </si>
  <si>
    <t>Příprava podkladu penetrace neředěná podlah</t>
  </si>
  <si>
    <t>747459277</t>
  </si>
  <si>
    <t>42</t>
  </si>
  <si>
    <t>776141122</t>
  </si>
  <si>
    <t>Příprava podkladu vyrovnání samonivelační stěrkou podlah min.pevnosti 30 MPa, tloušťky přes 3 do 5 mm</t>
  </si>
  <si>
    <t>1484241175</t>
  </si>
  <si>
    <t>48</t>
  </si>
  <si>
    <t>28411009</t>
  </si>
  <si>
    <t>lišta soklová PVC 18x80mm</t>
  </si>
  <si>
    <t>-958720240</t>
  </si>
  <si>
    <t>126</t>
  </si>
  <si>
    <t>776221111</t>
  </si>
  <si>
    <t>Montáž podlahovin z PVC lepením standardním lepidlem z pásů standardních</t>
  </si>
  <si>
    <t>-748564557</t>
  </si>
  <si>
    <t>127</t>
  </si>
  <si>
    <t>28412285</t>
  </si>
  <si>
    <t>krytina podlahová heterogenní tl 2mm</t>
  </si>
  <si>
    <t>-528964584</t>
  </si>
  <si>
    <t>46,02*1,1 'Přepočtené koeficientem množství</t>
  </si>
  <si>
    <t>49</t>
  </si>
  <si>
    <t>776411111</t>
  </si>
  <si>
    <t>Montáž soklíků lepením obvodových, výšky do 80 mm</t>
  </si>
  <si>
    <t>838966940</t>
  </si>
  <si>
    <t>201</t>
  </si>
  <si>
    <t>998776102</t>
  </si>
  <si>
    <t>Přesun hmot tonážní pro podlahy povlakové v objektech v přes 6 do 12 m</t>
  </si>
  <si>
    <t>-1083626242</t>
  </si>
  <si>
    <t>51</t>
  </si>
  <si>
    <t>998776181</t>
  </si>
  <si>
    <t>Přesun hmot pro podlahy povlakové stanovený z hmotnosti přesunovaného materiálu Příplatek k cenám za přesun prováděný bez použití mechanizace pro jakoukoliv výšku objektu</t>
  </si>
  <si>
    <t>741113333</t>
  </si>
  <si>
    <t>781</t>
  </si>
  <si>
    <t>Dokončovací práce - obklady</t>
  </si>
  <si>
    <t>150</t>
  </si>
  <si>
    <t>781121011</t>
  </si>
  <si>
    <t>Nátěr penetrační na stěnu</t>
  </si>
  <si>
    <t>1992481133</t>
  </si>
  <si>
    <t>4+(2,5+2+1,5+1+0,9+1,3+2,9)*2</t>
  </si>
  <si>
    <t>151</t>
  </si>
  <si>
    <t>781131112</t>
  </si>
  <si>
    <t>Izolace pod obklad nátěrem nebo stěrkou ve dvou vrstvách</t>
  </si>
  <si>
    <t>-1499859433</t>
  </si>
  <si>
    <t>(2,5+2+1,5+1+0,9+1,3+2,9)*2</t>
  </si>
  <si>
    <t>152</t>
  </si>
  <si>
    <t>781131264</t>
  </si>
  <si>
    <t>Izolace pod obklad těsnícími pásy mezi podlahou a stěnou</t>
  </si>
  <si>
    <t>1776034861</t>
  </si>
  <si>
    <t>153</t>
  </si>
  <si>
    <t>781474154</t>
  </si>
  <si>
    <t>Montáž obkladů vnitřních keramických velkoformátových hladkých přes 4 do 6 ks/m2 lepených flexibilním lepidlem</t>
  </si>
  <si>
    <t>-1715295967</t>
  </si>
  <si>
    <t>154</t>
  </si>
  <si>
    <t>59761001</t>
  </si>
  <si>
    <t>obklad velkoformátový keramický hladký přes 4 do 6ks/m2</t>
  </si>
  <si>
    <t>922366614</t>
  </si>
  <si>
    <t>24,2*1,15 'Přepočtené koeficientem množství</t>
  </si>
  <si>
    <t>243</t>
  </si>
  <si>
    <t>998781103</t>
  </si>
  <si>
    <t>Přesun hmot tonážní pro obklady keramické v objektech v přes 12 do 24 m</t>
  </si>
  <si>
    <t>-1276152830</t>
  </si>
  <si>
    <t>244</t>
  </si>
  <si>
    <t>998781181</t>
  </si>
  <si>
    <t>Příplatek k přesunu hmot tonážní 781 prováděný bez použití mechanizace</t>
  </si>
  <si>
    <t>1939067430</t>
  </si>
  <si>
    <t>783</t>
  </si>
  <si>
    <t>Dokončovací práce - nátěry</t>
  </si>
  <si>
    <t>220</t>
  </si>
  <si>
    <t>783801401</t>
  </si>
  <si>
    <t>Ometení omítek před provedením nátěru</t>
  </si>
  <si>
    <t>-1404599847</t>
  </si>
  <si>
    <t>55,805+47,195</t>
  </si>
  <si>
    <t>221</t>
  </si>
  <si>
    <t>783823141</t>
  </si>
  <si>
    <t>Penetrační akrylátový nátěr lícového zdiva</t>
  </si>
  <si>
    <t>1223168312</t>
  </si>
  <si>
    <t>784</t>
  </si>
  <si>
    <t>Dokončovací práce - malby a tapety</t>
  </si>
  <si>
    <t>54</t>
  </si>
  <si>
    <t>784181121</t>
  </si>
  <si>
    <t>Penetrace podkladu jednonásobná hloubková v místnostech výšky do 3,80 m</t>
  </si>
  <si>
    <t>-2090899248</t>
  </si>
  <si>
    <t>55,805+47,195+((6,5+3+7,5)*2,55)+55,41</t>
  </si>
  <si>
    <t>56</t>
  </si>
  <si>
    <t>784211111</t>
  </si>
  <si>
    <t>Malby z malířských směsí otěruvzdorných za mokra dvojnásobné, bílé za mokra otěruvzdorné velmi dobře v místnostech výšky do 3,80 m</t>
  </si>
  <si>
    <t>1482466991</t>
  </si>
  <si>
    <t>HZS</t>
  </si>
  <si>
    <t>Hodinové zúčtovací sazby</t>
  </si>
  <si>
    <t>248</t>
  </si>
  <si>
    <t>HZS2121</t>
  </si>
  <si>
    <t>Hodinová zúčtovací sazba truhlář</t>
  </si>
  <si>
    <t>hod</t>
  </si>
  <si>
    <t>-1539231453</t>
  </si>
  <si>
    <t>148</t>
  </si>
  <si>
    <t>HZS2211</t>
  </si>
  <si>
    <t>Hodinová zúčtovací sazba instalatér</t>
  </si>
  <si>
    <t>1352284475</t>
  </si>
  <si>
    <t>OST</t>
  </si>
  <si>
    <t>Ostatní</t>
  </si>
  <si>
    <t>O02</t>
  </si>
  <si>
    <t>Vedlejší náklady</t>
  </si>
  <si>
    <t>59</t>
  </si>
  <si>
    <t>R20002</t>
  </si>
  <si>
    <t>provoz zařízení staveniště</t>
  </si>
  <si>
    <t>soub</t>
  </si>
  <si>
    <t>1375666258</t>
  </si>
  <si>
    <t>58</t>
  </si>
  <si>
    <t>R20001</t>
  </si>
  <si>
    <t>vybudování a odstranění staveniště</t>
  </si>
  <si>
    <t>90212877</t>
  </si>
  <si>
    <t>60</t>
  </si>
  <si>
    <t>R20008</t>
  </si>
  <si>
    <t>úklid ploch dotčených stavebním provozem</t>
  </si>
  <si>
    <t>622240062</t>
  </si>
  <si>
    <t>VRN</t>
  </si>
  <si>
    <t>Vedlejší rozpočtové náklady</t>
  </si>
  <si>
    <t>VRN4</t>
  </si>
  <si>
    <t>Inženýrská činnost</t>
  </si>
  <si>
    <t>106</t>
  </si>
  <si>
    <t>045002000</t>
  </si>
  <si>
    <t>Kompletační a koordinační činnost</t>
  </si>
  <si>
    <t>…</t>
  </si>
  <si>
    <t>1024</t>
  </si>
  <si>
    <t>-1263721916</t>
  </si>
  <si>
    <t>160520222 - 2.NP - byt C</t>
  </si>
  <si>
    <t>M - Práce a dodávky M</t>
  </si>
  <si>
    <t xml:space="preserve">    23-M - Montáže potrubí</t>
  </si>
  <si>
    <t>(3,1+1+2+1,9+2,9+5,9+0,8+1,3+2,5+2,5)*2,55-(2*0,8)-(2*0,8)-(2*0,9)-(2*0,9)</t>
  </si>
  <si>
    <t>(2*(3,1+1+2+1,9+2,9+5,9+0,8+1,3+2,5+2,5))*2,55</t>
  </si>
  <si>
    <t>(5,9+4,6+5,5+6,7+10+4,3+9+4,3+4,3+3+3+5,5+2,5+2,5)*2,55</t>
  </si>
  <si>
    <t>3*181,305</t>
  </si>
  <si>
    <t>(2,5+2,5+1+0,8)*2,55</t>
  </si>
  <si>
    <t>30,385*6 'Přepočtené koeficientem množství</t>
  </si>
  <si>
    <t>218</t>
  </si>
  <si>
    <t>1421061774</t>
  </si>
  <si>
    <t>256</t>
  </si>
  <si>
    <t>-533510928</t>
  </si>
  <si>
    <t>31052022</t>
  </si>
  <si>
    <t>Demontáž stávající kanalizace</t>
  </si>
  <si>
    <t>321768873</t>
  </si>
  <si>
    <t>310520221</t>
  </si>
  <si>
    <t>Demontáž stávající ZTI vedení</t>
  </si>
  <si>
    <t>1995342717</t>
  </si>
  <si>
    <t>-1706437184</t>
  </si>
  <si>
    <t>245</t>
  </si>
  <si>
    <t>126449380</t>
  </si>
  <si>
    <t>246</t>
  </si>
  <si>
    <t>-937388110</t>
  </si>
  <si>
    <t>El. kotel 12KW s regulací, montážní sada</t>
  </si>
  <si>
    <t>Ohřívač vody 160 TUV 2,5kw, kombinovaný, možno spojit s el. kotlem</t>
  </si>
  <si>
    <t>735152371</t>
  </si>
  <si>
    <t>Otopné těleso panelové VK dvoudeskové bez přídavné přestupní plochy výška/délka 600/400 mm výkon 391 W</t>
  </si>
  <si>
    <t>-2140174372</t>
  </si>
  <si>
    <t>735152372</t>
  </si>
  <si>
    <t>Otopné těleso panelové VK dvoudeskové bez přídavné přestupní plochy výška/délka 600/500 mm výkon 489 W</t>
  </si>
  <si>
    <t>218914469</t>
  </si>
  <si>
    <t>735152377</t>
  </si>
  <si>
    <t>Otopné těleso panel VK dvoudeskové bez přídavné přestupní plochy výška/délka 600/1000 mm výkon 978 W</t>
  </si>
  <si>
    <t>-259872818</t>
  </si>
  <si>
    <t>735152378</t>
  </si>
  <si>
    <t>Otopné těleso panel VK dvoudeskové bez přídavné přestupní plochy výška/délka 600/1100 mm výkon 1076 W</t>
  </si>
  <si>
    <t>719775205</t>
  </si>
  <si>
    <t>735152381</t>
  </si>
  <si>
    <t>Otopné těleso panel VK dvoudeskové bez přídavné přestupní plochy výška/délka 600/1600 mm výkon 1565 W</t>
  </si>
  <si>
    <t>-2123411843</t>
  </si>
  <si>
    <t>1211309249</t>
  </si>
  <si>
    <t>254</t>
  </si>
  <si>
    <t>-1051341666</t>
  </si>
  <si>
    <t>255</t>
  </si>
  <si>
    <t>Elektroinstalace, elektromontáže - zásuvky, CYKY 3x1,5,3x 2,5, 5x2,5, 5x4,  podružný rozvaděč, revize</t>
  </si>
  <si>
    <t>-74748971</t>
  </si>
  <si>
    <t>50*1,2 'Přepočtené koeficientem množství</t>
  </si>
  <si>
    <t>109,95*1,1235 'Přepočtené koeficientem množství</t>
  </si>
  <si>
    <t>-596629729</t>
  </si>
  <si>
    <t>3,8+6,1+4,81+2,38</t>
  </si>
  <si>
    <t>LSS35069</t>
  </si>
  <si>
    <t>4,8</t>
  </si>
  <si>
    <t>39,61+9,3+8,33+15,98+19,34</t>
  </si>
  <si>
    <t>92,56*1,1 'Přepočtené koeficientem množství</t>
  </si>
  <si>
    <t>-841524051</t>
  </si>
  <si>
    <t>-1924985158</t>
  </si>
  <si>
    <t>121,89+181,305+(6*2,55)+109,65</t>
  </si>
  <si>
    <t>Práce a dodávky M</t>
  </si>
  <si>
    <t>23-M</t>
  </si>
  <si>
    <t>Montáže potrubí</t>
  </si>
  <si>
    <t>293898438</t>
  </si>
  <si>
    <t>01062022 - Společné prostory</t>
  </si>
  <si>
    <t>11</t>
  </si>
  <si>
    <t>-852251300</t>
  </si>
  <si>
    <t>12</t>
  </si>
  <si>
    <t>1727379412</t>
  </si>
  <si>
    <t>876047380</t>
  </si>
  <si>
    <t>1,6 "vyrovnání povrchů"</t>
  </si>
  <si>
    <t>50</t>
  </si>
  <si>
    <t>632441112</t>
  </si>
  <si>
    <t>Potěr anhydritový samonivelační tl přes 20 do 30 mm ze suchých směsí</t>
  </si>
  <si>
    <t>-976532098</t>
  </si>
  <si>
    <t>941111121</t>
  </si>
  <si>
    <t>Montáž lešení řadového trubkového lehkého s podlahami zatížení do 200 kg/m2 š přes 0,9 do 1,2 m v do 10 m</t>
  </si>
  <si>
    <t>-1712452079</t>
  </si>
  <si>
    <t>30</t>
  </si>
  <si>
    <t>941111221</t>
  </si>
  <si>
    <t>Příplatek k lešení řadovému trubkovému lehkému s podlahami š 1,2 m v 10 m za první a ZKD den použití</t>
  </si>
  <si>
    <t>-1404055052</t>
  </si>
  <si>
    <t>220*5 'Přepočtené koeficientem množství</t>
  </si>
  <si>
    <t>941111821</t>
  </si>
  <si>
    <t>Demontáž lešení řadového trubkového lehkého s podlahami zatížení do 200 kg/m2 š přes 0,9 do 1,2 m v do 10 m</t>
  </si>
  <si>
    <t>-1405077577</t>
  </si>
  <si>
    <t>2*218</t>
  </si>
  <si>
    <t>Bourání stropní konstrukce rákos/heraklit, prkenný záklop / konstrukce z trámů 180x180</t>
  </si>
  <si>
    <t>-805177389</t>
  </si>
  <si>
    <t>19,2</t>
  </si>
  <si>
    <t>1971187839</t>
  </si>
  <si>
    <t>-1502777597</t>
  </si>
  <si>
    <t>965081213</t>
  </si>
  <si>
    <t>Bourání podlah z dlaždic bez podkladního lože nebo mazaniny, s jakoukoliv výplní spár keramických nebo xylolitových tl. do 10 mm, plochy přes 1 m2</t>
  </si>
  <si>
    <t>-1197147606</t>
  </si>
  <si>
    <t>1061331938</t>
  </si>
  <si>
    <t>1837088763</t>
  </si>
  <si>
    <t>-1205787301</t>
  </si>
  <si>
    <t>-998841460</t>
  </si>
  <si>
    <t>-702045857</t>
  </si>
  <si>
    <t>15,593*6 'Přepočtené koeficientem množství</t>
  </si>
  <si>
    <t>82834373</t>
  </si>
  <si>
    <t>10</t>
  </si>
  <si>
    <t>-547772158</t>
  </si>
  <si>
    <t>55</t>
  </si>
  <si>
    <t>1744422635</t>
  </si>
  <si>
    <t>-479809260</t>
  </si>
  <si>
    <t>57</t>
  </si>
  <si>
    <t>1218050393</t>
  </si>
  <si>
    <t>02062</t>
  </si>
  <si>
    <t>LED osvětlení, spínače, čidlo, časovač</t>
  </si>
  <si>
    <t>770313962</t>
  </si>
  <si>
    <t>14</t>
  </si>
  <si>
    <t>658388576</t>
  </si>
  <si>
    <t>Elektroinstalace, elektromontáže - zásuvka společná, CYKY 5x6,  3x1,5, 3x2,5, hlavní rozvaděč s měřením a jištěním pro byty, vč. zapravení, revize</t>
  </si>
  <si>
    <t>-1174027969</t>
  </si>
  <si>
    <t>02062022</t>
  </si>
  <si>
    <t>Rozvaděč sdělovací sítě, patch panel, zednické zapravení, montáž</t>
  </si>
  <si>
    <t>1242188881</t>
  </si>
  <si>
    <t>-742089024</t>
  </si>
  <si>
    <t>2081799859</t>
  </si>
  <si>
    <t>254,167*1,2 'Přepočtené koeficientem množství</t>
  </si>
  <si>
    <t>17</t>
  </si>
  <si>
    <t>545499248</t>
  </si>
  <si>
    <t>18</t>
  </si>
  <si>
    <t>SDK podhled D 113 deska 1x RED 12,5 bez izolace jednovrstvá spodní kce profil CD+UD EI 15</t>
  </si>
  <si>
    <t>-600138348</t>
  </si>
  <si>
    <t>19</t>
  </si>
  <si>
    <t>-254143206</t>
  </si>
  <si>
    <t>20</t>
  </si>
  <si>
    <t>-698588691</t>
  </si>
  <si>
    <t>-1311092033</t>
  </si>
  <si>
    <t>19,8*1,1235 'Přepočtené koeficientem množství</t>
  </si>
  <si>
    <t>816593366</t>
  </si>
  <si>
    <t>-1030121640</t>
  </si>
  <si>
    <t>1305039683</t>
  </si>
  <si>
    <t>45</t>
  </si>
  <si>
    <t>-217380382</t>
  </si>
  <si>
    <t>46</t>
  </si>
  <si>
    <t>LSS02065</t>
  </si>
  <si>
    <t>656414657</t>
  </si>
  <si>
    <t>47</t>
  </si>
  <si>
    <t>1399053411</t>
  </si>
  <si>
    <t>783101203</t>
  </si>
  <si>
    <t>Jemné obroušení podkladu truhlářských konstrukcí před provedením nátěru</t>
  </si>
  <si>
    <t>1709872465</t>
  </si>
  <si>
    <t>33</t>
  </si>
  <si>
    <t>783101401</t>
  </si>
  <si>
    <t>Ometení podkladu truhlářských konstrukcí před provedením nátěru</t>
  </si>
  <si>
    <t>125171490</t>
  </si>
  <si>
    <t>783114101</t>
  </si>
  <si>
    <t>Základní jednonásobný syntetický nátěr truhlářských konstrukcí</t>
  </si>
  <si>
    <t>-963407007</t>
  </si>
  <si>
    <t>783118211</t>
  </si>
  <si>
    <t>Lakovací dvojnásobný syntetický nátěr truhlářských konstrukcí s mezibroušením</t>
  </si>
  <si>
    <t>-1683936346</t>
  </si>
  <si>
    <t>783301311</t>
  </si>
  <si>
    <t>Odmaštění zámečnických konstrukcí vodou ředitelným odmašťovačem</t>
  </si>
  <si>
    <t>-2014987116</t>
  </si>
  <si>
    <t>783301401</t>
  </si>
  <si>
    <t>Ometení zámečnických konstrukcí</t>
  </si>
  <si>
    <t>-927900659</t>
  </si>
  <si>
    <t>39</t>
  </si>
  <si>
    <t>783314101</t>
  </si>
  <si>
    <t>Základní jednonásobný syntetický nátěr zámečnických konstrukcí</t>
  </si>
  <si>
    <t>180677279</t>
  </si>
  <si>
    <t>40</t>
  </si>
  <si>
    <t>783317101</t>
  </si>
  <si>
    <t>Krycí jednonásobný syntetický standardní nátěr zámečnických konstrukcí</t>
  </si>
  <si>
    <t>74282184</t>
  </si>
  <si>
    <t>22</t>
  </si>
  <si>
    <t>217097770</t>
  </si>
  <si>
    <t>23</t>
  </si>
  <si>
    <t>239411256</t>
  </si>
  <si>
    <t>247,200</t>
  </si>
  <si>
    <t>784211107</t>
  </si>
  <si>
    <t>Dvojnásobné bílé malby ze směsí za mokra výborně oděruvzdorných na schodišti v do 3,80 m</t>
  </si>
  <si>
    <t>1600699711</t>
  </si>
  <si>
    <t>0206</t>
  </si>
  <si>
    <t>D+M zatepleného půdního výlezu se skládacím žebříkem</t>
  </si>
  <si>
    <t>684942510</t>
  </si>
  <si>
    <t>52</t>
  </si>
  <si>
    <t>02063</t>
  </si>
  <si>
    <t xml:space="preserve">Hydrant -  včetně zednického zapravení </t>
  </si>
  <si>
    <t>1281393105</t>
  </si>
  <si>
    <t>53</t>
  </si>
  <si>
    <t>02064</t>
  </si>
  <si>
    <t>Hydrantový vodovod - včetně zednického zapravení</t>
  </si>
  <si>
    <t>-194531308</t>
  </si>
  <si>
    <t>26</t>
  </si>
  <si>
    <t>1887226003</t>
  </si>
  <si>
    <t>25</t>
  </si>
  <si>
    <t>-1299604701</t>
  </si>
  <si>
    <t>27</t>
  </si>
  <si>
    <t>-1661311849</t>
  </si>
  <si>
    <t>-263375511</t>
  </si>
  <si>
    <t>SEZNAM FIGUR</t>
  </si>
  <si>
    <t>Výměra</t>
  </si>
  <si>
    <t xml:space="preserve"> 160520221</t>
  </si>
  <si>
    <t>zd11</t>
  </si>
  <si>
    <t>zd12</t>
  </si>
  <si>
    <t xml:space="preserve"> 160520222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</si>
</sst>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2703202211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ZAD - Zřízení ubytovacích prostor pro ukrajinské uprchlíky v č.p. 15, ul. Krajířova, B,C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27. 3. 2022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'160520221 - 2.NP - byt B'!J30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'160520221 - 2.NP - byt B'!P150</f>
        <v>0</v>
      </c>
      <c r="AV95" s="127">
        <f>'160520221 - 2.NP - byt B'!J33</f>
        <v>0</v>
      </c>
      <c r="AW95" s="127">
        <f>'160520221 - 2.NP - byt B'!J34</f>
        <v>0</v>
      </c>
      <c r="AX95" s="127">
        <f>'160520221 - 2.NP - byt B'!J35</f>
        <v>0</v>
      </c>
      <c r="AY95" s="127">
        <f>'160520221 - 2.NP - byt B'!J36</f>
        <v>0</v>
      </c>
      <c r="AZ95" s="127">
        <f>'160520221 - 2.NP - byt B'!F33</f>
        <v>0</v>
      </c>
      <c r="BA95" s="127">
        <f>'160520221 - 2.NP - byt B'!F34</f>
        <v>0</v>
      </c>
      <c r="BB95" s="127">
        <f>'160520221 - 2.NP - byt B'!F35</f>
        <v>0</v>
      </c>
      <c r="BC95" s="127">
        <f>'160520221 - 2.NP - byt B'!F36</f>
        <v>0</v>
      </c>
      <c r="BD95" s="129">
        <f>'160520221 - 2.NP - byt B'!F37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24.7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'160520222 - 2.NP - byt C'!J30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26">
        <v>0</v>
      </c>
      <c r="AT96" s="127">
        <f>ROUND(SUM(AV96:AW96),2)</f>
        <v>0</v>
      </c>
      <c r="AU96" s="128">
        <f>'160520222 - 2.NP - byt C'!P152</f>
        <v>0</v>
      </c>
      <c r="AV96" s="127">
        <f>'160520222 - 2.NP - byt C'!J33</f>
        <v>0</v>
      </c>
      <c r="AW96" s="127">
        <f>'160520222 - 2.NP - byt C'!J34</f>
        <v>0</v>
      </c>
      <c r="AX96" s="127">
        <f>'160520222 - 2.NP - byt C'!J35</f>
        <v>0</v>
      </c>
      <c r="AY96" s="127">
        <f>'160520222 - 2.NP - byt C'!J36</f>
        <v>0</v>
      </c>
      <c r="AZ96" s="127">
        <f>'160520222 - 2.NP - byt C'!F33</f>
        <v>0</v>
      </c>
      <c r="BA96" s="127">
        <f>'160520222 - 2.NP - byt C'!F34</f>
        <v>0</v>
      </c>
      <c r="BB96" s="127">
        <f>'160520222 - 2.NP - byt C'!F35</f>
        <v>0</v>
      </c>
      <c r="BC96" s="127">
        <f>'160520222 - 2.NP - byt C'!F36</f>
        <v>0</v>
      </c>
      <c r="BD96" s="129">
        <f>'160520222 - 2.NP - byt C'!F37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91" s="7" customFormat="1" ht="24.75" customHeight="1">
      <c r="A97" s="118" t="s">
        <v>77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'01062022 - Společné prostory'!J30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80</v>
      </c>
      <c r="AR97" s="125"/>
      <c r="AS97" s="131">
        <v>0</v>
      </c>
      <c r="AT97" s="132">
        <f>ROUND(SUM(AV97:AW97),2)</f>
        <v>0</v>
      </c>
      <c r="AU97" s="133">
        <f>'01062022 - Společné prostory'!P134</f>
        <v>0</v>
      </c>
      <c r="AV97" s="132">
        <f>'01062022 - Společné prostory'!J33</f>
        <v>0</v>
      </c>
      <c r="AW97" s="132">
        <f>'01062022 - Společné prostory'!J34</f>
        <v>0</v>
      </c>
      <c r="AX97" s="132">
        <f>'01062022 - Společné prostory'!J35</f>
        <v>0</v>
      </c>
      <c r="AY97" s="132">
        <f>'01062022 - Společné prostory'!J36</f>
        <v>0</v>
      </c>
      <c r="AZ97" s="132">
        <f>'01062022 - Společné prostory'!F33</f>
        <v>0</v>
      </c>
      <c r="BA97" s="132">
        <f>'01062022 - Společné prostory'!F34</f>
        <v>0</v>
      </c>
      <c r="BB97" s="132">
        <f>'01062022 - Společné prostory'!F35</f>
        <v>0</v>
      </c>
      <c r="BC97" s="132">
        <f>'01062022 - Společné prostory'!F36</f>
        <v>0</v>
      </c>
      <c r="BD97" s="134">
        <f>'01062022 - Společné prostory'!F37</f>
        <v>0</v>
      </c>
      <c r="BE97" s="7"/>
      <c r="BT97" s="130" t="s">
        <v>81</v>
      </c>
      <c r="BV97" s="130" t="s">
        <v>75</v>
      </c>
      <c r="BW97" s="130" t="s">
        <v>89</v>
      </c>
      <c r="BX97" s="130" t="s">
        <v>5</v>
      </c>
      <c r="CL97" s="130" t="s">
        <v>1</v>
      </c>
      <c r="CM97" s="130" t="s">
        <v>83</v>
      </c>
    </row>
    <row r="98" spans="1:57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60520221 - 2.NP - byt B'!C2" display="/"/>
    <hyperlink ref="A96" location="'160520222 - 2.NP - byt C'!C2" display="/"/>
    <hyperlink ref="A97" location="'01062022 - Společné prostor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ZAD - Zřízení ubytovacích prostor pro ukrajinské uprchlíky v č.p. 15, ul. Krajířova, B,C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27. 3. 2022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ROUND(J150,2)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ROUND((SUM(BE150:BE388)),2)</f>
        <v>0</v>
      </c>
      <c r="G33" s="37"/>
      <c r="H33" s="37"/>
      <c r="I33" s="154">
        <v>0.21</v>
      </c>
      <c r="J33" s="153">
        <f>ROUND(((SUM(BE150:BE388))*I33),2)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ROUND((SUM(BF150:BF388)),2)</f>
        <v>0</v>
      </c>
      <c r="G34" s="37"/>
      <c r="H34" s="37"/>
      <c r="I34" s="154">
        <v>0.15</v>
      </c>
      <c r="J34" s="153">
        <f>ROUND(((SUM(BF150:BF388))*I34),2)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ROUND((SUM(BG150:BG388)),2)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ROUND((SUM(BH150:BH388)),2)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ROUND((SUM(BI150:BI388)),2)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ZAD - Zřízení ubytovacích prostor pro ukrajinské uprchlíky v č.p. 15, ul. Krajířova, B,C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160520221 - 2.NP - byt B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27. 3. 2022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J150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J151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J152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100</v>
      </c>
      <c r="E99" s="187"/>
      <c r="F99" s="187"/>
      <c r="G99" s="187"/>
      <c r="H99" s="187"/>
      <c r="I99" s="187"/>
      <c r="J99" s="188">
        <f>J155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101</v>
      </c>
      <c r="E100" s="187"/>
      <c r="F100" s="187"/>
      <c r="G100" s="187"/>
      <c r="H100" s="187"/>
      <c r="I100" s="187"/>
      <c r="J100" s="188">
        <f>J167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102</v>
      </c>
      <c r="E101" s="187"/>
      <c r="F101" s="187"/>
      <c r="G101" s="187"/>
      <c r="H101" s="187"/>
      <c r="I101" s="187"/>
      <c r="J101" s="188">
        <f>J177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103</v>
      </c>
      <c r="E102" s="187"/>
      <c r="F102" s="187"/>
      <c r="G102" s="187"/>
      <c r="H102" s="187"/>
      <c r="I102" s="187"/>
      <c r="J102" s="188">
        <f>J180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104</v>
      </c>
      <c r="E103" s="187"/>
      <c r="F103" s="187"/>
      <c r="G103" s="187"/>
      <c r="H103" s="187"/>
      <c r="I103" s="187"/>
      <c r="J103" s="188">
        <f>J185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105</v>
      </c>
      <c r="E104" s="187"/>
      <c r="F104" s="187"/>
      <c r="G104" s="187"/>
      <c r="H104" s="187"/>
      <c r="I104" s="187"/>
      <c r="J104" s="188">
        <f>J193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8"/>
      <c r="C105" s="179"/>
      <c r="D105" s="180" t="s">
        <v>106</v>
      </c>
      <c r="E105" s="181"/>
      <c r="F105" s="181"/>
      <c r="G105" s="181"/>
      <c r="H105" s="181"/>
      <c r="I105" s="181"/>
      <c r="J105" s="182">
        <f>J195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4"/>
      <c r="C106" s="185"/>
      <c r="D106" s="186" t="s">
        <v>107</v>
      </c>
      <c r="E106" s="187"/>
      <c r="F106" s="187"/>
      <c r="G106" s="187"/>
      <c r="H106" s="187"/>
      <c r="I106" s="187"/>
      <c r="J106" s="188">
        <f>J196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108</v>
      </c>
      <c r="E107" s="187"/>
      <c r="F107" s="187"/>
      <c r="G107" s="187"/>
      <c r="H107" s="187"/>
      <c r="I107" s="187"/>
      <c r="J107" s="188">
        <f>J198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109</v>
      </c>
      <c r="E108" s="187"/>
      <c r="F108" s="187"/>
      <c r="G108" s="187"/>
      <c r="H108" s="187"/>
      <c r="I108" s="187"/>
      <c r="J108" s="188">
        <f>J202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110</v>
      </c>
      <c r="E109" s="187"/>
      <c r="F109" s="187"/>
      <c r="G109" s="187"/>
      <c r="H109" s="187"/>
      <c r="I109" s="187"/>
      <c r="J109" s="188">
        <f>J214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111</v>
      </c>
      <c r="E110" s="187"/>
      <c r="F110" s="187"/>
      <c r="G110" s="187"/>
      <c r="H110" s="187"/>
      <c r="I110" s="187"/>
      <c r="J110" s="188">
        <f>J227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112</v>
      </c>
      <c r="E111" s="187"/>
      <c r="F111" s="187"/>
      <c r="G111" s="187"/>
      <c r="H111" s="187"/>
      <c r="I111" s="187"/>
      <c r="J111" s="188">
        <f>J251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113</v>
      </c>
      <c r="E112" s="187"/>
      <c r="F112" s="187"/>
      <c r="G112" s="187"/>
      <c r="H112" s="187"/>
      <c r="I112" s="187"/>
      <c r="J112" s="188">
        <f>J253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114</v>
      </c>
      <c r="E113" s="187"/>
      <c r="F113" s="187"/>
      <c r="G113" s="187"/>
      <c r="H113" s="187"/>
      <c r="I113" s="187"/>
      <c r="J113" s="188">
        <f>J257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115</v>
      </c>
      <c r="E114" s="187"/>
      <c r="F114" s="187"/>
      <c r="G114" s="187"/>
      <c r="H114" s="187"/>
      <c r="I114" s="187"/>
      <c r="J114" s="188">
        <f>J264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116</v>
      </c>
      <c r="E115" s="187"/>
      <c r="F115" s="187"/>
      <c r="G115" s="187"/>
      <c r="H115" s="187"/>
      <c r="I115" s="187"/>
      <c r="J115" s="188">
        <f>J269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117</v>
      </c>
      <c r="E116" s="187"/>
      <c r="F116" s="187"/>
      <c r="G116" s="187"/>
      <c r="H116" s="187"/>
      <c r="I116" s="187"/>
      <c r="J116" s="188">
        <f>J274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4"/>
      <c r="C117" s="185"/>
      <c r="D117" s="186" t="s">
        <v>118</v>
      </c>
      <c r="E117" s="187"/>
      <c r="F117" s="187"/>
      <c r="G117" s="187"/>
      <c r="H117" s="187"/>
      <c r="I117" s="187"/>
      <c r="J117" s="188">
        <f>J282</f>
        <v>0</v>
      </c>
      <c r="K117" s="185"/>
      <c r="L117" s="18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4"/>
      <c r="C118" s="185"/>
      <c r="D118" s="186" t="s">
        <v>119</v>
      </c>
      <c r="E118" s="187"/>
      <c r="F118" s="187"/>
      <c r="G118" s="187"/>
      <c r="H118" s="187"/>
      <c r="I118" s="187"/>
      <c r="J118" s="188">
        <f>J284</f>
        <v>0</v>
      </c>
      <c r="K118" s="185"/>
      <c r="L118" s="18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4"/>
      <c r="C119" s="185"/>
      <c r="D119" s="186" t="s">
        <v>120</v>
      </c>
      <c r="E119" s="187"/>
      <c r="F119" s="187"/>
      <c r="G119" s="187"/>
      <c r="H119" s="187"/>
      <c r="I119" s="187"/>
      <c r="J119" s="188">
        <f>J306</f>
        <v>0</v>
      </c>
      <c r="K119" s="185"/>
      <c r="L119" s="18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4"/>
      <c r="C120" s="185"/>
      <c r="D120" s="186" t="s">
        <v>121</v>
      </c>
      <c r="E120" s="187"/>
      <c r="F120" s="187"/>
      <c r="G120" s="187"/>
      <c r="H120" s="187"/>
      <c r="I120" s="187"/>
      <c r="J120" s="188">
        <f>J309</f>
        <v>0</v>
      </c>
      <c r="K120" s="185"/>
      <c r="L120" s="18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4"/>
      <c r="C121" s="185"/>
      <c r="D121" s="186" t="s">
        <v>122</v>
      </c>
      <c r="E121" s="187"/>
      <c r="F121" s="187"/>
      <c r="G121" s="187"/>
      <c r="H121" s="187"/>
      <c r="I121" s="187"/>
      <c r="J121" s="188">
        <f>J328</f>
        <v>0</v>
      </c>
      <c r="K121" s="185"/>
      <c r="L121" s="18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4"/>
      <c r="C122" s="185"/>
      <c r="D122" s="186" t="s">
        <v>123</v>
      </c>
      <c r="E122" s="187"/>
      <c r="F122" s="187"/>
      <c r="G122" s="187"/>
      <c r="H122" s="187"/>
      <c r="I122" s="187"/>
      <c r="J122" s="188">
        <f>J339</f>
        <v>0</v>
      </c>
      <c r="K122" s="185"/>
      <c r="L122" s="18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4"/>
      <c r="C123" s="185"/>
      <c r="D123" s="186" t="s">
        <v>124</v>
      </c>
      <c r="E123" s="187"/>
      <c r="F123" s="187"/>
      <c r="G123" s="187"/>
      <c r="H123" s="187"/>
      <c r="I123" s="187"/>
      <c r="J123" s="188">
        <f>J356</f>
        <v>0</v>
      </c>
      <c r="K123" s="185"/>
      <c r="L123" s="18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84"/>
      <c r="C124" s="185"/>
      <c r="D124" s="186" t="s">
        <v>125</v>
      </c>
      <c r="E124" s="187"/>
      <c r="F124" s="187"/>
      <c r="G124" s="187"/>
      <c r="H124" s="187"/>
      <c r="I124" s="187"/>
      <c r="J124" s="188">
        <f>J368</f>
        <v>0</v>
      </c>
      <c r="K124" s="185"/>
      <c r="L124" s="18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84"/>
      <c r="C125" s="185"/>
      <c r="D125" s="186" t="s">
        <v>126</v>
      </c>
      <c r="E125" s="187"/>
      <c r="F125" s="187"/>
      <c r="G125" s="187"/>
      <c r="H125" s="187"/>
      <c r="I125" s="187"/>
      <c r="J125" s="188">
        <f>J373</f>
        <v>0</v>
      </c>
      <c r="K125" s="185"/>
      <c r="L125" s="18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9" customFormat="1" ht="24.95" customHeight="1">
      <c r="A126" s="9"/>
      <c r="B126" s="178"/>
      <c r="C126" s="179"/>
      <c r="D126" s="180" t="s">
        <v>127</v>
      </c>
      <c r="E126" s="181"/>
      <c r="F126" s="181"/>
      <c r="G126" s="181"/>
      <c r="H126" s="181"/>
      <c r="I126" s="181"/>
      <c r="J126" s="182">
        <f>J378</f>
        <v>0</v>
      </c>
      <c r="K126" s="179"/>
      <c r="L126" s="183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s="9" customFormat="1" ht="24.95" customHeight="1">
      <c r="A127" s="9"/>
      <c r="B127" s="178"/>
      <c r="C127" s="179"/>
      <c r="D127" s="180" t="s">
        <v>128</v>
      </c>
      <c r="E127" s="181"/>
      <c r="F127" s="181"/>
      <c r="G127" s="181"/>
      <c r="H127" s="181"/>
      <c r="I127" s="181"/>
      <c r="J127" s="182">
        <f>J381</f>
        <v>0</v>
      </c>
      <c r="K127" s="179"/>
      <c r="L127" s="183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s="10" customFormat="1" ht="19.9" customHeight="1">
      <c r="A128" s="10"/>
      <c r="B128" s="184"/>
      <c r="C128" s="185"/>
      <c r="D128" s="186" t="s">
        <v>129</v>
      </c>
      <c r="E128" s="187"/>
      <c r="F128" s="187"/>
      <c r="G128" s="187"/>
      <c r="H128" s="187"/>
      <c r="I128" s="187"/>
      <c r="J128" s="188">
        <f>J382</f>
        <v>0</v>
      </c>
      <c r="K128" s="185"/>
      <c r="L128" s="18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9" customFormat="1" ht="24.95" customHeight="1">
      <c r="A129" s="9"/>
      <c r="B129" s="178"/>
      <c r="C129" s="179"/>
      <c r="D129" s="180" t="s">
        <v>130</v>
      </c>
      <c r="E129" s="181"/>
      <c r="F129" s="181"/>
      <c r="G129" s="181"/>
      <c r="H129" s="181"/>
      <c r="I129" s="181"/>
      <c r="J129" s="182">
        <f>J386</f>
        <v>0</v>
      </c>
      <c r="K129" s="179"/>
      <c r="L129" s="183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10" customFormat="1" ht="19.9" customHeight="1">
      <c r="A130" s="10"/>
      <c r="B130" s="184"/>
      <c r="C130" s="185"/>
      <c r="D130" s="186" t="s">
        <v>131</v>
      </c>
      <c r="E130" s="187"/>
      <c r="F130" s="187"/>
      <c r="G130" s="187"/>
      <c r="H130" s="187"/>
      <c r="I130" s="187"/>
      <c r="J130" s="188">
        <f>J387</f>
        <v>0</v>
      </c>
      <c r="K130" s="185"/>
      <c r="L130" s="18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2" customFormat="1" ht="21.8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6" spans="1:31" s="2" customFormat="1" ht="6.95" customHeight="1">
      <c r="A136" s="37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24.95" customHeight="1">
      <c r="A137" s="37"/>
      <c r="B137" s="38"/>
      <c r="C137" s="22" t="s">
        <v>132</v>
      </c>
      <c r="D137" s="39"/>
      <c r="E137" s="39"/>
      <c r="F137" s="39"/>
      <c r="G137" s="39"/>
      <c r="H137" s="39"/>
      <c r="I137" s="39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6.95" customHeight="1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2" customHeight="1">
      <c r="A139" s="37"/>
      <c r="B139" s="38"/>
      <c r="C139" s="31" t="s">
        <v>16</v>
      </c>
      <c r="D139" s="39"/>
      <c r="E139" s="39"/>
      <c r="F139" s="39"/>
      <c r="G139" s="39"/>
      <c r="H139" s="39"/>
      <c r="I139" s="39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26.25" customHeight="1">
      <c r="A140" s="37"/>
      <c r="B140" s="38"/>
      <c r="C140" s="39"/>
      <c r="D140" s="39"/>
      <c r="E140" s="173" t="str">
        <f>E7</f>
        <v>ZAD - Zřízení ubytovacích prostor pro ukrajinské uprchlíky v č.p. 15, ul. Krajířova, B,C</v>
      </c>
      <c r="F140" s="31"/>
      <c r="G140" s="31"/>
      <c r="H140" s="31"/>
      <c r="I140" s="39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2" customHeight="1">
      <c r="A141" s="37"/>
      <c r="B141" s="38"/>
      <c r="C141" s="31" t="s">
        <v>91</v>
      </c>
      <c r="D141" s="39"/>
      <c r="E141" s="39"/>
      <c r="F141" s="39"/>
      <c r="G141" s="39"/>
      <c r="H141" s="39"/>
      <c r="I141" s="39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6.5" customHeight="1">
      <c r="A142" s="37"/>
      <c r="B142" s="38"/>
      <c r="C142" s="39"/>
      <c r="D142" s="39"/>
      <c r="E142" s="75" t="str">
        <f>E9</f>
        <v>160520221 - 2.NP - byt B</v>
      </c>
      <c r="F142" s="39"/>
      <c r="G142" s="39"/>
      <c r="H142" s="39"/>
      <c r="I142" s="39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6.95" customHeight="1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2" customHeight="1">
      <c r="A144" s="37"/>
      <c r="B144" s="38"/>
      <c r="C144" s="31" t="s">
        <v>20</v>
      </c>
      <c r="D144" s="39"/>
      <c r="E144" s="39"/>
      <c r="F144" s="26" t="str">
        <f>F12</f>
        <v xml:space="preserve"> </v>
      </c>
      <c r="G144" s="39"/>
      <c r="H144" s="39"/>
      <c r="I144" s="31" t="s">
        <v>22</v>
      </c>
      <c r="J144" s="78" t="str">
        <f>IF(J12="","",J12)</f>
        <v>27. 3. 2022</v>
      </c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6.95" customHeight="1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5.15" customHeight="1">
      <c r="A146" s="37"/>
      <c r="B146" s="38"/>
      <c r="C146" s="31" t="s">
        <v>24</v>
      </c>
      <c r="D146" s="39"/>
      <c r="E146" s="39"/>
      <c r="F146" s="26" t="str">
        <f>E15</f>
        <v xml:space="preserve"> </v>
      </c>
      <c r="G146" s="39"/>
      <c r="H146" s="39"/>
      <c r="I146" s="31" t="s">
        <v>29</v>
      </c>
      <c r="J146" s="35" t="str">
        <f>E21</f>
        <v xml:space="preserve"> </v>
      </c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5.15" customHeight="1">
      <c r="A147" s="37"/>
      <c r="B147" s="38"/>
      <c r="C147" s="31" t="s">
        <v>27</v>
      </c>
      <c r="D147" s="39"/>
      <c r="E147" s="39"/>
      <c r="F147" s="26" t="str">
        <f>IF(E18="","",E18)</f>
        <v>Vyplň údaj</v>
      </c>
      <c r="G147" s="39"/>
      <c r="H147" s="39"/>
      <c r="I147" s="31" t="s">
        <v>31</v>
      </c>
      <c r="J147" s="35" t="str">
        <f>E24</f>
        <v xml:space="preserve"> </v>
      </c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10.3" customHeight="1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6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11" customFormat="1" ht="29.25" customHeight="1">
      <c r="A149" s="190"/>
      <c r="B149" s="191"/>
      <c r="C149" s="192" t="s">
        <v>133</v>
      </c>
      <c r="D149" s="193" t="s">
        <v>58</v>
      </c>
      <c r="E149" s="193" t="s">
        <v>54</v>
      </c>
      <c r="F149" s="193" t="s">
        <v>55</v>
      </c>
      <c r="G149" s="193" t="s">
        <v>134</v>
      </c>
      <c r="H149" s="193" t="s">
        <v>135</v>
      </c>
      <c r="I149" s="193" t="s">
        <v>136</v>
      </c>
      <c r="J149" s="194" t="s">
        <v>95</v>
      </c>
      <c r="K149" s="195" t="s">
        <v>137</v>
      </c>
      <c r="L149" s="196"/>
      <c r="M149" s="99" t="s">
        <v>1</v>
      </c>
      <c r="N149" s="100" t="s">
        <v>37</v>
      </c>
      <c r="O149" s="100" t="s">
        <v>138</v>
      </c>
      <c r="P149" s="100" t="s">
        <v>139</v>
      </c>
      <c r="Q149" s="100" t="s">
        <v>140</v>
      </c>
      <c r="R149" s="100" t="s">
        <v>141</v>
      </c>
      <c r="S149" s="100" t="s">
        <v>142</v>
      </c>
      <c r="T149" s="101" t="s">
        <v>143</v>
      </c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</row>
    <row r="150" spans="1:63" s="2" customFormat="1" ht="22.8" customHeight="1">
      <c r="A150" s="37"/>
      <c r="B150" s="38"/>
      <c r="C150" s="106" t="s">
        <v>144</v>
      </c>
      <c r="D150" s="39"/>
      <c r="E150" s="39"/>
      <c r="F150" s="39"/>
      <c r="G150" s="39"/>
      <c r="H150" s="39"/>
      <c r="I150" s="39"/>
      <c r="J150" s="197">
        <f>BK150</f>
        <v>0</v>
      </c>
      <c r="K150" s="39"/>
      <c r="L150" s="43"/>
      <c r="M150" s="102"/>
      <c r="N150" s="198"/>
      <c r="O150" s="103"/>
      <c r="P150" s="199">
        <f>P151+P195+P378+P381+P386</f>
        <v>0</v>
      </c>
      <c r="Q150" s="103"/>
      <c r="R150" s="199">
        <f>R151+R195+R378+R381+R386</f>
        <v>18.410808439999997</v>
      </c>
      <c r="S150" s="103"/>
      <c r="T150" s="200">
        <f>T151+T195+T378+T381+T386</f>
        <v>21.782265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72</v>
      </c>
      <c r="AU150" s="16" t="s">
        <v>97</v>
      </c>
      <c r="BK150" s="201">
        <f>BK151+BK195+BK378+BK381+BK386</f>
        <v>0</v>
      </c>
    </row>
    <row r="151" spans="1:63" s="12" customFormat="1" ht="25.9" customHeight="1">
      <c r="A151" s="12"/>
      <c r="B151" s="202"/>
      <c r="C151" s="203"/>
      <c r="D151" s="204" t="s">
        <v>72</v>
      </c>
      <c r="E151" s="205" t="s">
        <v>145</v>
      </c>
      <c r="F151" s="205" t="s">
        <v>146</v>
      </c>
      <c r="G151" s="203"/>
      <c r="H151" s="203"/>
      <c r="I151" s="206"/>
      <c r="J151" s="207">
        <f>BK151</f>
        <v>0</v>
      </c>
      <c r="K151" s="203"/>
      <c r="L151" s="208"/>
      <c r="M151" s="209"/>
      <c r="N151" s="210"/>
      <c r="O151" s="210"/>
      <c r="P151" s="211">
        <f>P152+P155+P167+P177+P180+P185+P193</f>
        <v>0</v>
      </c>
      <c r="Q151" s="210"/>
      <c r="R151" s="211">
        <f>R152+R155+R167+R177+R180+R185+R193</f>
        <v>6.15665145</v>
      </c>
      <c r="S151" s="210"/>
      <c r="T151" s="212">
        <f>T152+T155+T167+T177+T180+T185+T193</f>
        <v>21.591265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81</v>
      </c>
      <c r="AT151" s="214" t="s">
        <v>72</v>
      </c>
      <c r="AU151" s="214" t="s">
        <v>73</v>
      </c>
      <c r="AY151" s="213" t="s">
        <v>147</v>
      </c>
      <c r="BK151" s="215">
        <f>BK152+BK155+BK167+BK177+BK180+BK185+BK193</f>
        <v>0</v>
      </c>
    </row>
    <row r="152" spans="1:63" s="12" customFormat="1" ht="22.8" customHeight="1">
      <c r="A152" s="12"/>
      <c r="B152" s="202"/>
      <c r="C152" s="203"/>
      <c r="D152" s="204" t="s">
        <v>72</v>
      </c>
      <c r="E152" s="216" t="s">
        <v>148</v>
      </c>
      <c r="F152" s="216" t="s">
        <v>149</v>
      </c>
      <c r="G152" s="203"/>
      <c r="H152" s="203"/>
      <c r="I152" s="206"/>
      <c r="J152" s="217">
        <f>BK152</f>
        <v>0</v>
      </c>
      <c r="K152" s="203"/>
      <c r="L152" s="208"/>
      <c r="M152" s="209"/>
      <c r="N152" s="210"/>
      <c r="O152" s="210"/>
      <c r="P152" s="211">
        <f>SUM(P153:P154)</f>
        <v>0</v>
      </c>
      <c r="Q152" s="210"/>
      <c r="R152" s="211">
        <f>SUM(R153:R154)</f>
        <v>1.84043715</v>
      </c>
      <c r="S152" s="210"/>
      <c r="T152" s="212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3" t="s">
        <v>81</v>
      </c>
      <c r="AT152" s="214" t="s">
        <v>72</v>
      </c>
      <c r="AU152" s="214" t="s">
        <v>81</v>
      </c>
      <c r="AY152" s="213" t="s">
        <v>147</v>
      </c>
      <c r="BK152" s="215">
        <f>SUM(BK153:BK154)</f>
        <v>0</v>
      </c>
    </row>
    <row r="153" spans="1:65" s="2" customFormat="1" ht="16.5" customHeight="1">
      <c r="A153" s="37"/>
      <c r="B153" s="38"/>
      <c r="C153" s="218" t="s">
        <v>150</v>
      </c>
      <c r="D153" s="218" t="s">
        <v>151</v>
      </c>
      <c r="E153" s="219" t="s">
        <v>152</v>
      </c>
      <c r="F153" s="220" t="s">
        <v>153</v>
      </c>
      <c r="G153" s="221" t="s">
        <v>154</v>
      </c>
      <c r="H153" s="222">
        <v>29.795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38</v>
      </c>
      <c r="O153" s="90"/>
      <c r="P153" s="228">
        <f>O153*H153</f>
        <v>0</v>
      </c>
      <c r="Q153" s="228">
        <v>0.06177</v>
      </c>
      <c r="R153" s="228">
        <f>Q153*H153</f>
        <v>1.84043715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155</v>
      </c>
      <c r="AT153" s="230" t="s">
        <v>151</v>
      </c>
      <c r="AU153" s="230" t="s">
        <v>83</v>
      </c>
      <c r="AY153" s="16" t="s">
        <v>147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155</v>
      </c>
      <c r="BM153" s="230" t="s">
        <v>156</v>
      </c>
    </row>
    <row r="154" spans="1:51" s="13" customFormat="1" ht="12">
      <c r="A154" s="13"/>
      <c r="B154" s="232"/>
      <c r="C154" s="233"/>
      <c r="D154" s="234" t="s">
        <v>157</v>
      </c>
      <c r="E154" s="235" t="s">
        <v>1</v>
      </c>
      <c r="F154" s="236" t="s">
        <v>158</v>
      </c>
      <c r="G154" s="233"/>
      <c r="H154" s="237">
        <v>29.795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157</v>
      </c>
      <c r="AU154" s="243" t="s">
        <v>83</v>
      </c>
      <c r="AV154" s="13" t="s">
        <v>83</v>
      </c>
      <c r="AW154" s="13" t="s">
        <v>30</v>
      </c>
      <c r="AX154" s="13" t="s">
        <v>81</v>
      </c>
      <c r="AY154" s="243" t="s">
        <v>147</v>
      </c>
    </row>
    <row r="155" spans="1:63" s="12" customFormat="1" ht="22.8" customHeight="1">
      <c r="A155" s="12"/>
      <c r="B155" s="202"/>
      <c r="C155" s="203"/>
      <c r="D155" s="204" t="s">
        <v>72</v>
      </c>
      <c r="E155" s="216" t="s">
        <v>159</v>
      </c>
      <c r="F155" s="216" t="s">
        <v>160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SUM(P156:P166)</f>
        <v>0</v>
      </c>
      <c r="Q155" s="210"/>
      <c r="R155" s="211">
        <f>SUM(R156:R166)</f>
        <v>4.281306</v>
      </c>
      <c r="S155" s="210"/>
      <c r="T155" s="212">
        <f>SUM(T156:T166)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81</v>
      </c>
      <c r="AT155" s="214" t="s">
        <v>72</v>
      </c>
      <c r="AU155" s="214" t="s">
        <v>81</v>
      </c>
      <c r="AY155" s="213" t="s">
        <v>147</v>
      </c>
      <c r="BK155" s="215">
        <f>SUM(BK156:BK166)</f>
        <v>0</v>
      </c>
    </row>
    <row r="156" spans="1:65" s="2" customFormat="1" ht="37.8" customHeight="1">
      <c r="A156" s="37"/>
      <c r="B156" s="38"/>
      <c r="C156" s="218" t="s">
        <v>161</v>
      </c>
      <c r="D156" s="218" t="s">
        <v>151</v>
      </c>
      <c r="E156" s="219" t="s">
        <v>162</v>
      </c>
      <c r="F156" s="220" t="s">
        <v>163</v>
      </c>
      <c r="G156" s="221" t="s">
        <v>154</v>
      </c>
      <c r="H156" s="222">
        <v>55.805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38</v>
      </c>
      <c r="O156" s="90"/>
      <c r="P156" s="228">
        <f>O156*H156</f>
        <v>0</v>
      </c>
      <c r="Q156" s="228">
        <v>0.00438</v>
      </c>
      <c r="R156" s="228">
        <f>Q156*H156</f>
        <v>0.2444259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155</v>
      </c>
      <c r="AT156" s="230" t="s">
        <v>151</v>
      </c>
      <c r="AU156" s="230" t="s">
        <v>83</v>
      </c>
      <c r="AY156" s="16" t="s">
        <v>147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155</v>
      </c>
      <c r="BM156" s="230" t="s">
        <v>164</v>
      </c>
    </row>
    <row r="157" spans="1:51" s="13" customFormat="1" ht="12">
      <c r="A157" s="13"/>
      <c r="B157" s="232"/>
      <c r="C157" s="233"/>
      <c r="D157" s="234" t="s">
        <v>157</v>
      </c>
      <c r="E157" s="235" t="s">
        <v>1</v>
      </c>
      <c r="F157" s="236" t="s">
        <v>165</v>
      </c>
      <c r="G157" s="233"/>
      <c r="H157" s="237">
        <v>55.805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157</v>
      </c>
      <c r="AU157" s="243" t="s">
        <v>83</v>
      </c>
      <c r="AV157" s="13" t="s">
        <v>83</v>
      </c>
      <c r="AW157" s="13" t="s">
        <v>30</v>
      </c>
      <c r="AX157" s="13" t="s">
        <v>81</v>
      </c>
      <c r="AY157" s="243" t="s">
        <v>147</v>
      </c>
    </row>
    <row r="158" spans="1:65" s="2" customFormat="1" ht="24.15" customHeight="1">
      <c r="A158" s="37"/>
      <c r="B158" s="38"/>
      <c r="C158" s="218" t="s">
        <v>166</v>
      </c>
      <c r="D158" s="218" t="s">
        <v>151</v>
      </c>
      <c r="E158" s="219" t="s">
        <v>167</v>
      </c>
      <c r="F158" s="220" t="s">
        <v>168</v>
      </c>
      <c r="G158" s="221" t="s">
        <v>154</v>
      </c>
      <c r="H158" s="222">
        <v>55.805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38</v>
      </c>
      <c r="O158" s="90"/>
      <c r="P158" s="228">
        <f>O158*H158</f>
        <v>0</v>
      </c>
      <c r="Q158" s="228">
        <v>0.003</v>
      </c>
      <c r="R158" s="228">
        <f>Q158*H158</f>
        <v>0.167415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155</v>
      </c>
      <c r="AT158" s="230" t="s">
        <v>151</v>
      </c>
      <c r="AU158" s="230" t="s">
        <v>83</v>
      </c>
      <c r="AY158" s="16" t="s">
        <v>147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155</v>
      </c>
      <c r="BM158" s="230" t="s">
        <v>169</v>
      </c>
    </row>
    <row r="159" spans="1:51" s="13" customFormat="1" ht="12">
      <c r="A159" s="13"/>
      <c r="B159" s="232"/>
      <c r="C159" s="233"/>
      <c r="D159" s="234" t="s">
        <v>157</v>
      </c>
      <c r="E159" s="235" t="s">
        <v>1</v>
      </c>
      <c r="F159" s="236" t="s">
        <v>165</v>
      </c>
      <c r="G159" s="233"/>
      <c r="H159" s="237">
        <v>55.805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157</v>
      </c>
      <c r="AU159" s="243" t="s">
        <v>83</v>
      </c>
      <c r="AV159" s="13" t="s">
        <v>83</v>
      </c>
      <c r="AW159" s="13" t="s">
        <v>30</v>
      </c>
      <c r="AX159" s="13" t="s">
        <v>81</v>
      </c>
      <c r="AY159" s="243" t="s">
        <v>147</v>
      </c>
    </row>
    <row r="160" spans="1:65" s="2" customFormat="1" ht="24.15" customHeight="1">
      <c r="A160" s="37"/>
      <c r="B160" s="38"/>
      <c r="C160" s="218" t="s">
        <v>170</v>
      </c>
      <c r="D160" s="218" t="s">
        <v>151</v>
      </c>
      <c r="E160" s="219" t="s">
        <v>171</v>
      </c>
      <c r="F160" s="220" t="s">
        <v>172</v>
      </c>
      <c r="G160" s="221" t="s">
        <v>154</v>
      </c>
      <c r="H160" s="222">
        <v>47.195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0.01838</v>
      </c>
      <c r="R160" s="228">
        <f>Q160*H160</f>
        <v>0.8674441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155</v>
      </c>
      <c r="AT160" s="230" t="s">
        <v>151</v>
      </c>
      <c r="AU160" s="230" t="s">
        <v>83</v>
      </c>
      <c r="AY160" s="16" t="s">
        <v>147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155</v>
      </c>
      <c r="BM160" s="230" t="s">
        <v>173</v>
      </c>
    </row>
    <row r="161" spans="1:51" s="13" customFormat="1" ht="12">
      <c r="A161" s="13"/>
      <c r="B161" s="232"/>
      <c r="C161" s="233"/>
      <c r="D161" s="234" t="s">
        <v>157</v>
      </c>
      <c r="E161" s="235" t="s">
        <v>1</v>
      </c>
      <c r="F161" s="236" t="s">
        <v>174</v>
      </c>
      <c r="G161" s="233"/>
      <c r="H161" s="237">
        <v>47.195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157</v>
      </c>
      <c r="AU161" s="243" t="s">
        <v>83</v>
      </c>
      <c r="AV161" s="13" t="s">
        <v>83</v>
      </c>
      <c r="AW161" s="13" t="s">
        <v>30</v>
      </c>
      <c r="AX161" s="13" t="s">
        <v>81</v>
      </c>
      <c r="AY161" s="243" t="s">
        <v>147</v>
      </c>
    </row>
    <row r="162" spans="1:65" s="2" customFormat="1" ht="24.15" customHeight="1">
      <c r="A162" s="37"/>
      <c r="B162" s="38"/>
      <c r="C162" s="218" t="s">
        <v>175</v>
      </c>
      <c r="D162" s="218" t="s">
        <v>151</v>
      </c>
      <c r="E162" s="219" t="s">
        <v>176</v>
      </c>
      <c r="F162" s="220" t="s">
        <v>177</v>
      </c>
      <c r="G162" s="221" t="s">
        <v>154</v>
      </c>
      <c r="H162" s="222">
        <v>94.39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38</v>
      </c>
      <c r="O162" s="90"/>
      <c r="P162" s="228">
        <f>O162*H162</f>
        <v>0</v>
      </c>
      <c r="Q162" s="228">
        <v>0.0079</v>
      </c>
      <c r="R162" s="228">
        <f>Q162*H162</f>
        <v>0.745681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155</v>
      </c>
      <c r="AT162" s="230" t="s">
        <v>151</v>
      </c>
      <c r="AU162" s="230" t="s">
        <v>83</v>
      </c>
      <c r="AY162" s="16" t="s">
        <v>147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155</v>
      </c>
      <c r="BM162" s="230" t="s">
        <v>178</v>
      </c>
    </row>
    <row r="163" spans="1:51" s="13" customFormat="1" ht="12">
      <c r="A163" s="13"/>
      <c r="B163" s="232"/>
      <c r="C163" s="233"/>
      <c r="D163" s="234" t="s">
        <v>157</v>
      </c>
      <c r="E163" s="235" t="s">
        <v>1</v>
      </c>
      <c r="F163" s="236" t="s">
        <v>179</v>
      </c>
      <c r="G163" s="233"/>
      <c r="H163" s="237">
        <v>94.39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157</v>
      </c>
      <c r="AU163" s="243" t="s">
        <v>83</v>
      </c>
      <c r="AV163" s="13" t="s">
        <v>83</v>
      </c>
      <c r="AW163" s="13" t="s">
        <v>30</v>
      </c>
      <c r="AX163" s="13" t="s">
        <v>81</v>
      </c>
      <c r="AY163" s="243" t="s">
        <v>147</v>
      </c>
    </row>
    <row r="164" spans="1:65" s="2" customFormat="1" ht="44.25" customHeight="1">
      <c r="A164" s="37"/>
      <c r="B164" s="38"/>
      <c r="C164" s="218" t="s">
        <v>180</v>
      </c>
      <c r="D164" s="218" t="s">
        <v>151</v>
      </c>
      <c r="E164" s="219" t="s">
        <v>181</v>
      </c>
      <c r="F164" s="220" t="s">
        <v>182</v>
      </c>
      <c r="G164" s="221" t="s">
        <v>183</v>
      </c>
      <c r="H164" s="222">
        <v>32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38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155</v>
      </c>
      <c r="AT164" s="230" t="s">
        <v>151</v>
      </c>
      <c r="AU164" s="230" t="s">
        <v>83</v>
      </c>
      <c r="AY164" s="16" t="s">
        <v>147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155</v>
      </c>
      <c r="BM164" s="230" t="s">
        <v>184</v>
      </c>
    </row>
    <row r="165" spans="1:65" s="2" customFormat="1" ht="55.5" customHeight="1">
      <c r="A165" s="37"/>
      <c r="B165" s="38"/>
      <c r="C165" s="218" t="s">
        <v>159</v>
      </c>
      <c r="D165" s="218" t="s">
        <v>151</v>
      </c>
      <c r="E165" s="219" t="s">
        <v>185</v>
      </c>
      <c r="F165" s="220" t="s">
        <v>186</v>
      </c>
      <c r="G165" s="221" t="s">
        <v>183</v>
      </c>
      <c r="H165" s="222">
        <v>48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38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155</v>
      </c>
      <c r="AT165" s="230" t="s">
        <v>151</v>
      </c>
      <c r="AU165" s="230" t="s">
        <v>83</v>
      </c>
      <c r="AY165" s="16" t="s">
        <v>147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81</v>
      </c>
      <c r="BK165" s="231">
        <f>ROUND(I165*H165,2)</f>
        <v>0</v>
      </c>
      <c r="BL165" s="16" t="s">
        <v>155</v>
      </c>
      <c r="BM165" s="230" t="s">
        <v>187</v>
      </c>
    </row>
    <row r="166" spans="1:65" s="2" customFormat="1" ht="37.8" customHeight="1">
      <c r="A166" s="37"/>
      <c r="B166" s="38"/>
      <c r="C166" s="218" t="s">
        <v>188</v>
      </c>
      <c r="D166" s="218" t="s">
        <v>151</v>
      </c>
      <c r="E166" s="219" t="s">
        <v>189</v>
      </c>
      <c r="F166" s="220" t="s">
        <v>190</v>
      </c>
      <c r="G166" s="221" t="s">
        <v>191</v>
      </c>
      <c r="H166" s="222">
        <v>1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38</v>
      </c>
      <c r="O166" s="90"/>
      <c r="P166" s="228">
        <f>O166*H166</f>
        <v>0</v>
      </c>
      <c r="Q166" s="228">
        <v>2.25634</v>
      </c>
      <c r="R166" s="228">
        <f>Q166*H166</f>
        <v>2.25634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155</v>
      </c>
      <c r="AT166" s="230" t="s">
        <v>151</v>
      </c>
      <c r="AU166" s="230" t="s">
        <v>83</v>
      </c>
      <c r="AY166" s="16" t="s">
        <v>147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155</v>
      </c>
      <c r="BM166" s="230" t="s">
        <v>192</v>
      </c>
    </row>
    <row r="167" spans="1:63" s="12" customFormat="1" ht="22.8" customHeight="1">
      <c r="A167" s="12"/>
      <c r="B167" s="202"/>
      <c r="C167" s="203"/>
      <c r="D167" s="204" t="s">
        <v>72</v>
      </c>
      <c r="E167" s="216" t="s">
        <v>193</v>
      </c>
      <c r="F167" s="216" t="s">
        <v>194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SUM(P168:P176)</f>
        <v>0</v>
      </c>
      <c r="Q167" s="210"/>
      <c r="R167" s="211">
        <f>SUM(R168:R176)</f>
        <v>0</v>
      </c>
      <c r="S167" s="210"/>
      <c r="T167" s="212">
        <f>SUM(T168:T176)</f>
        <v>12.068539999999999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81</v>
      </c>
      <c r="AT167" s="214" t="s">
        <v>72</v>
      </c>
      <c r="AU167" s="214" t="s">
        <v>81</v>
      </c>
      <c r="AY167" s="213" t="s">
        <v>147</v>
      </c>
      <c r="BK167" s="215">
        <f>SUM(BK168:BK176)</f>
        <v>0</v>
      </c>
    </row>
    <row r="168" spans="1:65" s="2" customFormat="1" ht="24.15" customHeight="1">
      <c r="A168" s="37"/>
      <c r="B168" s="38"/>
      <c r="C168" s="218" t="s">
        <v>195</v>
      </c>
      <c r="D168" s="218" t="s">
        <v>151</v>
      </c>
      <c r="E168" s="219" t="s">
        <v>196</v>
      </c>
      <c r="F168" s="220" t="s">
        <v>197</v>
      </c>
      <c r="G168" s="221" t="s">
        <v>154</v>
      </c>
      <c r="H168" s="222">
        <v>55.41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38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0.088</v>
      </c>
      <c r="T168" s="229">
        <f>S168*H168</f>
        <v>4.876079999999999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155</v>
      </c>
      <c r="AT168" s="230" t="s">
        <v>151</v>
      </c>
      <c r="AU168" s="230" t="s">
        <v>83</v>
      </c>
      <c r="AY168" s="16" t="s">
        <v>147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155</v>
      </c>
      <c r="BM168" s="230" t="s">
        <v>198</v>
      </c>
    </row>
    <row r="169" spans="1:65" s="2" customFormat="1" ht="24.15" customHeight="1">
      <c r="A169" s="37"/>
      <c r="B169" s="38"/>
      <c r="C169" s="218" t="s">
        <v>199</v>
      </c>
      <c r="D169" s="218" t="s">
        <v>151</v>
      </c>
      <c r="E169" s="219" t="s">
        <v>200</v>
      </c>
      <c r="F169" s="220" t="s">
        <v>201</v>
      </c>
      <c r="G169" s="221" t="s">
        <v>154</v>
      </c>
      <c r="H169" s="222">
        <v>6.48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38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0.031</v>
      </c>
      <c r="T169" s="229">
        <f>S169*H169</f>
        <v>0.20088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155</v>
      </c>
      <c r="AT169" s="230" t="s">
        <v>151</v>
      </c>
      <c r="AU169" s="230" t="s">
        <v>83</v>
      </c>
      <c r="AY169" s="16" t="s">
        <v>147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155</v>
      </c>
      <c r="BM169" s="230" t="s">
        <v>202</v>
      </c>
    </row>
    <row r="170" spans="1:51" s="13" customFormat="1" ht="12">
      <c r="A170" s="13"/>
      <c r="B170" s="232"/>
      <c r="C170" s="233"/>
      <c r="D170" s="234" t="s">
        <v>157</v>
      </c>
      <c r="E170" s="235" t="s">
        <v>1</v>
      </c>
      <c r="F170" s="236" t="s">
        <v>203</v>
      </c>
      <c r="G170" s="233"/>
      <c r="H170" s="237">
        <v>6.48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157</v>
      </c>
      <c r="AU170" s="243" t="s">
        <v>83</v>
      </c>
      <c r="AV170" s="13" t="s">
        <v>83</v>
      </c>
      <c r="AW170" s="13" t="s">
        <v>30</v>
      </c>
      <c r="AX170" s="13" t="s">
        <v>81</v>
      </c>
      <c r="AY170" s="243" t="s">
        <v>147</v>
      </c>
    </row>
    <row r="171" spans="1:65" s="2" customFormat="1" ht="24.15" customHeight="1">
      <c r="A171" s="37"/>
      <c r="B171" s="38"/>
      <c r="C171" s="218" t="s">
        <v>204</v>
      </c>
      <c r="D171" s="218" t="s">
        <v>151</v>
      </c>
      <c r="E171" s="219" t="s">
        <v>205</v>
      </c>
      <c r="F171" s="220" t="s">
        <v>206</v>
      </c>
      <c r="G171" s="221" t="s">
        <v>154</v>
      </c>
      <c r="H171" s="222">
        <v>3.6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38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0.041</v>
      </c>
      <c r="T171" s="229">
        <f>S171*H171</f>
        <v>0.1476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155</v>
      </c>
      <c r="AT171" s="230" t="s">
        <v>151</v>
      </c>
      <c r="AU171" s="230" t="s">
        <v>83</v>
      </c>
      <c r="AY171" s="16" t="s">
        <v>147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81</v>
      </c>
      <c r="BK171" s="231">
        <f>ROUND(I171*H171,2)</f>
        <v>0</v>
      </c>
      <c r="BL171" s="16" t="s">
        <v>155</v>
      </c>
      <c r="BM171" s="230" t="s">
        <v>207</v>
      </c>
    </row>
    <row r="172" spans="1:51" s="13" customFormat="1" ht="12">
      <c r="A172" s="13"/>
      <c r="B172" s="232"/>
      <c r="C172" s="233"/>
      <c r="D172" s="234" t="s">
        <v>157</v>
      </c>
      <c r="E172" s="235" t="s">
        <v>1</v>
      </c>
      <c r="F172" s="236" t="s">
        <v>208</v>
      </c>
      <c r="G172" s="233"/>
      <c r="H172" s="237">
        <v>3.6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157</v>
      </c>
      <c r="AU172" s="243" t="s">
        <v>83</v>
      </c>
      <c r="AV172" s="13" t="s">
        <v>83</v>
      </c>
      <c r="AW172" s="13" t="s">
        <v>30</v>
      </c>
      <c r="AX172" s="13" t="s">
        <v>81</v>
      </c>
      <c r="AY172" s="243" t="s">
        <v>147</v>
      </c>
    </row>
    <row r="173" spans="1:65" s="2" customFormat="1" ht="24.15" customHeight="1">
      <c r="A173" s="37"/>
      <c r="B173" s="38"/>
      <c r="C173" s="218" t="s">
        <v>209</v>
      </c>
      <c r="D173" s="218" t="s">
        <v>151</v>
      </c>
      <c r="E173" s="219" t="s">
        <v>210</v>
      </c>
      <c r="F173" s="220" t="s">
        <v>211</v>
      </c>
      <c r="G173" s="221" t="s">
        <v>212</v>
      </c>
      <c r="H173" s="222">
        <v>12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38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0.154</v>
      </c>
      <c r="T173" s="229">
        <f>S173*H173</f>
        <v>1.8479999999999999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155</v>
      </c>
      <c r="AT173" s="230" t="s">
        <v>151</v>
      </c>
      <c r="AU173" s="230" t="s">
        <v>83</v>
      </c>
      <c r="AY173" s="16" t="s">
        <v>147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155</v>
      </c>
      <c r="BM173" s="230" t="s">
        <v>213</v>
      </c>
    </row>
    <row r="174" spans="1:65" s="2" customFormat="1" ht="37.8" customHeight="1">
      <c r="A174" s="37"/>
      <c r="B174" s="38"/>
      <c r="C174" s="218" t="s">
        <v>214</v>
      </c>
      <c r="D174" s="218" t="s">
        <v>151</v>
      </c>
      <c r="E174" s="219" t="s">
        <v>215</v>
      </c>
      <c r="F174" s="220" t="s">
        <v>216</v>
      </c>
      <c r="G174" s="221" t="s">
        <v>154</v>
      </c>
      <c r="H174" s="222">
        <v>55.41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38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0.05</v>
      </c>
      <c r="T174" s="229">
        <f>S174*H174</f>
        <v>2.7705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155</v>
      </c>
      <c r="AT174" s="230" t="s">
        <v>151</v>
      </c>
      <c r="AU174" s="230" t="s">
        <v>83</v>
      </c>
      <c r="AY174" s="16" t="s">
        <v>147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81</v>
      </c>
      <c r="BK174" s="231">
        <f>ROUND(I174*H174,2)</f>
        <v>0</v>
      </c>
      <c r="BL174" s="16" t="s">
        <v>155</v>
      </c>
      <c r="BM174" s="230" t="s">
        <v>217</v>
      </c>
    </row>
    <row r="175" spans="1:65" s="2" customFormat="1" ht="37.8" customHeight="1">
      <c r="A175" s="37"/>
      <c r="B175" s="38"/>
      <c r="C175" s="218" t="s">
        <v>218</v>
      </c>
      <c r="D175" s="218" t="s">
        <v>151</v>
      </c>
      <c r="E175" s="219" t="s">
        <v>219</v>
      </c>
      <c r="F175" s="220" t="s">
        <v>220</v>
      </c>
      <c r="G175" s="221" t="s">
        <v>154</v>
      </c>
      <c r="H175" s="222">
        <v>48.38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38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0.046</v>
      </c>
      <c r="T175" s="229">
        <f>S175*H175</f>
        <v>2.22548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155</v>
      </c>
      <c r="AT175" s="230" t="s">
        <v>151</v>
      </c>
      <c r="AU175" s="230" t="s">
        <v>83</v>
      </c>
      <c r="AY175" s="16" t="s">
        <v>147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81</v>
      </c>
      <c r="BK175" s="231">
        <f>ROUND(I175*H175,2)</f>
        <v>0</v>
      </c>
      <c r="BL175" s="16" t="s">
        <v>155</v>
      </c>
      <c r="BM175" s="230" t="s">
        <v>221</v>
      </c>
    </row>
    <row r="176" spans="1:51" s="13" customFormat="1" ht="12">
      <c r="A176" s="13"/>
      <c r="B176" s="232"/>
      <c r="C176" s="233"/>
      <c r="D176" s="234" t="s">
        <v>157</v>
      </c>
      <c r="E176" s="235" t="s">
        <v>1</v>
      </c>
      <c r="F176" s="236" t="s">
        <v>222</v>
      </c>
      <c r="G176" s="233"/>
      <c r="H176" s="237">
        <v>48.38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157</v>
      </c>
      <c r="AU176" s="243" t="s">
        <v>83</v>
      </c>
      <c r="AV176" s="13" t="s">
        <v>83</v>
      </c>
      <c r="AW176" s="13" t="s">
        <v>30</v>
      </c>
      <c r="AX176" s="13" t="s">
        <v>81</v>
      </c>
      <c r="AY176" s="243" t="s">
        <v>147</v>
      </c>
    </row>
    <row r="177" spans="1:63" s="12" customFormat="1" ht="22.8" customHeight="1">
      <c r="A177" s="12"/>
      <c r="B177" s="202"/>
      <c r="C177" s="203"/>
      <c r="D177" s="204" t="s">
        <v>72</v>
      </c>
      <c r="E177" s="216" t="s">
        <v>223</v>
      </c>
      <c r="F177" s="216" t="s">
        <v>224</v>
      </c>
      <c r="G177" s="203"/>
      <c r="H177" s="203"/>
      <c r="I177" s="206"/>
      <c r="J177" s="217">
        <f>BK177</f>
        <v>0</v>
      </c>
      <c r="K177" s="203"/>
      <c r="L177" s="208"/>
      <c r="M177" s="209"/>
      <c r="N177" s="210"/>
      <c r="O177" s="210"/>
      <c r="P177" s="211">
        <f>SUM(P178:P179)</f>
        <v>0</v>
      </c>
      <c r="Q177" s="210"/>
      <c r="R177" s="211">
        <f>SUM(R178:R179)</f>
        <v>0.034908299999999996</v>
      </c>
      <c r="S177" s="210"/>
      <c r="T177" s="212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81</v>
      </c>
      <c r="AT177" s="214" t="s">
        <v>72</v>
      </c>
      <c r="AU177" s="214" t="s">
        <v>81</v>
      </c>
      <c r="AY177" s="213" t="s">
        <v>147</v>
      </c>
      <c r="BK177" s="215">
        <f>SUM(BK178:BK179)</f>
        <v>0</v>
      </c>
    </row>
    <row r="178" spans="1:65" s="2" customFormat="1" ht="37.8" customHeight="1">
      <c r="A178" s="37"/>
      <c r="B178" s="38"/>
      <c r="C178" s="218" t="s">
        <v>225</v>
      </c>
      <c r="D178" s="218" t="s">
        <v>151</v>
      </c>
      <c r="E178" s="219" t="s">
        <v>226</v>
      </c>
      <c r="F178" s="220" t="s">
        <v>227</v>
      </c>
      <c r="G178" s="221" t="s">
        <v>154</v>
      </c>
      <c r="H178" s="222">
        <v>166.23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38</v>
      </c>
      <c r="O178" s="90"/>
      <c r="P178" s="228">
        <f>O178*H178</f>
        <v>0</v>
      </c>
      <c r="Q178" s="228">
        <v>0.00021</v>
      </c>
      <c r="R178" s="228">
        <f>Q178*H178</f>
        <v>0.034908299999999996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155</v>
      </c>
      <c r="AT178" s="230" t="s">
        <v>151</v>
      </c>
      <c r="AU178" s="230" t="s">
        <v>83</v>
      </c>
      <c r="AY178" s="16" t="s">
        <v>147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81</v>
      </c>
      <c r="BK178" s="231">
        <f>ROUND(I178*H178,2)</f>
        <v>0</v>
      </c>
      <c r="BL178" s="16" t="s">
        <v>155</v>
      </c>
      <c r="BM178" s="230" t="s">
        <v>228</v>
      </c>
    </row>
    <row r="179" spans="1:51" s="13" customFormat="1" ht="12">
      <c r="A179" s="13"/>
      <c r="B179" s="232"/>
      <c r="C179" s="233"/>
      <c r="D179" s="234" t="s">
        <v>157</v>
      </c>
      <c r="E179" s="235" t="s">
        <v>1</v>
      </c>
      <c r="F179" s="236" t="s">
        <v>229</v>
      </c>
      <c r="G179" s="233"/>
      <c r="H179" s="237">
        <v>166.23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157</v>
      </c>
      <c r="AU179" s="243" t="s">
        <v>83</v>
      </c>
      <c r="AV179" s="13" t="s">
        <v>83</v>
      </c>
      <c r="AW179" s="13" t="s">
        <v>30</v>
      </c>
      <c r="AX179" s="13" t="s">
        <v>81</v>
      </c>
      <c r="AY179" s="243" t="s">
        <v>147</v>
      </c>
    </row>
    <row r="180" spans="1:63" s="12" customFormat="1" ht="22.8" customHeight="1">
      <c r="A180" s="12"/>
      <c r="B180" s="202"/>
      <c r="C180" s="203"/>
      <c r="D180" s="204" t="s">
        <v>72</v>
      </c>
      <c r="E180" s="216" t="s">
        <v>230</v>
      </c>
      <c r="F180" s="216" t="s">
        <v>231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SUM(P181:P184)</f>
        <v>0</v>
      </c>
      <c r="Q180" s="210"/>
      <c r="R180" s="211">
        <f>SUM(R181:R184)</f>
        <v>0</v>
      </c>
      <c r="S180" s="210"/>
      <c r="T180" s="212">
        <f>SUM(T181:T184)</f>
        <v>9.522725000000001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81</v>
      </c>
      <c r="AT180" s="214" t="s">
        <v>72</v>
      </c>
      <c r="AU180" s="214" t="s">
        <v>81</v>
      </c>
      <c r="AY180" s="213" t="s">
        <v>147</v>
      </c>
      <c r="BK180" s="215">
        <f>SUM(BK181:BK184)</f>
        <v>0</v>
      </c>
    </row>
    <row r="181" spans="1:65" s="2" customFormat="1" ht="44.25" customHeight="1">
      <c r="A181" s="37"/>
      <c r="B181" s="38"/>
      <c r="C181" s="218" t="s">
        <v>193</v>
      </c>
      <c r="D181" s="218" t="s">
        <v>151</v>
      </c>
      <c r="E181" s="219" t="s">
        <v>232</v>
      </c>
      <c r="F181" s="220" t="s">
        <v>233</v>
      </c>
      <c r="G181" s="221" t="s">
        <v>154</v>
      </c>
      <c r="H181" s="222">
        <v>24.225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38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0.261</v>
      </c>
      <c r="T181" s="229">
        <f>S181*H181</f>
        <v>6.322725000000001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155</v>
      </c>
      <c r="AT181" s="230" t="s">
        <v>151</v>
      </c>
      <c r="AU181" s="230" t="s">
        <v>83</v>
      </c>
      <c r="AY181" s="16" t="s">
        <v>147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81</v>
      </c>
      <c r="BK181" s="231">
        <f>ROUND(I181*H181,2)</f>
        <v>0</v>
      </c>
      <c r="BL181" s="16" t="s">
        <v>155</v>
      </c>
      <c r="BM181" s="230" t="s">
        <v>234</v>
      </c>
    </row>
    <row r="182" spans="1:51" s="13" customFormat="1" ht="12">
      <c r="A182" s="13"/>
      <c r="B182" s="232"/>
      <c r="C182" s="233"/>
      <c r="D182" s="234" t="s">
        <v>157</v>
      </c>
      <c r="E182" s="235" t="s">
        <v>1</v>
      </c>
      <c r="F182" s="236" t="s">
        <v>235</v>
      </c>
      <c r="G182" s="233"/>
      <c r="H182" s="237">
        <v>24.225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157</v>
      </c>
      <c r="AU182" s="243" t="s">
        <v>83</v>
      </c>
      <c r="AV182" s="13" t="s">
        <v>83</v>
      </c>
      <c r="AW182" s="13" t="s">
        <v>30</v>
      </c>
      <c r="AX182" s="13" t="s">
        <v>73</v>
      </c>
      <c r="AY182" s="243" t="s">
        <v>147</v>
      </c>
    </row>
    <row r="183" spans="1:51" s="14" customFormat="1" ht="12">
      <c r="A183" s="14"/>
      <c r="B183" s="244"/>
      <c r="C183" s="245"/>
      <c r="D183" s="234" t="s">
        <v>157</v>
      </c>
      <c r="E183" s="246" t="s">
        <v>1</v>
      </c>
      <c r="F183" s="247" t="s">
        <v>236</v>
      </c>
      <c r="G183" s="245"/>
      <c r="H183" s="248">
        <v>24.225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157</v>
      </c>
      <c r="AU183" s="254" t="s">
        <v>83</v>
      </c>
      <c r="AV183" s="14" t="s">
        <v>155</v>
      </c>
      <c r="AW183" s="14" t="s">
        <v>30</v>
      </c>
      <c r="AX183" s="14" t="s">
        <v>81</v>
      </c>
      <c r="AY183" s="254" t="s">
        <v>147</v>
      </c>
    </row>
    <row r="184" spans="1:65" s="2" customFormat="1" ht="37.8" customHeight="1">
      <c r="A184" s="37"/>
      <c r="B184" s="38"/>
      <c r="C184" s="218" t="s">
        <v>237</v>
      </c>
      <c r="D184" s="218" t="s">
        <v>151</v>
      </c>
      <c r="E184" s="219" t="s">
        <v>238</v>
      </c>
      <c r="F184" s="220" t="s">
        <v>239</v>
      </c>
      <c r="G184" s="221" t="s">
        <v>191</v>
      </c>
      <c r="H184" s="222">
        <v>1.6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38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2</v>
      </c>
      <c r="T184" s="229">
        <f>S184*H184</f>
        <v>3.2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155</v>
      </c>
      <c r="AT184" s="230" t="s">
        <v>151</v>
      </c>
      <c r="AU184" s="230" t="s">
        <v>83</v>
      </c>
      <c r="AY184" s="16" t="s">
        <v>147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81</v>
      </c>
      <c r="BK184" s="231">
        <f>ROUND(I184*H184,2)</f>
        <v>0</v>
      </c>
      <c r="BL184" s="16" t="s">
        <v>155</v>
      </c>
      <c r="BM184" s="230" t="s">
        <v>240</v>
      </c>
    </row>
    <row r="185" spans="1:63" s="12" customFormat="1" ht="22.8" customHeight="1">
      <c r="A185" s="12"/>
      <c r="B185" s="202"/>
      <c r="C185" s="203"/>
      <c r="D185" s="204" t="s">
        <v>72</v>
      </c>
      <c r="E185" s="216" t="s">
        <v>241</v>
      </c>
      <c r="F185" s="216" t="s">
        <v>242</v>
      </c>
      <c r="G185" s="203"/>
      <c r="H185" s="203"/>
      <c r="I185" s="206"/>
      <c r="J185" s="217">
        <f>BK185</f>
        <v>0</v>
      </c>
      <c r="K185" s="203"/>
      <c r="L185" s="208"/>
      <c r="M185" s="209"/>
      <c r="N185" s="210"/>
      <c r="O185" s="210"/>
      <c r="P185" s="211">
        <f>SUM(P186:P192)</f>
        <v>0</v>
      </c>
      <c r="Q185" s="210"/>
      <c r="R185" s="211">
        <f>SUM(R186:R192)</f>
        <v>0</v>
      </c>
      <c r="S185" s="210"/>
      <c r="T185" s="212">
        <f>SUM(T186:T192)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81</v>
      </c>
      <c r="AT185" s="214" t="s">
        <v>72</v>
      </c>
      <c r="AU185" s="214" t="s">
        <v>81</v>
      </c>
      <c r="AY185" s="213" t="s">
        <v>147</v>
      </c>
      <c r="BK185" s="215">
        <f>SUM(BK186:BK192)</f>
        <v>0</v>
      </c>
    </row>
    <row r="186" spans="1:65" s="2" customFormat="1" ht="16.5" customHeight="1">
      <c r="A186" s="37"/>
      <c r="B186" s="38"/>
      <c r="C186" s="218" t="s">
        <v>243</v>
      </c>
      <c r="D186" s="218" t="s">
        <v>151</v>
      </c>
      <c r="E186" s="219" t="s">
        <v>244</v>
      </c>
      <c r="F186" s="220" t="s">
        <v>245</v>
      </c>
      <c r="G186" s="221" t="s">
        <v>246</v>
      </c>
      <c r="H186" s="222">
        <v>21.782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38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155</v>
      </c>
      <c r="AT186" s="230" t="s">
        <v>151</v>
      </c>
      <c r="AU186" s="230" t="s">
        <v>83</v>
      </c>
      <c r="AY186" s="16" t="s">
        <v>147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81</v>
      </c>
      <c r="BK186" s="231">
        <f>ROUND(I186*H186,2)</f>
        <v>0</v>
      </c>
      <c r="BL186" s="16" t="s">
        <v>155</v>
      </c>
      <c r="BM186" s="230" t="s">
        <v>247</v>
      </c>
    </row>
    <row r="187" spans="1:65" s="2" customFormat="1" ht="37.8" customHeight="1">
      <c r="A187" s="37"/>
      <c r="B187" s="38"/>
      <c r="C187" s="218" t="s">
        <v>248</v>
      </c>
      <c r="D187" s="218" t="s">
        <v>151</v>
      </c>
      <c r="E187" s="219" t="s">
        <v>249</v>
      </c>
      <c r="F187" s="220" t="s">
        <v>250</v>
      </c>
      <c r="G187" s="221" t="s">
        <v>246</v>
      </c>
      <c r="H187" s="222">
        <v>21.782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38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155</v>
      </c>
      <c r="AT187" s="230" t="s">
        <v>151</v>
      </c>
      <c r="AU187" s="230" t="s">
        <v>83</v>
      </c>
      <c r="AY187" s="16" t="s">
        <v>147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81</v>
      </c>
      <c r="BK187" s="231">
        <f>ROUND(I187*H187,2)</f>
        <v>0</v>
      </c>
      <c r="BL187" s="16" t="s">
        <v>155</v>
      </c>
      <c r="BM187" s="230" t="s">
        <v>251</v>
      </c>
    </row>
    <row r="188" spans="1:65" s="2" customFormat="1" ht="33" customHeight="1">
      <c r="A188" s="37"/>
      <c r="B188" s="38"/>
      <c r="C188" s="218" t="s">
        <v>252</v>
      </c>
      <c r="D188" s="218" t="s">
        <v>151</v>
      </c>
      <c r="E188" s="219" t="s">
        <v>253</v>
      </c>
      <c r="F188" s="220" t="s">
        <v>254</v>
      </c>
      <c r="G188" s="221" t="s">
        <v>246</v>
      </c>
      <c r="H188" s="222">
        <v>21.782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38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155</v>
      </c>
      <c r="AT188" s="230" t="s">
        <v>151</v>
      </c>
      <c r="AU188" s="230" t="s">
        <v>83</v>
      </c>
      <c r="AY188" s="16" t="s">
        <v>147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81</v>
      </c>
      <c r="BK188" s="231">
        <f>ROUND(I188*H188,2)</f>
        <v>0</v>
      </c>
      <c r="BL188" s="16" t="s">
        <v>155</v>
      </c>
      <c r="BM188" s="230" t="s">
        <v>255</v>
      </c>
    </row>
    <row r="189" spans="1:65" s="2" customFormat="1" ht="33" customHeight="1">
      <c r="A189" s="37"/>
      <c r="B189" s="38"/>
      <c r="C189" s="218" t="s">
        <v>256</v>
      </c>
      <c r="D189" s="218" t="s">
        <v>151</v>
      </c>
      <c r="E189" s="219" t="s">
        <v>257</v>
      </c>
      <c r="F189" s="220" t="s">
        <v>258</v>
      </c>
      <c r="G189" s="221" t="s">
        <v>246</v>
      </c>
      <c r="H189" s="222">
        <v>21.782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38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155</v>
      </c>
      <c r="AT189" s="230" t="s">
        <v>151</v>
      </c>
      <c r="AU189" s="230" t="s">
        <v>83</v>
      </c>
      <c r="AY189" s="16" t="s">
        <v>147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155</v>
      </c>
      <c r="BM189" s="230" t="s">
        <v>259</v>
      </c>
    </row>
    <row r="190" spans="1:65" s="2" customFormat="1" ht="44.25" customHeight="1">
      <c r="A190" s="37"/>
      <c r="B190" s="38"/>
      <c r="C190" s="218" t="s">
        <v>260</v>
      </c>
      <c r="D190" s="218" t="s">
        <v>151</v>
      </c>
      <c r="E190" s="219" t="s">
        <v>261</v>
      </c>
      <c r="F190" s="220" t="s">
        <v>262</v>
      </c>
      <c r="G190" s="221" t="s">
        <v>246</v>
      </c>
      <c r="H190" s="222">
        <v>130.692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38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155</v>
      </c>
      <c r="AT190" s="230" t="s">
        <v>151</v>
      </c>
      <c r="AU190" s="230" t="s">
        <v>83</v>
      </c>
      <c r="AY190" s="16" t="s">
        <v>147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81</v>
      </c>
      <c r="BK190" s="231">
        <f>ROUND(I190*H190,2)</f>
        <v>0</v>
      </c>
      <c r="BL190" s="16" t="s">
        <v>155</v>
      </c>
      <c r="BM190" s="230" t="s">
        <v>263</v>
      </c>
    </row>
    <row r="191" spans="1:51" s="13" customFormat="1" ht="12">
      <c r="A191" s="13"/>
      <c r="B191" s="232"/>
      <c r="C191" s="233"/>
      <c r="D191" s="234" t="s">
        <v>157</v>
      </c>
      <c r="E191" s="233"/>
      <c r="F191" s="236" t="s">
        <v>264</v>
      </c>
      <c r="G191" s="233"/>
      <c r="H191" s="237">
        <v>130.692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157</v>
      </c>
      <c r="AU191" s="243" t="s">
        <v>83</v>
      </c>
      <c r="AV191" s="13" t="s">
        <v>83</v>
      </c>
      <c r="AW191" s="13" t="s">
        <v>4</v>
      </c>
      <c r="AX191" s="13" t="s">
        <v>81</v>
      </c>
      <c r="AY191" s="243" t="s">
        <v>147</v>
      </c>
    </row>
    <row r="192" spans="1:65" s="2" customFormat="1" ht="44.25" customHeight="1">
      <c r="A192" s="37"/>
      <c r="B192" s="38"/>
      <c r="C192" s="218" t="s">
        <v>265</v>
      </c>
      <c r="D192" s="218" t="s">
        <v>151</v>
      </c>
      <c r="E192" s="219" t="s">
        <v>266</v>
      </c>
      <c r="F192" s="220" t="s">
        <v>267</v>
      </c>
      <c r="G192" s="221" t="s">
        <v>246</v>
      </c>
      <c r="H192" s="222">
        <v>21.782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38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155</v>
      </c>
      <c r="AT192" s="230" t="s">
        <v>151</v>
      </c>
      <c r="AU192" s="230" t="s">
        <v>83</v>
      </c>
      <c r="AY192" s="16" t="s">
        <v>147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81</v>
      </c>
      <c r="BK192" s="231">
        <f>ROUND(I192*H192,2)</f>
        <v>0</v>
      </c>
      <c r="BL192" s="16" t="s">
        <v>155</v>
      </c>
      <c r="BM192" s="230" t="s">
        <v>268</v>
      </c>
    </row>
    <row r="193" spans="1:63" s="12" customFormat="1" ht="22.8" customHeight="1">
      <c r="A193" s="12"/>
      <c r="B193" s="202"/>
      <c r="C193" s="203"/>
      <c r="D193" s="204" t="s">
        <v>72</v>
      </c>
      <c r="E193" s="216" t="s">
        <v>269</v>
      </c>
      <c r="F193" s="216" t="s">
        <v>270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P194</f>
        <v>0</v>
      </c>
      <c r="Q193" s="210"/>
      <c r="R193" s="211">
        <f>R194</f>
        <v>0</v>
      </c>
      <c r="S193" s="210"/>
      <c r="T193" s="212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81</v>
      </c>
      <c r="AT193" s="214" t="s">
        <v>72</v>
      </c>
      <c r="AU193" s="214" t="s">
        <v>81</v>
      </c>
      <c r="AY193" s="213" t="s">
        <v>147</v>
      </c>
      <c r="BK193" s="215">
        <f>BK194</f>
        <v>0</v>
      </c>
    </row>
    <row r="194" spans="1:65" s="2" customFormat="1" ht="55.5" customHeight="1">
      <c r="A194" s="37"/>
      <c r="B194" s="38"/>
      <c r="C194" s="218" t="s">
        <v>271</v>
      </c>
      <c r="D194" s="218" t="s">
        <v>151</v>
      </c>
      <c r="E194" s="219" t="s">
        <v>272</v>
      </c>
      <c r="F194" s="220" t="s">
        <v>273</v>
      </c>
      <c r="G194" s="221" t="s">
        <v>246</v>
      </c>
      <c r="H194" s="222">
        <v>6.157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38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274</v>
      </c>
      <c r="AT194" s="230" t="s">
        <v>151</v>
      </c>
      <c r="AU194" s="230" t="s">
        <v>83</v>
      </c>
      <c r="AY194" s="16" t="s">
        <v>147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81</v>
      </c>
      <c r="BK194" s="231">
        <f>ROUND(I194*H194,2)</f>
        <v>0</v>
      </c>
      <c r="BL194" s="16" t="s">
        <v>274</v>
      </c>
      <c r="BM194" s="230" t="s">
        <v>275</v>
      </c>
    </row>
    <row r="195" spans="1:63" s="12" customFormat="1" ht="25.9" customHeight="1">
      <c r="A195" s="12"/>
      <c r="B195" s="202"/>
      <c r="C195" s="203"/>
      <c r="D195" s="204" t="s">
        <v>72</v>
      </c>
      <c r="E195" s="205" t="s">
        <v>276</v>
      </c>
      <c r="F195" s="205" t="s">
        <v>277</v>
      </c>
      <c r="G195" s="203"/>
      <c r="H195" s="203"/>
      <c r="I195" s="206"/>
      <c r="J195" s="207">
        <f>BK195</f>
        <v>0</v>
      </c>
      <c r="K195" s="203"/>
      <c r="L195" s="208"/>
      <c r="M195" s="209"/>
      <c r="N195" s="210"/>
      <c r="O195" s="210"/>
      <c r="P195" s="211">
        <f>P196+P198+P202+P214+P227+P251+P253+P257+P264+P269+P274+P282+P284+P306+P309+P328+P339+P356+P368+P373</f>
        <v>0</v>
      </c>
      <c r="Q195" s="210"/>
      <c r="R195" s="211">
        <f>R196+R198+R202+R214+R227+R251+R253+R257+R264+R269+R274+R282+R284+R306+R309+R328+R339+R356+R368+R373</f>
        <v>12.254156989999997</v>
      </c>
      <c r="S195" s="210"/>
      <c r="T195" s="212">
        <f>T196+T198+T202+T214+T227+T251+T253+T257+T264+T269+T274+T282+T284+T306+T309+T328+T339+T356+T368+T373</f>
        <v>0.191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83</v>
      </c>
      <c r="AT195" s="214" t="s">
        <v>72</v>
      </c>
      <c r="AU195" s="214" t="s">
        <v>73</v>
      </c>
      <c r="AY195" s="213" t="s">
        <v>147</v>
      </c>
      <c r="BK195" s="215">
        <f>BK196+BK198+BK202+BK214+BK227+BK251+BK253+BK257+BK264+BK269+BK274+BK282+BK284+BK306+BK309+BK328+BK339+BK356+BK368+BK373</f>
        <v>0</v>
      </c>
    </row>
    <row r="196" spans="1:63" s="12" customFormat="1" ht="22.8" customHeight="1">
      <c r="A196" s="12"/>
      <c r="B196" s="202"/>
      <c r="C196" s="203"/>
      <c r="D196" s="204" t="s">
        <v>72</v>
      </c>
      <c r="E196" s="216" t="s">
        <v>278</v>
      </c>
      <c r="F196" s="216" t="s">
        <v>279</v>
      </c>
      <c r="G196" s="203"/>
      <c r="H196" s="203"/>
      <c r="I196" s="206"/>
      <c r="J196" s="217">
        <f>BK196</f>
        <v>0</v>
      </c>
      <c r="K196" s="203"/>
      <c r="L196" s="208"/>
      <c r="M196" s="209"/>
      <c r="N196" s="210"/>
      <c r="O196" s="210"/>
      <c r="P196" s="211">
        <f>P197</f>
        <v>0</v>
      </c>
      <c r="Q196" s="210"/>
      <c r="R196" s="211">
        <f>R197</f>
        <v>0</v>
      </c>
      <c r="S196" s="210"/>
      <c r="T196" s="212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3" t="s">
        <v>83</v>
      </c>
      <c r="AT196" s="214" t="s">
        <v>72</v>
      </c>
      <c r="AU196" s="214" t="s">
        <v>81</v>
      </c>
      <c r="AY196" s="213" t="s">
        <v>147</v>
      </c>
      <c r="BK196" s="215">
        <f>BK197</f>
        <v>0</v>
      </c>
    </row>
    <row r="197" spans="1:65" s="2" customFormat="1" ht="21.75" customHeight="1">
      <c r="A197" s="37"/>
      <c r="B197" s="38"/>
      <c r="C197" s="218" t="s">
        <v>280</v>
      </c>
      <c r="D197" s="218" t="s">
        <v>151</v>
      </c>
      <c r="E197" s="219" t="s">
        <v>281</v>
      </c>
      <c r="F197" s="220" t="s">
        <v>282</v>
      </c>
      <c r="G197" s="221" t="s">
        <v>154</v>
      </c>
      <c r="H197" s="222">
        <v>4.5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38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274</v>
      </c>
      <c r="AT197" s="230" t="s">
        <v>151</v>
      </c>
      <c r="AU197" s="230" t="s">
        <v>83</v>
      </c>
      <c r="AY197" s="16" t="s">
        <v>147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81</v>
      </c>
      <c r="BK197" s="231">
        <f>ROUND(I197*H197,2)</f>
        <v>0</v>
      </c>
      <c r="BL197" s="16" t="s">
        <v>274</v>
      </c>
      <c r="BM197" s="230" t="s">
        <v>283</v>
      </c>
    </row>
    <row r="198" spans="1:63" s="12" customFormat="1" ht="22.8" customHeight="1">
      <c r="A198" s="12"/>
      <c r="B198" s="202"/>
      <c r="C198" s="203"/>
      <c r="D198" s="204" t="s">
        <v>72</v>
      </c>
      <c r="E198" s="216" t="s">
        <v>284</v>
      </c>
      <c r="F198" s="216" t="s">
        <v>285</v>
      </c>
      <c r="G198" s="203"/>
      <c r="H198" s="203"/>
      <c r="I198" s="206"/>
      <c r="J198" s="217">
        <f>BK198</f>
        <v>0</v>
      </c>
      <c r="K198" s="203"/>
      <c r="L198" s="208"/>
      <c r="M198" s="209"/>
      <c r="N198" s="210"/>
      <c r="O198" s="210"/>
      <c r="P198" s="211">
        <f>SUM(P199:P201)</f>
        <v>0</v>
      </c>
      <c r="Q198" s="210"/>
      <c r="R198" s="211">
        <f>SUM(R199:R201)</f>
        <v>0.504231</v>
      </c>
      <c r="S198" s="210"/>
      <c r="T198" s="212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3" t="s">
        <v>83</v>
      </c>
      <c r="AT198" s="214" t="s">
        <v>72</v>
      </c>
      <c r="AU198" s="214" t="s">
        <v>81</v>
      </c>
      <c r="AY198" s="213" t="s">
        <v>147</v>
      </c>
      <c r="BK198" s="215">
        <f>SUM(BK199:BK201)</f>
        <v>0</v>
      </c>
    </row>
    <row r="199" spans="1:65" s="2" customFormat="1" ht="24.15" customHeight="1">
      <c r="A199" s="37"/>
      <c r="B199" s="38"/>
      <c r="C199" s="218" t="s">
        <v>286</v>
      </c>
      <c r="D199" s="218" t="s">
        <v>151</v>
      </c>
      <c r="E199" s="219" t="s">
        <v>287</v>
      </c>
      <c r="F199" s="220" t="s">
        <v>288</v>
      </c>
      <c r="G199" s="221" t="s">
        <v>154</v>
      </c>
      <c r="H199" s="222">
        <v>55.41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38</v>
      </c>
      <c r="O199" s="90"/>
      <c r="P199" s="228">
        <f>O199*H199</f>
        <v>0</v>
      </c>
      <c r="Q199" s="228">
        <v>0.0003</v>
      </c>
      <c r="R199" s="228">
        <f>Q199*H199</f>
        <v>0.016623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274</v>
      </c>
      <c r="AT199" s="230" t="s">
        <v>151</v>
      </c>
      <c r="AU199" s="230" t="s">
        <v>83</v>
      </c>
      <c r="AY199" s="16" t="s">
        <v>147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81</v>
      </c>
      <c r="BK199" s="231">
        <f>ROUND(I199*H199,2)</f>
        <v>0</v>
      </c>
      <c r="BL199" s="16" t="s">
        <v>274</v>
      </c>
      <c r="BM199" s="230" t="s">
        <v>289</v>
      </c>
    </row>
    <row r="200" spans="1:65" s="2" customFormat="1" ht="24.15" customHeight="1">
      <c r="A200" s="37"/>
      <c r="B200" s="38"/>
      <c r="C200" s="255" t="s">
        <v>290</v>
      </c>
      <c r="D200" s="255" t="s">
        <v>291</v>
      </c>
      <c r="E200" s="256" t="s">
        <v>292</v>
      </c>
      <c r="F200" s="257" t="s">
        <v>293</v>
      </c>
      <c r="G200" s="258" t="s">
        <v>154</v>
      </c>
      <c r="H200" s="259">
        <v>55.41</v>
      </c>
      <c r="I200" s="260"/>
      <c r="J200" s="261">
        <f>ROUND(I200*H200,2)</f>
        <v>0</v>
      </c>
      <c r="K200" s="262"/>
      <c r="L200" s="263"/>
      <c r="M200" s="264" t="s">
        <v>1</v>
      </c>
      <c r="N200" s="265" t="s">
        <v>38</v>
      </c>
      <c r="O200" s="90"/>
      <c r="P200" s="228">
        <f>O200*H200</f>
        <v>0</v>
      </c>
      <c r="Q200" s="228">
        <v>0.006</v>
      </c>
      <c r="R200" s="228">
        <f>Q200*H200</f>
        <v>0.33246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294</v>
      </c>
      <c r="AT200" s="230" t="s">
        <v>291</v>
      </c>
      <c r="AU200" s="230" t="s">
        <v>83</v>
      </c>
      <c r="AY200" s="16" t="s">
        <v>147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81</v>
      </c>
      <c r="BK200" s="231">
        <f>ROUND(I200*H200,2)</f>
        <v>0</v>
      </c>
      <c r="BL200" s="16" t="s">
        <v>274</v>
      </c>
      <c r="BM200" s="230" t="s">
        <v>295</v>
      </c>
    </row>
    <row r="201" spans="1:65" s="2" customFormat="1" ht="24.15" customHeight="1">
      <c r="A201" s="37"/>
      <c r="B201" s="38"/>
      <c r="C201" s="255" t="s">
        <v>296</v>
      </c>
      <c r="D201" s="255" t="s">
        <v>291</v>
      </c>
      <c r="E201" s="256" t="s">
        <v>297</v>
      </c>
      <c r="F201" s="257" t="s">
        <v>298</v>
      </c>
      <c r="G201" s="258" t="s">
        <v>154</v>
      </c>
      <c r="H201" s="259">
        <v>55.41</v>
      </c>
      <c r="I201" s="260"/>
      <c r="J201" s="261">
        <f>ROUND(I201*H201,2)</f>
        <v>0</v>
      </c>
      <c r="K201" s="262"/>
      <c r="L201" s="263"/>
      <c r="M201" s="264" t="s">
        <v>1</v>
      </c>
      <c r="N201" s="265" t="s">
        <v>38</v>
      </c>
      <c r="O201" s="90"/>
      <c r="P201" s="228">
        <f>O201*H201</f>
        <v>0</v>
      </c>
      <c r="Q201" s="228">
        <v>0.0028</v>
      </c>
      <c r="R201" s="228">
        <f>Q201*H201</f>
        <v>0.15514799999999998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294</v>
      </c>
      <c r="AT201" s="230" t="s">
        <v>291</v>
      </c>
      <c r="AU201" s="230" t="s">
        <v>83</v>
      </c>
      <c r="AY201" s="16" t="s">
        <v>147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274</v>
      </c>
      <c r="BM201" s="230" t="s">
        <v>299</v>
      </c>
    </row>
    <row r="202" spans="1:63" s="12" customFormat="1" ht="22.8" customHeight="1">
      <c r="A202" s="12"/>
      <c r="B202" s="202"/>
      <c r="C202" s="203"/>
      <c r="D202" s="204" t="s">
        <v>72</v>
      </c>
      <c r="E202" s="216" t="s">
        <v>300</v>
      </c>
      <c r="F202" s="216" t="s">
        <v>301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SUM(P203:P213)</f>
        <v>0</v>
      </c>
      <c r="Q202" s="210"/>
      <c r="R202" s="211">
        <f>SUM(R203:R213)</f>
        <v>0.005050000000000001</v>
      </c>
      <c r="S202" s="210"/>
      <c r="T202" s="212">
        <f>SUM(T203:T213)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83</v>
      </c>
      <c r="AT202" s="214" t="s">
        <v>72</v>
      </c>
      <c r="AU202" s="214" t="s">
        <v>81</v>
      </c>
      <c r="AY202" s="213" t="s">
        <v>147</v>
      </c>
      <c r="BK202" s="215">
        <f>SUM(BK203:BK213)</f>
        <v>0</v>
      </c>
    </row>
    <row r="203" spans="1:65" s="2" customFormat="1" ht="24.15" customHeight="1">
      <c r="A203" s="37"/>
      <c r="B203" s="38"/>
      <c r="C203" s="218" t="s">
        <v>302</v>
      </c>
      <c r="D203" s="218" t="s">
        <v>151</v>
      </c>
      <c r="E203" s="219" t="s">
        <v>300</v>
      </c>
      <c r="F203" s="220" t="s">
        <v>303</v>
      </c>
      <c r="G203" s="221" t="s">
        <v>304</v>
      </c>
      <c r="H203" s="222">
        <v>1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38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274</v>
      </c>
      <c r="AT203" s="230" t="s">
        <v>151</v>
      </c>
      <c r="AU203" s="230" t="s">
        <v>83</v>
      </c>
      <c r="AY203" s="16" t="s">
        <v>147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81</v>
      </c>
      <c r="BK203" s="231">
        <f>ROUND(I203*H203,2)</f>
        <v>0</v>
      </c>
      <c r="BL203" s="16" t="s">
        <v>274</v>
      </c>
      <c r="BM203" s="230" t="s">
        <v>305</v>
      </c>
    </row>
    <row r="204" spans="1:65" s="2" customFormat="1" ht="21.75" customHeight="1">
      <c r="A204" s="37"/>
      <c r="B204" s="38"/>
      <c r="C204" s="218" t="s">
        <v>306</v>
      </c>
      <c r="D204" s="218" t="s">
        <v>151</v>
      </c>
      <c r="E204" s="219" t="s">
        <v>307</v>
      </c>
      <c r="F204" s="220" t="s">
        <v>308</v>
      </c>
      <c r="G204" s="221" t="s">
        <v>183</v>
      </c>
      <c r="H204" s="222">
        <v>6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38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274</v>
      </c>
      <c r="AT204" s="230" t="s">
        <v>151</v>
      </c>
      <c r="AU204" s="230" t="s">
        <v>83</v>
      </c>
      <c r="AY204" s="16" t="s">
        <v>147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81</v>
      </c>
      <c r="BK204" s="231">
        <f>ROUND(I204*H204,2)</f>
        <v>0</v>
      </c>
      <c r="BL204" s="16" t="s">
        <v>274</v>
      </c>
      <c r="BM204" s="230" t="s">
        <v>309</v>
      </c>
    </row>
    <row r="205" spans="1:65" s="2" customFormat="1" ht="16.5" customHeight="1">
      <c r="A205" s="37"/>
      <c r="B205" s="38"/>
      <c r="C205" s="218" t="s">
        <v>310</v>
      </c>
      <c r="D205" s="218" t="s">
        <v>151</v>
      </c>
      <c r="E205" s="219" t="s">
        <v>311</v>
      </c>
      <c r="F205" s="220" t="s">
        <v>312</v>
      </c>
      <c r="G205" s="221" t="s">
        <v>183</v>
      </c>
      <c r="H205" s="222">
        <v>8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38</v>
      </c>
      <c r="O205" s="90"/>
      <c r="P205" s="228">
        <f>O205*H205</f>
        <v>0</v>
      </c>
      <c r="Q205" s="228">
        <v>0.00036</v>
      </c>
      <c r="R205" s="228">
        <f>Q205*H205</f>
        <v>0.00288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274</v>
      </c>
      <c r="AT205" s="230" t="s">
        <v>151</v>
      </c>
      <c r="AU205" s="230" t="s">
        <v>83</v>
      </c>
      <c r="AY205" s="16" t="s">
        <v>147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274</v>
      </c>
      <c r="BM205" s="230" t="s">
        <v>313</v>
      </c>
    </row>
    <row r="206" spans="1:65" s="2" customFormat="1" ht="16.5" customHeight="1">
      <c r="A206" s="37"/>
      <c r="B206" s="38"/>
      <c r="C206" s="218" t="s">
        <v>314</v>
      </c>
      <c r="D206" s="218" t="s">
        <v>151</v>
      </c>
      <c r="E206" s="219" t="s">
        <v>315</v>
      </c>
      <c r="F206" s="220" t="s">
        <v>316</v>
      </c>
      <c r="G206" s="221" t="s">
        <v>183</v>
      </c>
      <c r="H206" s="222">
        <v>4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38</v>
      </c>
      <c r="O206" s="90"/>
      <c r="P206" s="228">
        <f>O206*H206</f>
        <v>0</v>
      </c>
      <c r="Q206" s="228">
        <v>0.00047</v>
      </c>
      <c r="R206" s="228">
        <f>Q206*H206</f>
        <v>0.00188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274</v>
      </c>
      <c r="AT206" s="230" t="s">
        <v>151</v>
      </c>
      <c r="AU206" s="230" t="s">
        <v>83</v>
      </c>
      <c r="AY206" s="16" t="s">
        <v>147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81</v>
      </c>
      <c r="BK206" s="231">
        <f>ROUND(I206*H206,2)</f>
        <v>0</v>
      </c>
      <c r="BL206" s="16" t="s">
        <v>274</v>
      </c>
      <c r="BM206" s="230" t="s">
        <v>317</v>
      </c>
    </row>
    <row r="207" spans="1:65" s="2" customFormat="1" ht="16.5" customHeight="1">
      <c r="A207" s="37"/>
      <c r="B207" s="38"/>
      <c r="C207" s="218" t="s">
        <v>318</v>
      </c>
      <c r="D207" s="218" t="s">
        <v>151</v>
      </c>
      <c r="E207" s="219" t="s">
        <v>319</v>
      </c>
      <c r="F207" s="220" t="s">
        <v>320</v>
      </c>
      <c r="G207" s="221" t="s">
        <v>212</v>
      </c>
      <c r="H207" s="222">
        <v>2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38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274</v>
      </c>
      <c r="AT207" s="230" t="s">
        <v>151</v>
      </c>
      <c r="AU207" s="230" t="s">
        <v>83</v>
      </c>
      <c r="AY207" s="16" t="s">
        <v>147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274</v>
      </c>
      <c r="BM207" s="230" t="s">
        <v>321</v>
      </c>
    </row>
    <row r="208" spans="1:65" s="2" customFormat="1" ht="16.5" customHeight="1">
      <c r="A208" s="37"/>
      <c r="B208" s="38"/>
      <c r="C208" s="218" t="s">
        <v>322</v>
      </c>
      <c r="D208" s="218" t="s">
        <v>151</v>
      </c>
      <c r="E208" s="219" t="s">
        <v>323</v>
      </c>
      <c r="F208" s="220" t="s">
        <v>324</v>
      </c>
      <c r="G208" s="221" t="s">
        <v>212</v>
      </c>
      <c r="H208" s="222">
        <v>3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38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274</v>
      </c>
      <c r="AT208" s="230" t="s">
        <v>151</v>
      </c>
      <c r="AU208" s="230" t="s">
        <v>83</v>
      </c>
      <c r="AY208" s="16" t="s">
        <v>147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274</v>
      </c>
      <c r="BM208" s="230" t="s">
        <v>325</v>
      </c>
    </row>
    <row r="209" spans="1:65" s="2" customFormat="1" ht="21.75" customHeight="1">
      <c r="A209" s="37"/>
      <c r="B209" s="38"/>
      <c r="C209" s="218" t="s">
        <v>326</v>
      </c>
      <c r="D209" s="218" t="s">
        <v>151</v>
      </c>
      <c r="E209" s="219" t="s">
        <v>327</v>
      </c>
      <c r="F209" s="220" t="s">
        <v>328</v>
      </c>
      <c r="G209" s="221" t="s">
        <v>212</v>
      </c>
      <c r="H209" s="222">
        <v>1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38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274</v>
      </c>
      <c r="AT209" s="230" t="s">
        <v>151</v>
      </c>
      <c r="AU209" s="230" t="s">
        <v>83</v>
      </c>
      <c r="AY209" s="16" t="s">
        <v>147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81</v>
      </c>
      <c r="BK209" s="231">
        <f>ROUND(I209*H209,2)</f>
        <v>0</v>
      </c>
      <c r="BL209" s="16" t="s">
        <v>274</v>
      </c>
      <c r="BM209" s="230" t="s">
        <v>329</v>
      </c>
    </row>
    <row r="210" spans="1:65" s="2" customFormat="1" ht="16.5" customHeight="1">
      <c r="A210" s="37"/>
      <c r="B210" s="38"/>
      <c r="C210" s="218" t="s">
        <v>330</v>
      </c>
      <c r="D210" s="218" t="s">
        <v>151</v>
      </c>
      <c r="E210" s="219" t="s">
        <v>331</v>
      </c>
      <c r="F210" s="220" t="s">
        <v>332</v>
      </c>
      <c r="G210" s="221" t="s">
        <v>212</v>
      </c>
      <c r="H210" s="222">
        <v>1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38</v>
      </c>
      <c r="O210" s="90"/>
      <c r="P210" s="228">
        <f>O210*H210</f>
        <v>0</v>
      </c>
      <c r="Q210" s="228">
        <v>0.00029</v>
      </c>
      <c r="R210" s="228">
        <f>Q210*H210</f>
        <v>0.00029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274</v>
      </c>
      <c r="AT210" s="230" t="s">
        <v>151</v>
      </c>
      <c r="AU210" s="230" t="s">
        <v>83</v>
      </c>
      <c r="AY210" s="16" t="s">
        <v>147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81</v>
      </c>
      <c r="BK210" s="231">
        <f>ROUND(I210*H210,2)</f>
        <v>0</v>
      </c>
      <c r="BL210" s="16" t="s">
        <v>274</v>
      </c>
      <c r="BM210" s="230" t="s">
        <v>333</v>
      </c>
    </row>
    <row r="211" spans="1:65" s="2" customFormat="1" ht="21.75" customHeight="1">
      <c r="A211" s="37"/>
      <c r="B211" s="38"/>
      <c r="C211" s="218" t="s">
        <v>334</v>
      </c>
      <c r="D211" s="218" t="s">
        <v>151</v>
      </c>
      <c r="E211" s="219" t="s">
        <v>335</v>
      </c>
      <c r="F211" s="220" t="s">
        <v>336</v>
      </c>
      <c r="G211" s="221" t="s">
        <v>183</v>
      </c>
      <c r="H211" s="222">
        <v>10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38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274</v>
      </c>
      <c r="AT211" s="230" t="s">
        <v>151</v>
      </c>
      <c r="AU211" s="230" t="s">
        <v>83</v>
      </c>
      <c r="AY211" s="16" t="s">
        <v>147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81</v>
      </c>
      <c r="BK211" s="231">
        <f>ROUND(I211*H211,2)</f>
        <v>0</v>
      </c>
      <c r="BL211" s="16" t="s">
        <v>274</v>
      </c>
      <c r="BM211" s="230" t="s">
        <v>337</v>
      </c>
    </row>
    <row r="212" spans="1:65" s="2" customFormat="1" ht="24.15" customHeight="1">
      <c r="A212" s="37"/>
      <c r="B212" s="38"/>
      <c r="C212" s="218" t="s">
        <v>338</v>
      </c>
      <c r="D212" s="218" t="s">
        <v>151</v>
      </c>
      <c r="E212" s="219" t="s">
        <v>339</v>
      </c>
      <c r="F212" s="220" t="s">
        <v>340</v>
      </c>
      <c r="G212" s="221" t="s">
        <v>246</v>
      </c>
      <c r="H212" s="222">
        <v>0.25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38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274</v>
      </c>
      <c r="AT212" s="230" t="s">
        <v>151</v>
      </c>
      <c r="AU212" s="230" t="s">
        <v>83</v>
      </c>
      <c r="AY212" s="16" t="s">
        <v>147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81</v>
      </c>
      <c r="BK212" s="231">
        <f>ROUND(I212*H212,2)</f>
        <v>0</v>
      </c>
      <c r="BL212" s="16" t="s">
        <v>274</v>
      </c>
      <c r="BM212" s="230" t="s">
        <v>341</v>
      </c>
    </row>
    <row r="213" spans="1:65" s="2" customFormat="1" ht="24.15" customHeight="1">
      <c r="A213" s="37"/>
      <c r="B213" s="38"/>
      <c r="C213" s="218" t="s">
        <v>342</v>
      </c>
      <c r="D213" s="218" t="s">
        <v>151</v>
      </c>
      <c r="E213" s="219" t="s">
        <v>343</v>
      </c>
      <c r="F213" s="220" t="s">
        <v>344</v>
      </c>
      <c r="G213" s="221" t="s">
        <v>246</v>
      </c>
      <c r="H213" s="222">
        <v>0.252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38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274</v>
      </c>
      <c r="AT213" s="230" t="s">
        <v>151</v>
      </c>
      <c r="AU213" s="230" t="s">
        <v>83</v>
      </c>
      <c r="AY213" s="16" t="s">
        <v>147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81</v>
      </c>
      <c r="BK213" s="231">
        <f>ROUND(I213*H213,2)</f>
        <v>0</v>
      </c>
      <c r="BL213" s="16" t="s">
        <v>274</v>
      </c>
      <c r="BM213" s="230" t="s">
        <v>345</v>
      </c>
    </row>
    <row r="214" spans="1:63" s="12" customFormat="1" ht="22.8" customHeight="1">
      <c r="A214" s="12"/>
      <c r="B214" s="202"/>
      <c r="C214" s="203"/>
      <c r="D214" s="204" t="s">
        <v>72</v>
      </c>
      <c r="E214" s="216" t="s">
        <v>346</v>
      </c>
      <c r="F214" s="216" t="s">
        <v>347</v>
      </c>
      <c r="G214" s="203"/>
      <c r="H214" s="203"/>
      <c r="I214" s="206"/>
      <c r="J214" s="217">
        <f>BK214</f>
        <v>0</v>
      </c>
      <c r="K214" s="203"/>
      <c r="L214" s="208"/>
      <c r="M214" s="209"/>
      <c r="N214" s="210"/>
      <c r="O214" s="210"/>
      <c r="P214" s="211">
        <f>SUM(P215:P226)</f>
        <v>0</v>
      </c>
      <c r="Q214" s="210"/>
      <c r="R214" s="211">
        <f>SUM(R215:R226)</f>
        <v>0</v>
      </c>
      <c r="S214" s="210"/>
      <c r="T214" s="212">
        <f>SUM(T215:T226)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83</v>
      </c>
      <c r="AT214" s="214" t="s">
        <v>72</v>
      </c>
      <c r="AU214" s="214" t="s">
        <v>81</v>
      </c>
      <c r="AY214" s="213" t="s">
        <v>147</v>
      </c>
      <c r="BK214" s="215">
        <f>SUM(BK215:BK226)</f>
        <v>0</v>
      </c>
    </row>
    <row r="215" spans="1:65" s="2" customFormat="1" ht="24.15" customHeight="1">
      <c r="A215" s="37"/>
      <c r="B215" s="38"/>
      <c r="C215" s="218" t="s">
        <v>348</v>
      </c>
      <c r="D215" s="218" t="s">
        <v>151</v>
      </c>
      <c r="E215" s="219" t="s">
        <v>349</v>
      </c>
      <c r="F215" s="220" t="s">
        <v>350</v>
      </c>
      <c r="G215" s="221" t="s">
        <v>183</v>
      </c>
      <c r="H215" s="222">
        <v>16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38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274</v>
      </c>
      <c r="AT215" s="230" t="s">
        <v>151</v>
      </c>
      <c r="AU215" s="230" t="s">
        <v>83</v>
      </c>
      <c r="AY215" s="16" t="s">
        <v>147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81</v>
      </c>
      <c r="BK215" s="231">
        <f>ROUND(I215*H215,2)</f>
        <v>0</v>
      </c>
      <c r="BL215" s="16" t="s">
        <v>274</v>
      </c>
      <c r="BM215" s="230" t="s">
        <v>351</v>
      </c>
    </row>
    <row r="216" spans="1:65" s="2" customFormat="1" ht="24.15" customHeight="1">
      <c r="A216" s="37"/>
      <c r="B216" s="38"/>
      <c r="C216" s="218" t="s">
        <v>352</v>
      </c>
      <c r="D216" s="218" t="s">
        <v>151</v>
      </c>
      <c r="E216" s="219" t="s">
        <v>353</v>
      </c>
      <c r="F216" s="220" t="s">
        <v>354</v>
      </c>
      <c r="G216" s="221" t="s">
        <v>183</v>
      </c>
      <c r="H216" s="222">
        <v>12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38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274</v>
      </c>
      <c r="AT216" s="230" t="s">
        <v>151</v>
      </c>
      <c r="AU216" s="230" t="s">
        <v>83</v>
      </c>
      <c r="AY216" s="16" t="s">
        <v>147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81</v>
      </c>
      <c r="BK216" s="231">
        <f>ROUND(I216*H216,2)</f>
        <v>0</v>
      </c>
      <c r="BL216" s="16" t="s">
        <v>274</v>
      </c>
      <c r="BM216" s="230" t="s">
        <v>355</v>
      </c>
    </row>
    <row r="217" spans="1:65" s="2" customFormat="1" ht="37.8" customHeight="1">
      <c r="A217" s="37"/>
      <c r="B217" s="38"/>
      <c r="C217" s="218" t="s">
        <v>356</v>
      </c>
      <c r="D217" s="218" t="s">
        <v>151</v>
      </c>
      <c r="E217" s="219" t="s">
        <v>357</v>
      </c>
      <c r="F217" s="220" t="s">
        <v>358</v>
      </c>
      <c r="G217" s="221" t="s">
        <v>183</v>
      </c>
      <c r="H217" s="222">
        <v>14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38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274</v>
      </c>
      <c r="AT217" s="230" t="s">
        <v>151</v>
      </c>
      <c r="AU217" s="230" t="s">
        <v>83</v>
      </c>
      <c r="AY217" s="16" t="s">
        <v>147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81</v>
      </c>
      <c r="BK217" s="231">
        <f>ROUND(I217*H217,2)</f>
        <v>0</v>
      </c>
      <c r="BL217" s="16" t="s">
        <v>274</v>
      </c>
      <c r="BM217" s="230" t="s">
        <v>359</v>
      </c>
    </row>
    <row r="218" spans="1:65" s="2" customFormat="1" ht="16.5" customHeight="1">
      <c r="A218" s="37"/>
      <c r="B218" s="38"/>
      <c r="C218" s="218" t="s">
        <v>360</v>
      </c>
      <c r="D218" s="218" t="s">
        <v>151</v>
      </c>
      <c r="E218" s="219" t="s">
        <v>361</v>
      </c>
      <c r="F218" s="220" t="s">
        <v>362</v>
      </c>
      <c r="G218" s="221" t="s">
        <v>212</v>
      </c>
      <c r="H218" s="222">
        <v>6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38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274</v>
      </c>
      <c r="AT218" s="230" t="s">
        <v>151</v>
      </c>
      <c r="AU218" s="230" t="s">
        <v>83</v>
      </c>
      <c r="AY218" s="16" t="s">
        <v>147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274</v>
      </c>
      <c r="BM218" s="230" t="s">
        <v>363</v>
      </c>
    </row>
    <row r="219" spans="1:65" s="2" customFormat="1" ht="21.75" customHeight="1">
      <c r="A219" s="37"/>
      <c r="B219" s="38"/>
      <c r="C219" s="218" t="s">
        <v>364</v>
      </c>
      <c r="D219" s="218" t="s">
        <v>151</v>
      </c>
      <c r="E219" s="219" t="s">
        <v>365</v>
      </c>
      <c r="F219" s="220" t="s">
        <v>366</v>
      </c>
      <c r="G219" s="221" t="s">
        <v>212</v>
      </c>
      <c r="H219" s="222">
        <v>6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38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274</v>
      </c>
      <c r="AT219" s="230" t="s">
        <v>151</v>
      </c>
      <c r="AU219" s="230" t="s">
        <v>83</v>
      </c>
      <c r="AY219" s="16" t="s">
        <v>147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81</v>
      </c>
      <c r="BK219" s="231">
        <f>ROUND(I219*H219,2)</f>
        <v>0</v>
      </c>
      <c r="BL219" s="16" t="s">
        <v>274</v>
      </c>
      <c r="BM219" s="230" t="s">
        <v>367</v>
      </c>
    </row>
    <row r="220" spans="1:65" s="2" customFormat="1" ht="16.5" customHeight="1">
      <c r="A220" s="37"/>
      <c r="B220" s="38"/>
      <c r="C220" s="218" t="s">
        <v>368</v>
      </c>
      <c r="D220" s="218" t="s">
        <v>151</v>
      </c>
      <c r="E220" s="219" t="s">
        <v>369</v>
      </c>
      <c r="F220" s="220" t="s">
        <v>370</v>
      </c>
      <c r="G220" s="221" t="s">
        <v>371</v>
      </c>
      <c r="H220" s="222">
        <v>2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38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274</v>
      </c>
      <c r="AT220" s="230" t="s">
        <v>151</v>
      </c>
      <c r="AU220" s="230" t="s">
        <v>83</v>
      </c>
      <c r="AY220" s="16" t="s">
        <v>147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81</v>
      </c>
      <c r="BK220" s="231">
        <f>ROUND(I220*H220,2)</f>
        <v>0</v>
      </c>
      <c r="BL220" s="16" t="s">
        <v>274</v>
      </c>
      <c r="BM220" s="230" t="s">
        <v>372</v>
      </c>
    </row>
    <row r="221" spans="1:65" s="2" customFormat="1" ht="33" customHeight="1">
      <c r="A221" s="37"/>
      <c r="B221" s="38"/>
      <c r="C221" s="218" t="s">
        <v>373</v>
      </c>
      <c r="D221" s="218" t="s">
        <v>151</v>
      </c>
      <c r="E221" s="219" t="s">
        <v>374</v>
      </c>
      <c r="F221" s="220" t="s">
        <v>375</v>
      </c>
      <c r="G221" s="221" t="s">
        <v>212</v>
      </c>
      <c r="H221" s="222">
        <v>1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38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274</v>
      </c>
      <c r="AT221" s="230" t="s">
        <v>151</v>
      </c>
      <c r="AU221" s="230" t="s">
        <v>83</v>
      </c>
      <c r="AY221" s="16" t="s">
        <v>147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81</v>
      </c>
      <c r="BK221" s="231">
        <f>ROUND(I221*H221,2)</f>
        <v>0</v>
      </c>
      <c r="BL221" s="16" t="s">
        <v>274</v>
      </c>
      <c r="BM221" s="230" t="s">
        <v>376</v>
      </c>
    </row>
    <row r="222" spans="1:65" s="2" customFormat="1" ht="16.5" customHeight="1">
      <c r="A222" s="37"/>
      <c r="B222" s="38"/>
      <c r="C222" s="218" t="s">
        <v>377</v>
      </c>
      <c r="D222" s="218" t="s">
        <v>151</v>
      </c>
      <c r="E222" s="219" t="s">
        <v>378</v>
      </c>
      <c r="F222" s="220" t="s">
        <v>379</v>
      </c>
      <c r="G222" s="221" t="s">
        <v>304</v>
      </c>
      <c r="H222" s="222">
        <v>1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38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274</v>
      </c>
      <c r="AT222" s="230" t="s">
        <v>151</v>
      </c>
      <c r="AU222" s="230" t="s">
        <v>83</v>
      </c>
      <c r="AY222" s="16" t="s">
        <v>147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81</v>
      </c>
      <c r="BK222" s="231">
        <f>ROUND(I222*H222,2)</f>
        <v>0</v>
      </c>
      <c r="BL222" s="16" t="s">
        <v>274</v>
      </c>
      <c r="BM222" s="230" t="s">
        <v>380</v>
      </c>
    </row>
    <row r="223" spans="1:65" s="2" customFormat="1" ht="24.15" customHeight="1">
      <c r="A223" s="37"/>
      <c r="B223" s="38"/>
      <c r="C223" s="218" t="s">
        <v>381</v>
      </c>
      <c r="D223" s="218" t="s">
        <v>151</v>
      </c>
      <c r="E223" s="219" t="s">
        <v>382</v>
      </c>
      <c r="F223" s="220" t="s">
        <v>383</v>
      </c>
      <c r="G223" s="221" t="s">
        <v>183</v>
      </c>
      <c r="H223" s="222">
        <v>28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38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274</v>
      </c>
      <c r="AT223" s="230" t="s">
        <v>151</v>
      </c>
      <c r="AU223" s="230" t="s">
        <v>83</v>
      </c>
      <c r="AY223" s="16" t="s">
        <v>147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81</v>
      </c>
      <c r="BK223" s="231">
        <f>ROUND(I223*H223,2)</f>
        <v>0</v>
      </c>
      <c r="BL223" s="16" t="s">
        <v>274</v>
      </c>
      <c r="BM223" s="230" t="s">
        <v>384</v>
      </c>
    </row>
    <row r="224" spans="1:65" s="2" customFormat="1" ht="21.75" customHeight="1">
      <c r="A224" s="37"/>
      <c r="B224" s="38"/>
      <c r="C224" s="218" t="s">
        <v>385</v>
      </c>
      <c r="D224" s="218" t="s">
        <v>151</v>
      </c>
      <c r="E224" s="219" t="s">
        <v>386</v>
      </c>
      <c r="F224" s="220" t="s">
        <v>387</v>
      </c>
      <c r="G224" s="221" t="s">
        <v>183</v>
      </c>
      <c r="H224" s="222">
        <v>28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38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274</v>
      </c>
      <c r="AT224" s="230" t="s">
        <v>151</v>
      </c>
      <c r="AU224" s="230" t="s">
        <v>83</v>
      </c>
      <c r="AY224" s="16" t="s">
        <v>147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81</v>
      </c>
      <c r="BK224" s="231">
        <f>ROUND(I224*H224,2)</f>
        <v>0</v>
      </c>
      <c r="BL224" s="16" t="s">
        <v>274</v>
      </c>
      <c r="BM224" s="230" t="s">
        <v>388</v>
      </c>
    </row>
    <row r="225" spans="1:65" s="2" customFormat="1" ht="24.15" customHeight="1">
      <c r="A225" s="37"/>
      <c r="B225" s="38"/>
      <c r="C225" s="218" t="s">
        <v>389</v>
      </c>
      <c r="D225" s="218" t="s">
        <v>151</v>
      </c>
      <c r="E225" s="219" t="s">
        <v>390</v>
      </c>
      <c r="F225" s="220" t="s">
        <v>391</v>
      </c>
      <c r="G225" s="221" t="s">
        <v>246</v>
      </c>
      <c r="H225" s="222">
        <v>0.12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38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274</v>
      </c>
      <c r="AT225" s="230" t="s">
        <v>151</v>
      </c>
      <c r="AU225" s="230" t="s">
        <v>83</v>
      </c>
      <c r="AY225" s="16" t="s">
        <v>147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81</v>
      </c>
      <c r="BK225" s="231">
        <f>ROUND(I225*H225,2)</f>
        <v>0</v>
      </c>
      <c r="BL225" s="16" t="s">
        <v>274</v>
      </c>
      <c r="BM225" s="230" t="s">
        <v>392</v>
      </c>
    </row>
    <row r="226" spans="1:65" s="2" customFormat="1" ht="24.15" customHeight="1">
      <c r="A226" s="37"/>
      <c r="B226" s="38"/>
      <c r="C226" s="218" t="s">
        <v>393</v>
      </c>
      <c r="D226" s="218" t="s">
        <v>151</v>
      </c>
      <c r="E226" s="219" t="s">
        <v>394</v>
      </c>
      <c r="F226" s="220" t="s">
        <v>395</v>
      </c>
      <c r="G226" s="221" t="s">
        <v>246</v>
      </c>
      <c r="H226" s="222">
        <v>0.12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38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274</v>
      </c>
      <c r="AT226" s="230" t="s">
        <v>151</v>
      </c>
      <c r="AU226" s="230" t="s">
        <v>83</v>
      </c>
      <c r="AY226" s="16" t="s">
        <v>147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81</v>
      </c>
      <c r="BK226" s="231">
        <f>ROUND(I226*H226,2)</f>
        <v>0</v>
      </c>
      <c r="BL226" s="16" t="s">
        <v>274</v>
      </c>
      <c r="BM226" s="230" t="s">
        <v>396</v>
      </c>
    </row>
    <row r="227" spans="1:63" s="12" customFormat="1" ht="22.8" customHeight="1">
      <c r="A227" s="12"/>
      <c r="B227" s="202"/>
      <c r="C227" s="203"/>
      <c r="D227" s="204" t="s">
        <v>72</v>
      </c>
      <c r="E227" s="216" t="s">
        <v>397</v>
      </c>
      <c r="F227" s="216" t="s">
        <v>398</v>
      </c>
      <c r="G227" s="203"/>
      <c r="H227" s="203"/>
      <c r="I227" s="206"/>
      <c r="J227" s="217">
        <f>BK227</f>
        <v>0</v>
      </c>
      <c r="K227" s="203"/>
      <c r="L227" s="208"/>
      <c r="M227" s="209"/>
      <c r="N227" s="210"/>
      <c r="O227" s="210"/>
      <c r="P227" s="211">
        <f>SUM(P228:P250)</f>
        <v>0</v>
      </c>
      <c r="Q227" s="210"/>
      <c r="R227" s="211">
        <f>SUM(R228:R250)</f>
        <v>0.08407999999999999</v>
      </c>
      <c r="S227" s="210"/>
      <c r="T227" s="212">
        <f>SUM(T228:T250)</f>
        <v>0.155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3" t="s">
        <v>83</v>
      </c>
      <c r="AT227" s="214" t="s">
        <v>72</v>
      </c>
      <c r="AU227" s="214" t="s">
        <v>81</v>
      </c>
      <c r="AY227" s="213" t="s">
        <v>147</v>
      </c>
      <c r="BK227" s="215">
        <f>SUM(BK228:BK250)</f>
        <v>0</v>
      </c>
    </row>
    <row r="228" spans="1:65" s="2" customFormat="1" ht="21.75" customHeight="1">
      <c r="A228" s="37"/>
      <c r="B228" s="38"/>
      <c r="C228" s="218" t="s">
        <v>399</v>
      </c>
      <c r="D228" s="218" t="s">
        <v>151</v>
      </c>
      <c r="E228" s="219" t="s">
        <v>400</v>
      </c>
      <c r="F228" s="220" t="s">
        <v>401</v>
      </c>
      <c r="G228" s="221" t="s">
        <v>212</v>
      </c>
      <c r="H228" s="222">
        <v>1</v>
      </c>
      <c r="I228" s="223"/>
      <c r="J228" s="224">
        <f>ROUND(I228*H228,2)</f>
        <v>0</v>
      </c>
      <c r="K228" s="225"/>
      <c r="L228" s="43"/>
      <c r="M228" s="226" t="s">
        <v>1</v>
      </c>
      <c r="N228" s="227" t="s">
        <v>38</v>
      </c>
      <c r="O228" s="90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274</v>
      </c>
      <c r="AT228" s="230" t="s">
        <v>151</v>
      </c>
      <c r="AU228" s="230" t="s">
        <v>83</v>
      </c>
      <c r="AY228" s="16" t="s">
        <v>147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81</v>
      </c>
      <c r="BK228" s="231">
        <f>ROUND(I228*H228,2)</f>
        <v>0</v>
      </c>
      <c r="BL228" s="16" t="s">
        <v>274</v>
      </c>
      <c r="BM228" s="230" t="s">
        <v>402</v>
      </c>
    </row>
    <row r="229" spans="1:65" s="2" customFormat="1" ht="24.15" customHeight="1">
      <c r="A229" s="37"/>
      <c r="B229" s="38"/>
      <c r="C229" s="255" t="s">
        <v>403</v>
      </c>
      <c r="D229" s="255" t="s">
        <v>291</v>
      </c>
      <c r="E229" s="256" t="s">
        <v>404</v>
      </c>
      <c r="F229" s="257" t="s">
        <v>405</v>
      </c>
      <c r="G229" s="258" t="s">
        <v>212</v>
      </c>
      <c r="H229" s="259">
        <v>1</v>
      </c>
      <c r="I229" s="260"/>
      <c r="J229" s="261">
        <f>ROUND(I229*H229,2)</f>
        <v>0</v>
      </c>
      <c r="K229" s="262"/>
      <c r="L229" s="263"/>
      <c r="M229" s="264" t="s">
        <v>1</v>
      </c>
      <c r="N229" s="265" t="s">
        <v>38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294</v>
      </c>
      <c r="AT229" s="230" t="s">
        <v>291</v>
      </c>
      <c r="AU229" s="230" t="s">
        <v>83</v>
      </c>
      <c r="AY229" s="16" t="s">
        <v>147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81</v>
      </c>
      <c r="BK229" s="231">
        <f>ROUND(I229*H229,2)</f>
        <v>0</v>
      </c>
      <c r="BL229" s="16" t="s">
        <v>274</v>
      </c>
      <c r="BM229" s="230" t="s">
        <v>406</v>
      </c>
    </row>
    <row r="230" spans="1:65" s="2" customFormat="1" ht="24.15" customHeight="1">
      <c r="A230" s="37"/>
      <c r="B230" s="38"/>
      <c r="C230" s="255" t="s">
        <v>407</v>
      </c>
      <c r="D230" s="255" t="s">
        <v>291</v>
      </c>
      <c r="E230" s="256" t="s">
        <v>408</v>
      </c>
      <c r="F230" s="257" t="s">
        <v>409</v>
      </c>
      <c r="G230" s="258" t="s">
        <v>212</v>
      </c>
      <c r="H230" s="259">
        <v>1</v>
      </c>
      <c r="I230" s="260"/>
      <c r="J230" s="261">
        <f>ROUND(I230*H230,2)</f>
        <v>0</v>
      </c>
      <c r="K230" s="262"/>
      <c r="L230" s="263"/>
      <c r="M230" s="264" t="s">
        <v>1</v>
      </c>
      <c r="N230" s="265" t="s">
        <v>38</v>
      </c>
      <c r="O230" s="90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294</v>
      </c>
      <c r="AT230" s="230" t="s">
        <v>291</v>
      </c>
      <c r="AU230" s="230" t="s">
        <v>83</v>
      </c>
      <c r="AY230" s="16" t="s">
        <v>147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81</v>
      </c>
      <c r="BK230" s="231">
        <f>ROUND(I230*H230,2)</f>
        <v>0</v>
      </c>
      <c r="BL230" s="16" t="s">
        <v>274</v>
      </c>
      <c r="BM230" s="230" t="s">
        <v>410</v>
      </c>
    </row>
    <row r="231" spans="1:65" s="2" customFormat="1" ht="24.15" customHeight="1">
      <c r="A231" s="37"/>
      <c r="B231" s="38"/>
      <c r="C231" s="218" t="s">
        <v>411</v>
      </c>
      <c r="D231" s="218" t="s">
        <v>151</v>
      </c>
      <c r="E231" s="219" t="s">
        <v>412</v>
      </c>
      <c r="F231" s="220" t="s">
        <v>413</v>
      </c>
      <c r="G231" s="221" t="s">
        <v>414</v>
      </c>
      <c r="H231" s="222">
        <v>1</v>
      </c>
      <c r="I231" s="223"/>
      <c r="J231" s="224">
        <f>ROUND(I231*H231,2)</f>
        <v>0</v>
      </c>
      <c r="K231" s="225"/>
      <c r="L231" s="43"/>
      <c r="M231" s="226" t="s">
        <v>1</v>
      </c>
      <c r="N231" s="227" t="s">
        <v>38</v>
      </c>
      <c r="O231" s="90"/>
      <c r="P231" s="228">
        <f>O231*H231</f>
        <v>0</v>
      </c>
      <c r="Q231" s="228">
        <v>0.01607</v>
      </c>
      <c r="R231" s="228">
        <f>Q231*H231</f>
        <v>0.01607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274</v>
      </c>
      <c r="AT231" s="230" t="s">
        <v>151</v>
      </c>
      <c r="AU231" s="230" t="s">
        <v>83</v>
      </c>
      <c r="AY231" s="16" t="s">
        <v>147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81</v>
      </c>
      <c r="BK231" s="231">
        <f>ROUND(I231*H231,2)</f>
        <v>0</v>
      </c>
      <c r="BL231" s="16" t="s">
        <v>274</v>
      </c>
      <c r="BM231" s="230" t="s">
        <v>415</v>
      </c>
    </row>
    <row r="232" spans="1:65" s="2" customFormat="1" ht="21.75" customHeight="1">
      <c r="A232" s="37"/>
      <c r="B232" s="38"/>
      <c r="C232" s="218" t="s">
        <v>416</v>
      </c>
      <c r="D232" s="218" t="s">
        <v>151</v>
      </c>
      <c r="E232" s="219" t="s">
        <v>417</v>
      </c>
      <c r="F232" s="220" t="s">
        <v>418</v>
      </c>
      <c r="G232" s="221" t="s">
        <v>414</v>
      </c>
      <c r="H232" s="222">
        <v>1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38</v>
      </c>
      <c r="O232" s="90"/>
      <c r="P232" s="228">
        <f>O232*H232</f>
        <v>0</v>
      </c>
      <c r="Q232" s="228">
        <v>0.00173</v>
      </c>
      <c r="R232" s="228">
        <f>Q232*H232</f>
        <v>0.00173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274</v>
      </c>
      <c r="AT232" s="230" t="s">
        <v>151</v>
      </c>
      <c r="AU232" s="230" t="s">
        <v>83</v>
      </c>
      <c r="AY232" s="16" t="s">
        <v>147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81</v>
      </c>
      <c r="BK232" s="231">
        <f>ROUND(I232*H232,2)</f>
        <v>0</v>
      </c>
      <c r="BL232" s="16" t="s">
        <v>274</v>
      </c>
      <c r="BM232" s="230" t="s">
        <v>419</v>
      </c>
    </row>
    <row r="233" spans="1:65" s="2" customFormat="1" ht="16.5" customHeight="1">
      <c r="A233" s="37"/>
      <c r="B233" s="38"/>
      <c r="C233" s="255" t="s">
        <v>420</v>
      </c>
      <c r="D233" s="255" t="s">
        <v>291</v>
      </c>
      <c r="E233" s="256" t="s">
        <v>421</v>
      </c>
      <c r="F233" s="257" t="s">
        <v>422</v>
      </c>
      <c r="G233" s="258" t="s">
        <v>212</v>
      </c>
      <c r="H233" s="259">
        <v>1</v>
      </c>
      <c r="I233" s="260"/>
      <c r="J233" s="261">
        <f>ROUND(I233*H233,2)</f>
        <v>0</v>
      </c>
      <c r="K233" s="262"/>
      <c r="L233" s="263"/>
      <c r="M233" s="264" t="s">
        <v>1</v>
      </c>
      <c r="N233" s="265" t="s">
        <v>38</v>
      </c>
      <c r="O233" s="90"/>
      <c r="P233" s="228">
        <f>O233*H233</f>
        <v>0</v>
      </c>
      <c r="Q233" s="228">
        <v>0.012</v>
      </c>
      <c r="R233" s="228">
        <f>Q233*H233</f>
        <v>0.012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294</v>
      </c>
      <c r="AT233" s="230" t="s">
        <v>291</v>
      </c>
      <c r="AU233" s="230" t="s">
        <v>83</v>
      </c>
      <c r="AY233" s="16" t="s">
        <v>147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81</v>
      </c>
      <c r="BK233" s="231">
        <f>ROUND(I233*H233,2)</f>
        <v>0</v>
      </c>
      <c r="BL233" s="16" t="s">
        <v>274</v>
      </c>
      <c r="BM233" s="230" t="s">
        <v>423</v>
      </c>
    </row>
    <row r="234" spans="1:65" s="2" customFormat="1" ht="16.5" customHeight="1">
      <c r="A234" s="37"/>
      <c r="B234" s="38"/>
      <c r="C234" s="218" t="s">
        <v>424</v>
      </c>
      <c r="D234" s="218" t="s">
        <v>151</v>
      </c>
      <c r="E234" s="219" t="s">
        <v>425</v>
      </c>
      <c r="F234" s="220" t="s">
        <v>426</v>
      </c>
      <c r="G234" s="221" t="s">
        <v>414</v>
      </c>
      <c r="H234" s="222">
        <v>1</v>
      </c>
      <c r="I234" s="223"/>
      <c r="J234" s="224">
        <f>ROUND(I234*H234,2)</f>
        <v>0</v>
      </c>
      <c r="K234" s="225"/>
      <c r="L234" s="43"/>
      <c r="M234" s="226" t="s">
        <v>1</v>
      </c>
      <c r="N234" s="227" t="s">
        <v>38</v>
      </c>
      <c r="O234" s="90"/>
      <c r="P234" s="228">
        <f>O234*H234</f>
        <v>0</v>
      </c>
      <c r="Q234" s="228">
        <v>0.00583</v>
      </c>
      <c r="R234" s="228">
        <f>Q234*H234</f>
        <v>0.00583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274</v>
      </c>
      <c r="AT234" s="230" t="s">
        <v>151</v>
      </c>
      <c r="AU234" s="230" t="s">
        <v>83</v>
      </c>
      <c r="AY234" s="16" t="s">
        <v>147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81</v>
      </c>
      <c r="BK234" s="231">
        <f>ROUND(I234*H234,2)</f>
        <v>0</v>
      </c>
      <c r="BL234" s="16" t="s">
        <v>274</v>
      </c>
      <c r="BM234" s="230" t="s">
        <v>427</v>
      </c>
    </row>
    <row r="235" spans="1:65" s="2" customFormat="1" ht="16.5" customHeight="1">
      <c r="A235" s="37"/>
      <c r="B235" s="38"/>
      <c r="C235" s="255" t="s">
        <v>428</v>
      </c>
      <c r="D235" s="255" t="s">
        <v>291</v>
      </c>
      <c r="E235" s="256" t="s">
        <v>429</v>
      </c>
      <c r="F235" s="257" t="s">
        <v>430</v>
      </c>
      <c r="G235" s="258" t="s">
        <v>212</v>
      </c>
      <c r="H235" s="259">
        <v>1</v>
      </c>
      <c r="I235" s="260"/>
      <c r="J235" s="261">
        <f>ROUND(I235*H235,2)</f>
        <v>0</v>
      </c>
      <c r="K235" s="262"/>
      <c r="L235" s="263"/>
      <c r="M235" s="264" t="s">
        <v>1</v>
      </c>
      <c r="N235" s="265" t="s">
        <v>38</v>
      </c>
      <c r="O235" s="90"/>
      <c r="P235" s="228">
        <f>O235*H235</f>
        <v>0</v>
      </c>
      <c r="Q235" s="228">
        <v>0.012</v>
      </c>
      <c r="R235" s="228">
        <f>Q235*H235</f>
        <v>0.012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294</v>
      </c>
      <c r="AT235" s="230" t="s">
        <v>291</v>
      </c>
      <c r="AU235" s="230" t="s">
        <v>83</v>
      </c>
      <c r="AY235" s="16" t="s">
        <v>147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81</v>
      </c>
      <c r="BK235" s="231">
        <f>ROUND(I235*H235,2)</f>
        <v>0</v>
      </c>
      <c r="BL235" s="16" t="s">
        <v>274</v>
      </c>
      <c r="BM235" s="230" t="s">
        <v>431</v>
      </c>
    </row>
    <row r="236" spans="1:65" s="2" customFormat="1" ht="16.5" customHeight="1">
      <c r="A236" s="37"/>
      <c r="B236" s="38"/>
      <c r="C236" s="218" t="s">
        <v>432</v>
      </c>
      <c r="D236" s="218" t="s">
        <v>151</v>
      </c>
      <c r="E236" s="219" t="s">
        <v>433</v>
      </c>
      <c r="F236" s="220" t="s">
        <v>434</v>
      </c>
      <c r="G236" s="221" t="s">
        <v>414</v>
      </c>
      <c r="H236" s="222">
        <v>1</v>
      </c>
      <c r="I236" s="223"/>
      <c r="J236" s="224">
        <f>ROUND(I236*H236,2)</f>
        <v>0</v>
      </c>
      <c r="K236" s="225"/>
      <c r="L236" s="43"/>
      <c r="M236" s="226" t="s">
        <v>1</v>
      </c>
      <c r="N236" s="227" t="s">
        <v>38</v>
      </c>
      <c r="O236" s="90"/>
      <c r="P236" s="228">
        <f>O236*H236</f>
        <v>0</v>
      </c>
      <c r="Q236" s="228">
        <v>0.00017</v>
      </c>
      <c r="R236" s="228">
        <f>Q236*H236</f>
        <v>0.00017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274</v>
      </c>
      <c r="AT236" s="230" t="s">
        <v>151</v>
      </c>
      <c r="AU236" s="230" t="s">
        <v>83</v>
      </c>
      <c r="AY236" s="16" t="s">
        <v>147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81</v>
      </c>
      <c r="BK236" s="231">
        <f>ROUND(I236*H236,2)</f>
        <v>0</v>
      </c>
      <c r="BL236" s="16" t="s">
        <v>274</v>
      </c>
      <c r="BM236" s="230" t="s">
        <v>435</v>
      </c>
    </row>
    <row r="237" spans="1:65" s="2" customFormat="1" ht="33" customHeight="1">
      <c r="A237" s="37"/>
      <c r="B237" s="38"/>
      <c r="C237" s="255" t="s">
        <v>436</v>
      </c>
      <c r="D237" s="255" t="s">
        <v>291</v>
      </c>
      <c r="E237" s="256" t="s">
        <v>437</v>
      </c>
      <c r="F237" s="257" t="s">
        <v>438</v>
      </c>
      <c r="G237" s="258" t="s">
        <v>212</v>
      </c>
      <c r="H237" s="259">
        <v>1</v>
      </c>
      <c r="I237" s="260"/>
      <c r="J237" s="261">
        <f>ROUND(I237*H237,2)</f>
        <v>0</v>
      </c>
      <c r="K237" s="262"/>
      <c r="L237" s="263"/>
      <c r="M237" s="264" t="s">
        <v>1</v>
      </c>
      <c r="N237" s="265" t="s">
        <v>38</v>
      </c>
      <c r="O237" s="90"/>
      <c r="P237" s="228">
        <f>O237*H237</f>
        <v>0</v>
      </c>
      <c r="Q237" s="228">
        <v>0.029</v>
      </c>
      <c r="R237" s="228">
        <f>Q237*H237</f>
        <v>0.029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294</v>
      </c>
      <c r="AT237" s="230" t="s">
        <v>291</v>
      </c>
      <c r="AU237" s="230" t="s">
        <v>83</v>
      </c>
      <c r="AY237" s="16" t="s">
        <v>147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81</v>
      </c>
      <c r="BK237" s="231">
        <f>ROUND(I237*H237,2)</f>
        <v>0</v>
      </c>
      <c r="BL237" s="16" t="s">
        <v>274</v>
      </c>
      <c r="BM237" s="230" t="s">
        <v>439</v>
      </c>
    </row>
    <row r="238" spans="1:65" s="2" customFormat="1" ht="21.75" customHeight="1">
      <c r="A238" s="37"/>
      <c r="B238" s="38"/>
      <c r="C238" s="218" t="s">
        <v>440</v>
      </c>
      <c r="D238" s="218" t="s">
        <v>151</v>
      </c>
      <c r="E238" s="219" t="s">
        <v>441</v>
      </c>
      <c r="F238" s="220" t="s">
        <v>442</v>
      </c>
      <c r="G238" s="221" t="s">
        <v>414</v>
      </c>
      <c r="H238" s="222">
        <v>1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38</v>
      </c>
      <c r="O238" s="90"/>
      <c r="P238" s="228">
        <f>O238*H238</f>
        <v>0</v>
      </c>
      <c r="Q238" s="228">
        <v>0</v>
      </c>
      <c r="R238" s="228">
        <f>Q238*H238</f>
        <v>0</v>
      </c>
      <c r="S238" s="228">
        <v>0.155</v>
      </c>
      <c r="T238" s="229">
        <f>S238*H238</f>
        <v>0.155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274</v>
      </c>
      <c r="AT238" s="230" t="s">
        <v>151</v>
      </c>
      <c r="AU238" s="230" t="s">
        <v>83</v>
      </c>
      <c r="AY238" s="16" t="s">
        <v>147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81</v>
      </c>
      <c r="BK238" s="231">
        <f>ROUND(I238*H238,2)</f>
        <v>0</v>
      </c>
      <c r="BL238" s="16" t="s">
        <v>274</v>
      </c>
      <c r="BM238" s="230" t="s">
        <v>443</v>
      </c>
    </row>
    <row r="239" spans="1:65" s="2" customFormat="1" ht="33" customHeight="1">
      <c r="A239" s="37"/>
      <c r="B239" s="38"/>
      <c r="C239" s="218" t="s">
        <v>444</v>
      </c>
      <c r="D239" s="218" t="s">
        <v>151</v>
      </c>
      <c r="E239" s="219" t="s">
        <v>445</v>
      </c>
      <c r="F239" s="220" t="s">
        <v>446</v>
      </c>
      <c r="G239" s="221" t="s">
        <v>246</v>
      </c>
      <c r="H239" s="222">
        <v>1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38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274</v>
      </c>
      <c r="AT239" s="230" t="s">
        <v>151</v>
      </c>
      <c r="AU239" s="230" t="s">
        <v>83</v>
      </c>
      <c r="AY239" s="16" t="s">
        <v>147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81</v>
      </c>
      <c r="BK239" s="231">
        <f>ROUND(I239*H239,2)</f>
        <v>0</v>
      </c>
      <c r="BL239" s="16" t="s">
        <v>274</v>
      </c>
      <c r="BM239" s="230" t="s">
        <v>447</v>
      </c>
    </row>
    <row r="240" spans="1:65" s="2" customFormat="1" ht="24.15" customHeight="1">
      <c r="A240" s="37"/>
      <c r="B240" s="38"/>
      <c r="C240" s="218" t="s">
        <v>448</v>
      </c>
      <c r="D240" s="218" t="s">
        <v>151</v>
      </c>
      <c r="E240" s="219" t="s">
        <v>449</v>
      </c>
      <c r="F240" s="220" t="s">
        <v>450</v>
      </c>
      <c r="G240" s="221" t="s">
        <v>414</v>
      </c>
      <c r="H240" s="222">
        <v>1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38</v>
      </c>
      <c r="O240" s="90"/>
      <c r="P240" s="228">
        <f>O240*H240</f>
        <v>0</v>
      </c>
      <c r="Q240" s="228">
        <v>0.00172</v>
      </c>
      <c r="R240" s="228">
        <f>Q240*H240</f>
        <v>0.00172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274</v>
      </c>
      <c r="AT240" s="230" t="s">
        <v>151</v>
      </c>
      <c r="AU240" s="230" t="s">
        <v>83</v>
      </c>
      <c r="AY240" s="16" t="s">
        <v>147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81</v>
      </c>
      <c r="BK240" s="231">
        <f>ROUND(I240*H240,2)</f>
        <v>0</v>
      </c>
      <c r="BL240" s="16" t="s">
        <v>274</v>
      </c>
      <c r="BM240" s="230" t="s">
        <v>451</v>
      </c>
    </row>
    <row r="241" spans="1:65" s="2" customFormat="1" ht="21.75" customHeight="1">
      <c r="A241" s="37"/>
      <c r="B241" s="38"/>
      <c r="C241" s="218" t="s">
        <v>452</v>
      </c>
      <c r="D241" s="218" t="s">
        <v>151</v>
      </c>
      <c r="E241" s="219" t="s">
        <v>453</v>
      </c>
      <c r="F241" s="220" t="s">
        <v>454</v>
      </c>
      <c r="G241" s="221" t="s">
        <v>414</v>
      </c>
      <c r="H241" s="222">
        <v>1</v>
      </c>
      <c r="I241" s="223"/>
      <c r="J241" s="224">
        <f>ROUND(I241*H241,2)</f>
        <v>0</v>
      </c>
      <c r="K241" s="225"/>
      <c r="L241" s="43"/>
      <c r="M241" s="226" t="s">
        <v>1</v>
      </c>
      <c r="N241" s="227" t="s">
        <v>38</v>
      </c>
      <c r="O241" s="90"/>
      <c r="P241" s="228">
        <f>O241*H241</f>
        <v>0</v>
      </c>
      <c r="Q241" s="228">
        <v>0.0018</v>
      </c>
      <c r="R241" s="228">
        <f>Q241*H241</f>
        <v>0.0018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274</v>
      </c>
      <c r="AT241" s="230" t="s">
        <v>151</v>
      </c>
      <c r="AU241" s="230" t="s">
        <v>83</v>
      </c>
      <c r="AY241" s="16" t="s">
        <v>147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81</v>
      </c>
      <c r="BK241" s="231">
        <f>ROUND(I241*H241,2)</f>
        <v>0</v>
      </c>
      <c r="BL241" s="16" t="s">
        <v>274</v>
      </c>
      <c r="BM241" s="230" t="s">
        <v>455</v>
      </c>
    </row>
    <row r="242" spans="1:65" s="2" customFormat="1" ht="24.15" customHeight="1">
      <c r="A242" s="37"/>
      <c r="B242" s="38"/>
      <c r="C242" s="218" t="s">
        <v>456</v>
      </c>
      <c r="D242" s="218" t="s">
        <v>151</v>
      </c>
      <c r="E242" s="219" t="s">
        <v>457</v>
      </c>
      <c r="F242" s="220" t="s">
        <v>458</v>
      </c>
      <c r="G242" s="221" t="s">
        <v>212</v>
      </c>
      <c r="H242" s="222">
        <v>1</v>
      </c>
      <c r="I242" s="223"/>
      <c r="J242" s="224">
        <f>ROUND(I242*H242,2)</f>
        <v>0</v>
      </c>
      <c r="K242" s="225"/>
      <c r="L242" s="43"/>
      <c r="M242" s="226" t="s">
        <v>1</v>
      </c>
      <c r="N242" s="227" t="s">
        <v>38</v>
      </c>
      <c r="O242" s="90"/>
      <c r="P242" s="228">
        <f>O242*H242</f>
        <v>0</v>
      </c>
      <c r="Q242" s="228">
        <v>4E-05</v>
      </c>
      <c r="R242" s="228">
        <f>Q242*H242</f>
        <v>4E-05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274</v>
      </c>
      <c r="AT242" s="230" t="s">
        <v>151</v>
      </c>
      <c r="AU242" s="230" t="s">
        <v>83</v>
      </c>
      <c r="AY242" s="16" t="s">
        <v>147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81</v>
      </c>
      <c r="BK242" s="231">
        <f>ROUND(I242*H242,2)</f>
        <v>0</v>
      </c>
      <c r="BL242" s="16" t="s">
        <v>274</v>
      </c>
      <c r="BM242" s="230" t="s">
        <v>459</v>
      </c>
    </row>
    <row r="243" spans="1:65" s="2" customFormat="1" ht="24.15" customHeight="1">
      <c r="A243" s="37"/>
      <c r="B243" s="38"/>
      <c r="C243" s="255" t="s">
        <v>460</v>
      </c>
      <c r="D243" s="255" t="s">
        <v>291</v>
      </c>
      <c r="E243" s="256" t="s">
        <v>461</v>
      </c>
      <c r="F243" s="257" t="s">
        <v>462</v>
      </c>
      <c r="G243" s="258" t="s">
        <v>212</v>
      </c>
      <c r="H243" s="259">
        <v>1</v>
      </c>
      <c r="I243" s="260"/>
      <c r="J243" s="261">
        <f>ROUND(I243*H243,2)</f>
        <v>0</v>
      </c>
      <c r="K243" s="262"/>
      <c r="L243" s="263"/>
      <c r="M243" s="264" t="s">
        <v>1</v>
      </c>
      <c r="N243" s="265" t="s">
        <v>38</v>
      </c>
      <c r="O243" s="90"/>
      <c r="P243" s="228">
        <f>O243*H243</f>
        <v>0</v>
      </c>
      <c r="Q243" s="228">
        <v>0.0015</v>
      </c>
      <c r="R243" s="228">
        <f>Q243*H243</f>
        <v>0.0015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294</v>
      </c>
      <c r="AT243" s="230" t="s">
        <v>291</v>
      </c>
      <c r="AU243" s="230" t="s">
        <v>83</v>
      </c>
      <c r="AY243" s="16" t="s">
        <v>147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81</v>
      </c>
      <c r="BK243" s="231">
        <f>ROUND(I243*H243,2)</f>
        <v>0</v>
      </c>
      <c r="BL243" s="16" t="s">
        <v>274</v>
      </c>
      <c r="BM243" s="230" t="s">
        <v>463</v>
      </c>
    </row>
    <row r="244" spans="1:65" s="2" customFormat="1" ht="24.15" customHeight="1">
      <c r="A244" s="37"/>
      <c r="B244" s="38"/>
      <c r="C244" s="218" t="s">
        <v>464</v>
      </c>
      <c r="D244" s="218" t="s">
        <v>151</v>
      </c>
      <c r="E244" s="219" t="s">
        <v>465</v>
      </c>
      <c r="F244" s="220" t="s">
        <v>466</v>
      </c>
      <c r="G244" s="221" t="s">
        <v>212</v>
      </c>
      <c r="H244" s="222">
        <v>1</v>
      </c>
      <c r="I244" s="223"/>
      <c r="J244" s="224">
        <f>ROUND(I244*H244,2)</f>
        <v>0</v>
      </c>
      <c r="K244" s="225"/>
      <c r="L244" s="43"/>
      <c r="M244" s="226" t="s">
        <v>1</v>
      </c>
      <c r="N244" s="227" t="s">
        <v>38</v>
      </c>
      <c r="O244" s="90"/>
      <c r="P244" s="228">
        <f>O244*H244</f>
        <v>0</v>
      </c>
      <c r="Q244" s="228">
        <v>0.00012</v>
      </c>
      <c r="R244" s="228">
        <f>Q244*H244</f>
        <v>0.00012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274</v>
      </c>
      <c r="AT244" s="230" t="s">
        <v>151</v>
      </c>
      <c r="AU244" s="230" t="s">
        <v>83</v>
      </c>
      <c r="AY244" s="16" t="s">
        <v>147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81</v>
      </c>
      <c r="BK244" s="231">
        <f>ROUND(I244*H244,2)</f>
        <v>0</v>
      </c>
      <c r="BL244" s="16" t="s">
        <v>274</v>
      </c>
      <c r="BM244" s="230" t="s">
        <v>467</v>
      </c>
    </row>
    <row r="245" spans="1:65" s="2" customFormat="1" ht="16.5" customHeight="1">
      <c r="A245" s="37"/>
      <c r="B245" s="38"/>
      <c r="C245" s="255" t="s">
        <v>468</v>
      </c>
      <c r="D245" s="255" t="s">
        <v>291</v>
      </c>
      <c r="E245" s="256" t="s">
        <v>469</v>
      </c>
      <c r="F245" s="257" t="s">
        <v>470</v>
      </c>
      <c r="G245" s="258" t="s">
        <v>212</v>
      </c>
      <c r="H245" s="259">
        <v>1</v>
      </c>
      <c r="I245" s="260"/>
      <c r="J245" s="261">
        <f>ROUND(I245*H245,2)</f>
        <v>0</v>
      </c>
      <c r="K245" s="262"/>
      <c r="L245" s="263"/>
      <c r="M245" s="264" t="s">
        <v>1</v>
      </c>
      <c r="N245" s="265" t="s">
        <v>38</v>
      </c>
      <c r="O245" s="90"/>
      <c r="P245" s="228">
        <f>O245*H245</f>
        <v>0</v>
      </c>
      <c r="Q245" s="228">
        <v>0.0021</v>
      </c>
      <c r="R245" s="228">
        <f>Q245*H245</f>
        <v>0.0021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294</v>
      </c>
      <c r="AT245" s="230" t="s">
        <v>291</v>
      </c>
      <c r="AU245" s="230" t="s">
        <v>83</v>
      </c>
      <c r="AY245" s="16" t="s">
        <v>147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81</v>
      </c>
      <c r="BK245" s="231">
        <f>ROUND(I245*H245,2)</f>
        <v>0</v>
      </c>
      <c r="BL245" s="16" t="s">
        <v>274</v>
      </c>
      <c r="BM245" s="230" t="s">
        <v>471</v>
      </c>
    </row>
    <row r="246" spans="1:65" s="2" customFormat="1" ht="16.5" customHeight="1">
      <c r="A246" s="37"/>
      <c r="B246" s="38"/>
      <c r="C246" s="255" t="s">
        <v>472</v>
      </c>
      <c r="D246" s="255" t="s">
        <v>291</v>
      </c>
      <c r="E246" s="256" t="s">
        <v>473</v>
      </c>
      <c r="F246" s="257" t="s">
        <v>474</v>
      </c>
      <c r="G246" s="258" t="s">
        <v>81</v>
      </c>
      <c r="H246" s="259">
        <v>1</v>
      </c>
      <c r="I246" s="260"/>
      <c r="J246" s="261">
        <f>ROUND(I246*H246,2)</f>
        <v>0</v>
      </c>
      <c r="K246" s="262"/>
      <c r="L246" s="263"/>
      <c r="M246" s="264" t="s">
        <v>1</v>
      </c>
      <c r="N246" s="265" t="s">
        <v>38</v>
      </c>
      <c r="O246" s="90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294</v>
      </c>
      <c r="AT246" s="230" t="s">
        <v>291</v>
      </c>
      <c r="AU246" s="230" t="s">
        <v>83</v>
      </c>
      <c r="AY246" s="16" t="s">
        <v>147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81</v>
      </c>
      <c r="BK246" s="231">
        <f>ROUND(I246*H246,2)</f>
        <v>0</v>
      </c>
      <c r="BL246" s="16" t="s">
        <v>274</v>
      </c>
      <c r="BM246" s="230" t="s">
        <v>475</v>
      </c>
    </row>
    <row r="247" spans="1:65" s="2" customFormat="1" ht="16.5" customHeight="1">
      <c r="A247" s="37"/>
      <c r="B247" s="38"/>
      <c r="C247" s="255" t="s">
        <v>476</v>
      </c>
      <c r="D247" s="255" t="s">
        <v>291</v>
      </c>
      <c r="E247" s="256" t="s">
        <v>477</v>
      </c>
      <c r="F247" s="257" t="s">
        <v>478</v>
      </c>
      <c r="G247" s="258" t="s">
        <v>479</v>
      </c>
      <c r="H247" s="259">
        <v>1</v>
      </c>
      <c r="I247" s="260"/>
      <c r="J247" s="261">
        <f>ROUND(I247*H247,2)</f>
        <v>0</v>
      </c>
      <c r="K247" s="262"/>
      <c r="L247" s="263"/>
      <c r="M247" s="264" t="s">
        <v>1</v>
      </c>
      <c r="N247" s="265" t="s">
        <v>38</v>
      </c>
      <c r="O247" s="90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294</v>
      </c>
      <c r="AT247" s="230" t="s">
        <v>291</v>
      </c>
      <c r="AU247" s="230" t="s">
        <v>83</v>
      </c>
      <c r="AY247" s="16" t="s">
        <v>147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81</v>
      </c>
      <c r="BK247" s="231">
        <f>ROUND(I247*H247,2)</f>
        <v>0</v>
      </c>
      <c r="BL247" s="16" t="s">
        <v>274</v>
      </c>
      <c r="BM247" s="230" t="s">
        <v>480</v>
      </c>
    </row>
    <row r="248" spans="1:65" s="2" customFormat="1" ht="16.5" customHeight="1">
      <c r="A248" s="37"/>
      <c r="B248" s="38"/>
      <c r="C248" s="255" t="s">
        <v>481</v>
      </c>
      <c r="D248" s="255" t="s">
        <v>291</v>
      </c>
      <c r="E248" s="256" t="s">
        <v>482</v>
      </c>
      <c r="F248" s="257" t="s">
        <v>483</v>
      </c>
      <c r="G248" s="258" t="s">
        <v>81</v>
      </c>
      <c r="H248" s="259">
        <v>1</v>
      </c>
      <c r="I248" s="260"/>
      <c r="J248" s="261">
        <f>ROUND(I248*H248,2)</f>
        <v>0</v>
      </c>
      <c r="K248" s="262"/>
      <c r="L248" s="263"/>
      <c r="M248" s="264" t="s">
        <v>1</v>
      </c>
      <c r="N248" s="265" t="s">
        <v>38</v>
      </c>
      <c r="O248" s="90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294</v>
      </c>
      <c r="AT248" s="230" t="s">
        <v>291</v>
      </c>
      <c r="AU248" s="230" t="s">
        <v>83</v>
      </c>
      <c r="AY248" s="16" t="s">
        <v>147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81</v>
      </c>
      <c r="BK248" s="231">
        <f>ROUND(I248*H248,2)</f>
        <v>0</v>
      </c>
      <c r="BL248" s="16" t="s">
        <v>274</v>
      </c>
      <c r="BM248" s="230" t="s">
        <v>484</v>
      </c>
    </row>
    <row r="249" spans="1:65" s="2" customFormat="1" ht="24.15" customHeight="1">
      <c r="A249" s="37"/>
      <c r="B249" s="38"/>
      <c r="C249" s="218" t="s">
        <v>485</v>
      </c>
      <c r="D249" s="218" t="s">
        <v>151</v>
      </c>
      <c r="E249" s="219" t="s">
        <v>486</v>
      </c>
      <c r="F249" s="220" t="s">
        <v>487</v>
      </c>
      <c r="G249" s="221" t="s">
        <v>246</v>
      </c>
      <c r="H249" s="222">
        <v>0.084</v>
      </c>
      <c r="I249" s="223"/>
      <c r="J249" s="224">
        <f>ROUND(I249*H249,2)</f>
        <v>0</v>
      </c>
      <c r="K249" s="225"/>
      <c r="L249" s="43"/>
      <c r="M249" s="226" t="s">
        <v>1</v>
      </c>
      <c r="N249" s="227" t="s">
        <v>38</v>
      </c>
      <c r="O249" s="90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274</v>
      </c>
      <c r="AT249" s="230" t="s">
        <v>151</v>
      </c>
      <c r="AU249" s="230" t="s">
        <v>83</v>
      </c>
      <c r="AY249" s="16" t="s">
        <v>147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81</v>
      </c>
      <c r="BK249" s="231">
        <f>ROUND(I249*H249,2)</f>
        <v>0</v>
      </c>
      <c r="BL249" s="16" t="s">
        <v>274</v>
      </c>
      <c r="BM249" s="230" t="s">
        <v>488</v>
      </c>
    </row>
    <row r="250" spans="1:65" s="2" customFormat="1" ht="24.15" customHeight="1">
      <c r="A250" s="37"/>
      <c r="B250" s="38"/>
      <c r="C250" s="218" t="s">
        <v>489</v>
      </c>
      <c r="D250" s="218" t="s">
        <v>151</v>
      </c>
      <c r="E250" s="219" t="s">
        <v>490</v>
      </c>
      <c r="F250" s="220" t="s">
        <v>491</v>
      </c>
      <c r="G250" s="221" t="s">
        <v>246</v>
      </c>
      <c r="H250" s="222">
        <v>0.084</v>
      </c>
      <c r="I250" s="223"/>
      <c r="J250" s="224">
        <f>ROUND(I250*H250,2)</f>
        <v>0</v>
      </c>
      <c r="K250" s="225"/>
      <c r="L250" s="43"/>
      <c r="M250" s="226" t="s">
        <v>1</v>
      </c>
      <c r="N250" s="227" t="s">
        <v>38</v>
      </c>
      <c r="O250" s="90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274</v>
      </c>
      <c r="AT250" s="230" t="s">
        <v>151</v>
      </c>
      <c r="AU250" s="230" t="s">
        <v>83</v>
      </c>
      <c r="AY250" s="16" t="s">
        <v>147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81</v>
      </c>
      <c r="BK250" s="231">
        <f>ROUND(I250*H250,2)</f>
        <v>0</v>
      </c>
      <c r="BL250" s="16" t="s">
        <v>274</v>
      </c>
      <c r="BM250" s="230" t="s">
        <v>492</v>
      </c>
    </row>
    <row r="251" spans="1:63" s="12" customFormat="1" ht="22.8" customHeight="1">
      <c r="A251" s="12"/>
      <c r="B251" s="202"/>
      <c r="C251" s="203"/>
      <c r="D251" s="204" t="s">
        <v>72</v>
      </c>
      <c r="E251" s="216" t="s">
        <v>493</v>
      </c>
      <c r="F251" s="216" t="s">
        <v>494</v>
      </c>
      <c r="G251" s="203"/>
      <c r="H251" s="203"/>
      <c r="I251" s="206"/>
      <c r="J251" s="217">
        <f>BK251</f>
        <v>0</v>
      </c>
      <c r="K251" s="203"/>
      <c r="L251" s="208"/>
      <c r="M251" s="209"/>
      <c r="N251" s="210"/>
      <c r="O251" s="210"/>
      <c r="P251" s="211">
        <f>P252</f>
        <v>0</v>
      </c>
      <c r="Q251" s="210"/>
      <c r="R251" s="211">
        <f>R252</f>
        <v>0.0092</v>
      </c>
      <c r="S251" s="210"/>
      <c r="T251" s="212">
        <f>T252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3" t="s">
        <v>83</v>
      </c>
      <c r="AT251" s="214" t="s">
        <v>72</v>
      </c>
      <c r="AU251" s="214" t="s">
        <v>81</v>
      </c>
      <c r="AY251" s="213" t="s">
        <v>147</v>
      </c>
      <c r="BK251" s="215">
        <f>BK252</f>
        <v>0</v>
      </c>
    </row>
    <row r="252" spans="1:65" s="2" customFormat="1" ht="24.15" customHeight="1">
      <c r="A252" s="37"/>
      <c r="B252" s="38"/>
      <c r="C252" s="218" t="s">
        <v>495</v>
      </c>
      <c r="D252" s="218" t="s">
        <v>151</v>
      </c>
      <c r="E252" s="219" t="s">
        <v>496</v>
      </c>
      <c r="F252" s="220" t="s">
        <v>497</v>
      </c>
      <c r="G252" s="221" t="s">
        <v>414</v>
      </c>
      <c r="H252" s="222">
        <v>1</v>
      </c>
      <c r="I252" s="223"/>
      <c r="J252" s="224">
        <f>ROUND(I252*H252,2)</f>
        <v>0</v>
      </c>
      <c r="K252" s="225"/>
      <c r="L252" s="43"/>
      <c r="M252" s="226" t="s">
        <v>1</v>
      </c>
      <c r="N252" s="227" t="s">
        <v>38</v>
      </c>
      <c r="O252" s="90"/>
      <c r="P252" s="228">
        <f>O252*H252</f>
        <v>0</v>
      </c>
      <c r="Q252" s="228">
        <v>0.0092</v>
      </c>
      <c r="R252" s="228">
        <f>Q252*H252</f>
        <v>0.0092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274</v>
      </c>
      <c r="AT252" s="230" t="s">
        <v>151</v>
      </c>
      <c r="AU252" s="230" t="s">
        <v>83</v>
      </c>
      <c r="AY252" s="16" t="s">
        <v>147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81</v>
      </c>
      <c r="BK252" s="231">
        <f>ROUND(I252*H252,2)</f>
        <v>0</v>
      </c>
      <c r="BL252" s="16" t="s">
        <v>274</v>
      </c>
      <c r="BM252" s="230" t="s">
        <v>498</v>
      </c>
    </row>
    <row r="253" spans="1:63" s="12" customFormat="1" ht="22.8" customHeight="1">
      <c r="A253" s="12"/>
      <c r="B253" s="202"/>
      <c r="C253" s="203"/>
      <c r="D253" s="204" t="s">
        <v>72</v>
      </c>
      <c r="E253" s="216" t="s">
        <v>499</v>
      </c>
      <c r="F253" s="216" t="s">
        <v>500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SUM(P254:P256)</f>
        <v>0</v>
      </c>
      <c r="Q253" s="210"/>
      <c r="R253" s="211">
        <f>SUM(R254:R256)</f>
        <v>0.01708</v>
      </c>
      <c r="S253" s="210"/>
      <c r="T253" s="212">
        <f>SUM(T254:T256)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3" t="s">
        <v>83</v>
      </c>
      <c r="AT253" s="214" t="s">
        <v>72</v>
      </c>
      <c r="AU253" s="214" t="s">
        <v>81</v>
      </c>
      <c r="AY253" s="213" t="s">
        <v>147</v>
      </c>
      <c r="BK253" s="215">
        <f>SUM(BK254:BK256)</f>
        <v>0</v>
      </c>
    </row>
    <row r="254" spans="1:65" s="2" customFormat="1" ht="24.15" customHeight="1">
      <c r="A254" s="37"/>
      <c r="B254" s="38"/>
      <c r="C254" s="218" t="s">
        <v>501</v>
      </c>
      <c r="D254" s="218" t="s">
        <v>151</v>
      </c>
      <c r="E254" s="219" t="s">
        <v>502</v>
      </c>
      <c r="F254" s="220" t="s">
        <v>503</v>
      </c>
      <c r="G254" s="221" t="s">
        <v>183</v>
      </c>
      <c r="H254" s="222">
        <v>28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38</v>
      </c>
      <c r="O254" s="90"/>
      <c r="P254" s="228">
        <f>O254*H254</f>
        <v>0</v>
      </c>
      <c r="Q254" s="228">
        <v>0.00046</v>
      </c>
      <c r="R254" s="228">
        <f>Q254*H254</f>
        <v>0.01288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274</v>
      </c>
      <c r="AT254" s="230" t="s">
        <v>151</v>
      </c>
      <c r="AU254" s="230" t="s">
        <v>83</v>
      </c>
      <c r="AY254" s="16" t="s">
        <v>147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81</v>
      </c>
      <c r="BK254" s="231">
        <f>ROUND(I254*H254,2)</f>
        <v>0</v>
      </c>
      <c r="BL254" s="16" t="s">
        <v>274</v>
      </c>
      <c r="BM254" s="230" t="s">
        <v>504</v>
      </c>
    </row>
    <row r="255" spans="1:65" s="2" customFormat="1" ht="24.15" customHeight="1">
      <c r="A255" s="37"/>
      <c r="B255" s="38"/>
      <c r="C255" s="218" t="s">
        <v>505</v>
      </c>
      <c r="D255" s="218" t="s">
        <v>151</v>
      </c>
      <c r="E255" s="219" t="s">
        <v>506</v>
      </c>
      <c r="F255" s="220" t="s">
        <v>507</v>
      </c>
      <c r="G255" s="221" t="s">
        <v>183</v>
      </c>
      <c r="H255" s="222">
        <v>6</v>
      </c>
      <c r="I255" s="223"/>
      <c r="J255" s="224">
        <f>ROUND(I255*H255,2)</f>
        <v>0</v>
      </c>
      <c r="K255" s="225"/>
      <c r="L255" s="43"/>
      <c r="M255" s="226" t="s">
        <v>1</v>
      </c>
      <c r="N255" s="227" t="s">
        <v>38</v>
      </c>
      <c r="O255" s="90"/>
      <c r="P255" s="228">
        <f>O255*H255</f>
        <v>0</v>
      </c>
      <c r="Q255" s="228">
        <v>0.0007</v>
      </c>
      <c r="R255" s="228">
        <f>Q255*H255</f>
        <v>0.0042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274</v>
      </c>
      <c r="AT255" s="230" t="s">
        <v>151</v>
      </c>
      <c r="AU255" s="230" t="s">
        <v>83</v>
      </c>
      <c r="AY255" s="16" t="s">
        <v>147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81</v>
      </c>
      <c r="BK255" s="231">
        <f>ROUND(I255*H255,2)</f>
        <v>0</v>
      </c>
      <c r="BL255" s="16" t="s">
        <v>274</v>
      </c>
      <c r="BM255" s="230" t="s">
        <v>508</v>
      </c>
    </row>
    <row r="256" spans="1:65" s="2" customFormat="1" ht="16.5" customHeight="1">
      <c r="A256" s="37"/>
      <c r="B256" s="38"/>
      <c r="C256" s="218" t="s">
        <v>509</v>
      </c>
      <c r="D256" s="218" t="s">
        <v>151</v>
      </c>
      <c r="E256" s="219" t="s">
        <v>510</v>
      </c>
      <c r="F256" s="220" t="s">
        <v>511</v>
      </c>
      <c r="G256" s="221" t="s">
        <v>183</v>
      </c>
      <c r="H256" s="222">
        <v>34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38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274</v>
      </c>
      <c r="AT256" s="230" t="s">
        <v>151</v>
      </c>
      <c r="AU256" s="230" t="s">
        <v>83</v>
      </c>
      <c r="AY256" s="16" t="s">
        <v>147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81</v>
      </c>
      <c r="BK256" s="231">
        <f>ROUND(I256*H256,2)</f>
        <v>0</v>
      </c>
      <c r="BL256" s="16" t="s">
        <v>274</v>
      </c>
      <c r="BM256" s="230" t="s">
        <v>512</v>
      </c>
    </row>
    <row r="257" spans="1:63" s="12" customFormat="1" ht="22.8" customHeight="1">
      <c r="A257" s="12"/>
      <c r="B257" s="202"/>
      <c r="C257" s="203"/>
      <c r="D257" s="204" t="s">
        <v>72</v>
      </c>
      <c r="E257" s="216" t="s">
        <v>513</v>
      </c>
      <c r="F257" s="216" t="s">
        <v>514</v>
      </c>
      <c r="G257" s="203"/>
      <c r="H257" s="203"/>
      <c r="I257" s="206"/>
      <c r="J257" s="217">
        <f>BK257</f>
        <v>0</v>
      </c>
      <c r="K257" s="203"/>
      <c r="L257" s="208"/>
      <c r="M257" s="209"/>
      <c r="N257" s="210"/>
      <c r="O257" s="210"/>
      <c r="P257" s="211">
        <f>SUM(P258:P263)</f>
        <v>0</v>
      </c>
      <c r="Q257" s="210"/>
      <c r="R257" s="211">
        <f>SUM(R258:R263)</f>
        <v>0</v>
      </c>
      <c r="S257" s="210"/>
      <c r="T257" s="212">
        <f>SUM(T258:T263)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3" t="s">
        <v>83</v>
      </c>
      <c r="AT257" s="214" t="s">
        <v>72</v>
      </c>
      <c r="AU257" s="214" t="s">
        <v>81</v>
      </c>
      <c r="AY257" s="213" t="s">
        <v>147</v>
      </c>
      <c r="BK257" s="215">
        <f>SUM(BK258:BK263)</f>
        <v>0</v>
      </c>
    </row>
    <row r="258" spans="1:65" s="2" customFormat="1" ht="24.15" customHeight="1">
      <c r="A258" s="37"/>
      <c r="B258" s="38"/>
      <c r="C258" s="218" t="s">
        <v>515</v>
      </c>
      <c r="D258" s="218" t="s">
        <v>151</v>
      </c>
      <c r="E258" s="219" t="s">
        <v>516</v>
      </c>
      <c r="F258" s="220" t="s">
        <v>517</v>
      </c>
      <c r="G258" s="221" t="s">
        <v>212</v>
      </c>
      <c r="H258" s="222">
        <v>1</v>
      </c>
      <c r="I258" s="223"/>
      <c r="J258" s="224">
        <f>ROUND(I258*H258,2)</f>
        <v>0</v>
      </c>
      <c r="K258" s="225"/>
      <c r="L258" s="43"/>
      <c r="M258" s="226" t="s">
        <v>1</v>
      </c>
      <c r="N258" s="227" t="s">
        <v>38</v>
      </c>
      <c r="O258" s="90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274</v>
      </c>
      <c r="AT258" s="230" t="s">
        <v>151</v>
      </c>
      <c r="AU258" s="230" t="s">
        <v>83</v>
      </c>
      <c r="AY258" s="16" t="s">
        <v>147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81</v>
      </c>
      <c r="BK258" s="231">
        <f>ROUND(I258*H258,2)</f>
        <v>0</v>
      </c>
      <c r="BL258" s="16" t="s">
        <v>274</v>
      </c>
      <c r="BM258" s="230" t="s">
        <v>518</v>
      </c>
    </row>
    <row r="259" spans="1:65" s="2" customFormat="1" ht="16.5" customHeight="1">
      <c r="A259" s="37"/>
      <c r="B259" s="38"/>
      <c r="C259" s="255" t="s">
        <v>519</v>
      </c>
      <c r="D259" s="255" t="s">
        <v>291</v>
      </c>
      <c r="E259" s="256" t="s">
        <v>520</v>
      </c>
      <c r="F259" s="257" t="s">
        <v>521</v>
      </c>
      <c r="G259" s="258" t="s">
        <v>479</v>
      </c>
      <c r="H259" s="259">
        <v>1</v>
      </c>
      <c r="I259" s="260"/>
      <c r="J259" s="261">
        <f>ROUND(I259*H259,2)</f>
        <v>0</v>
      </c>
      <c r="K259" s="262"/>
      <c r="L259" s="263"/>
      <c r="M259" s="264" t="s">
        <v>1</v>
      </c>
      <c r="N259" s="265" t="s">
        <v>38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294</v>
      </c>
      <c r="AT259" s="230" t="s">
        <v>291</v>
      </c>
      <c r="AU259" s="230" t="s">
        <v>83</v>
      </c>
      <c r="AY259" s="16" t="s">
        <v>147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81</v>
      </c>
      <c r="BK259" s="231">
        <f>ROUND(I259*H259,2)</f>
        <v>0</v>
      </c>
      <c r="BL259" s="16" t="s">
        <v>274</v>
      </c>
      <c r="BM259" s="230" t="s">
        <v>522</v>
      </c>
    </row>
    <row r="260" spans="1:65" s="2" customFormat="1" ht="16.5" customHeight="1">
      <c r="A260" s="37"/>
      <c r="B260" s="38"/>
      <c r="C260" s="255" t="s">
        <v>523</v>
      </c>
      <c r="D260" s="255" t="s">
        <v>291</v>
      </c>
      <c r="E260" s="256" t="s">
        <v>524</v>
      </c>
      <c r="F260" s="257" t="s">
        <v>525</v>
      </c>
      <c r="G260" s="258" t="s">
        <v>479</v>
      </c>
      <c r="H260" s="259">
        <v>1</v>
      </c>
      <c r="I260" s="260"/>
      <c r="J260" s="261">
        <f>ROUND(I260*H260,2)</f>
        <v>0</v>
      </c>
      <c r="K260" s="262"/>
      <c r="L260" s="263"/>
      <c r="M260" s="264" t="s">
        <v>1</v>
      </c>
      <c r="N260" s="265" t="s">
        <v>38</v>
      </c>
      <c r="O260" s="90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294</v>
      </c>
      <c r="AT260" s="230" t="s">
        <v>291</v>
      </c>
      <c r="AU260" s="230" t="s">
        <v>83</v>
      </c>
      <c r="AY260" s="16" t="s">
        <v>147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81</v>
      </c>
      <c r="BK260" s="231">
        <f>ROUND(I260*H260,2)</f>
        <v>0</v>
      </c>
      <c r="BL260" s="16" t="s">
        <v>274</v>
      </c>
      <c r="BM260" s="230" t="s">
        <v>526</v>
      </c>
    </row>
    <row r="261" spans="1:65" s="2" customFormat="1" ht="24.15" customHeight="1">
      <c r="A261" s="37"/>
      <c r="B261" s="38"/>
      <c r="C261" s="255" t="s">
        <v>527</v>
      </c>
      <c r="D261" s="255" t="s">
        <v>291</v>
      </c>
      <c r="E261" s="256" t="s">
        <v>528</v>
      </c>
      <c r="F261" s="257" t="s">
        <v>529</v>
      </c>
      <c r="G261" s="258" t="s">
        <v>479</v>
      </c>
      <c r="H261" s="259">
        <v>1</v>
      </c>
      <c r="I261" s="260"/>
      <c r="J261" s="261">
        <f>ROUND(I261*H261,2)</f>
        <v>0</v>
      </c>
      <c r="K261" s="262"/>
      <c r="L261" s="263"/>
      <c r="M261" s="264" t="s">
        <v>1</v>
      </c>
      <c r="N261" s="265" t="s">
        <v>38</v>
      </c>
      <c r="O261" s="90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294</v>
      </c>
      <c r="AT261" s="230" t="s">
        <v>291</v>
      </c>
      <c r="AU261" s="230" t="s">
        <v>83</v>
      </c>
      <c r="AY261" s="16" t="s">
        <v>147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81</v>
      </c>
      <c r="BK261" s="231">
        <f>ROUND(I261*H261,2)</f>
        <v>0</v>
      </c>
      <c r="BL261" s="16" t="s">
        <v>274</v>
      </c>
      <c r="BM261" s="230" t="s">
        <v>530</v>
      </c>
    </row>
    <row r="262" spans="1:65" s="2" customFormat="1" ht="16.5" customHeight="1">
      <c r="A262" s="37"/>
      <c r="B262" s="38"/>
      <c r="C262" s="218" t="s">
        <v>531</v>
      </c>
      <c r="D262" s="218" t="s">
        <v>151</v>
      </c>
      <c r="E262" s="219" t="s">
        <v>532</v>
      </c>
      <c r="F262" s="220" t="s">
        <v>533</v>
      </c>
      <c r="G262" s="221" t="s">
        <v>304</v>
      </c>
      <c r="H262" s="222">
        <v>1</v>
      </c>
      <c r="I262" s="223"/>
      <c r="J262" s="224">
        <f>ROUND(I262*H262,2)</f>
        <v>0</v>
      </c>
      <c r="K262" s="225"/>
      <c r="L262" s="43"/>
      <c r="M262" s="226" t="s">
        <v>1</v>
      </c>
      <c r="N262" s="227" t="s">
        <v>38</v>
      </c>
      <c r="O262" s="90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274</v>
      </c>
      <c r="AT262" s="230" t="s">
        <v>151</v>
      </c>
      <c r="AU262" s="230" t="s">
        <v>83</v>
      </c>
      <c r="AY262" s="16" t="s">
        <v>147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81</v>
      </c>
      <c r="BK262" s="231">
        <f>ROUND(I262*H262,2)</f>
        <v>0</v>
      </c>
      <c r="BL262" s="16" t="s">
        <v>274</v>
      </c>
      <c r="BM262" s="230" t="s">
        <v>534</v>
      </c>
    </row>
    <row r="263" spans="1:65" s="2" customFormat="1" ht="24.15" customHeight="1">
      <c r="A263" s="37"/>
      <c r="B263" s="38"/>
      <c r="C263" s="218" t="s">
        <v>535</v>
      </c>
      <c r="D263" s="218" t="s">
        <v>151</v>
      </c>
      <c r="E263" s="219" t="s">
        <v>536</v>
      </c>
      <c r="F263" s="220" t="s">
        <v>537</v>
      </c>
      <c r="G263" s="221" t="s">
        <v>304</v>
      </c>
      <c r="H263" s="222">
        <v>1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38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274</v>
      </c>
      <c r="AT263" s="230" t="s">
        <v>151</v>
      </c>
      <c r="AU263" s="230" t="s">
        <v>83</v>
      </c>
      <c r="AY263" s="16" t="s">
        <v>147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81</v>
      </c>
      <c r="BK263" s="231">
        <f>ROUND(I263*H263,2)</f>
        <v>0</v>
      </c>
      <c r="BL263" s="16" t="s">
        <v>274</v>
      </c>
      <c r="BM263" s="230" t="s">
        <v>538</v>
      </c>
    </row>
    <row r="264" spans="1:63" s="12" customFormat="1" ht="22.8" customHeight="1">
      <c r="A264" s="12"/>
      <c r="B264" s="202"/>
      <c r="C264" s="203"/>
      <c r="D264" s="204" t="s">
        <v>72</v>
      </c>
      <c r="E264" s="216" t="s">
        <v>539</v>
      </c>
      <c r="F264" s="216" t="s">
        <v>540</v>
      </c>
      <c r="G264" s="203"/>
      <c r="H264" s="203"/>
      <c r="I264" s="206"/>
      <c r="J264" s="217">
        <f>BK264</f>
        <v>0</v>
      </c>
      <c r="K264" s="203"/>
      <c r="L264" s="208"/>
      <c r="M264" s="209"/>
      <c r="N264" s="210"/>
      <c r="O264" s="210"/>
      <c r="P264" s="211">
        <f>SUM(P265:P268)</f>
        <v>0</v>
      </c>
      <c r="Q264" s="210"/>
      <c r="R264" s="211">
        <f>SUM(R265:R268)</f>
        <v>0.12010000000000001</v>
      </c>
      <c r="S264" s="210"/>
      <c r="T264" s="212">
        <f>SUM(T265:T268)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3" t="s">
        <v>83</v>
      </c>
      <c r="AT264" s="214" t="s">
        <v>72</v>
      </c>
      <c r="AU264" s="214" t="s">
        <v>81</v>
      </c>
      <c r="AY264" s="213" t="s">
        <v>147</v>
      </c>
      <c r="BK264" s="215">
        <f>SUM(BK265:BK268)</f>
        <v>0</v>
      </c>
    </row>
    <row r="265" spans="1:65" s="2" customFormat="1" ht="33" customHeight="1">
      <c r="A265" s="37"/>
      <c r="B265" s="38"/>
      <c r="C265" s="218" t="s">
        <v>541</v>
      </c>
      <c r="D265" s="218" t="s">
        <v>151</v>
      </c>
      <c r="E265" s="219" t="s">
        <v>542</v>
      </c>
      <c r="F265" s="220" t="s">
        <v>543</v>
      </c>
      <c r="G265" s="221" t="s">
        <v>212</v>
      </c>
      <c r="H265" s="222">
        <v>2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38</v>
      </c>
      <c r="O265" s="90"/>
      <c r="P265" s="228">
        <f>O265*H265</f>
        <v>0</v>
      </c>
      <c r="Q265" s="228">
        <v>0.02452</v>
      </c>
      <c r="R265" s="228">
        <f>Q265*H265</f>
        <v>0.04904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274</v>
      </c>
      <c r="AT265" s="230" t="s">
        <v>151</v>
      </c>
      <c r="AU265" s="230" t="s">
        <v>83</v>
      </c>
      <c r="AY265" s="16" t="s">
        <v>147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81</v>
      </c>
      <c r="BK265" s="231">
        <f>ROUND(I265*H265,2)</f>
        <v>0</v>
      </c>
      <c r="BL265" s="16" t="s">
        <v>274</v>
      </c>
      <c r="BM265" s="230" t="s">
        <v>544</v>
      </c>
    </row>
    <row r="266" spans="1:65" s="2" customFormat="1" ht="37.8" customHeight="1">
      <c r="A266" s="37"/>
      <c r="B266" s="38"/>
      <c r="C266" s="218" t="s">
        <v>545</v>
      </c>
      <c r="D266" s="218" t="s">
        <v>151</v>
      </c>
      <c r="E266" s="219" t="s">
        <v>546</v>
      </c>
      <c r="F266" s="220" t="s">
        <v>547</v>
      </c>
      <c r="G266" s="221" t="s">
        <v>212</v>
      </c>
      <c r="H266" s="222">
        <v>1</v>
      </c>
      <c r="I266" s="223"/>
      <c r="J266" s="224">
        <f>ROUND(I266*H266,2)</f>
        <v>0</v>
      </c>
      <c r="K266" s="225"/>
      <c r="L266" s="43"/>
      <c r="M266" s="226" t="s">
        <v>1</v>
      </c>
      <c r="N266" s="227" t="s">
        <v>38</v>
      </c>
      <c r="O266" s="90"/>
      <c r="P266" s="228">
        <f>O266*H266</f>
        <v>0</v>
      </c>
      <c r="Q266" s="228">
        <v>0.03196</v>
      </c>
      <c r="R266" s="228">
        <f>Q266*H266</f>
        <v>0.03196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274</v>
      </c>
      <c r="AT266" s="230" t="s">
        <v>151</v>
      </c>
      <c r="AU266" s="230" t="s">
        <v>83</v>
      </c>
      <c r="AY266" s="16" t="s">
        <v>147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81</v>
      </c>
      <c r="BK266" s="231">
        <f>ROUND(I266*H266,2)</f>
        <v>0</v>
      </c>
      <c r="BL266" s="16" t="s">
        <v>274</v>
      </c>
      <c r="BM266" s="230" t="s">
        <v>548</v>
      </c>
    </row>
    <row r="267" spans="1:65" s="2" customFormat="1" ht="24.15" customHeight="1">
      <c r="A267" s="37"/>
      <c r="B267" s="38"/>
      <c r="C267" s="218" t="s">
        <v>549</v>
      </c>
      <c r="D267" s="218" t="s">
        <v>151</v>
      </c>
      <c r="E267" s="219" t="s">
        <v>550</v>
      </c>
      <c r="F267" s="220" t="s">
        <v>551</v>
      </c>
      <c r="G267" s="221" t="s">
        <v>212</v>
      </c>
      <c r="H267" s="222">
        <v>6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38</v>
      </c>
      <c r="O267" s="90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274</v>
      </c>
      <c r="AT267" s="230" t="s">
        <v>151</v>
      </c>
      <c r="AU267" s="230" t="s">
        <v>83</v>
      </c>
      <c r="AY267" s="16" t="s">
        <v>147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81</v>
      </c>
      <c r="BK267" s="231">
        <f>ROUND(I267*H267,2)</f>
        <v>0</v>
      </c>
      <c r="BL267" s="16" t="s">
        <v>274</v>
      </c>
      <c r="BM267" s="230" t="s">
        <v>552</v>
      </c>
    </row>
    <row r="268" spans="1:65" s="2" customFormat="1" ht="21.75" customHeight="1">
      <c r="A268" s="37"/>
      <c r="B268" s="38"/>
      <c r="C268" s="218" t="s">
        <v>553</v>
      </c>
      <c r="D268" s="218" t="s">
        <v>151</v>
      </c>
      <c r="E268" s="219" t="s">
        <v>554</v>
      </c>
      <c r="F268" s="220" t="s">
        <v>555</v>
      </c>
      <c r="G268" s="221" t="s">
        <v>212</v>
      </c>
      <c r="H268" s="222">
        <v>1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38</v>
      </c>
      <c r="O268" s="90"/>
      <c r="P268" s="228">
        <f>O268*H268</f>
        <v>0</v>
      </c>
      <c r="Q268" s="228">
        <v>0.0391</v>
      </c>
      <c r="R268" s="228">
        <f>Q268*H268</f>
        <v>0.0391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274</v>
      </c>
      <c r="AT268" s="230" t="s">
        <v>151</v>
      </c>
      <c r="AU268" s="230" t="s">
        <v>83</v>
      </c>
      <c r="AY268" s="16" t="s">
        <v>147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81</v>
      </c>
      <c r="BK268" s="231">
        <f>ROUND(I268*H268,2)</f>
        <v>0</v>
      </c>
      <c r="BL268" s="16" t="s">
        <v>274</v>
      </c>
      <c r="BM268" s="230" t="s">
        <v>556</v>
      </c>
    </row>
    <row r="269" spans="1:63" s="12" customFormat="1" ht="22.8" customHeight="1">
      <c r="A269" s="12"/>
      <c r="B269" s="202"/>
      <c r="C269" s="203"/>
      <c r="D269" s="204" t="s">
        <v>72</v>
      </c>
      <c r="E269" s="216" t="s">
        <v>557</v>
      </c>
      <c r="F269" s="216" t="s">
        <v>558</v>
      </c>
      <c r="G269" s="203"/>
      <c r="H269" s="203"/>
      <c r="I269" s="206"/>
      <c r="J269" s="217">
        <f>BK269</f>
        <v>0</v>
      </c>
      <c r="K269" s="203"/>
      <c r="L269" s="208"/>
      <c r="M269" s="209"/>
      <c r="N269" s="210"/>
      <c r="O269" s="210"/>
      <c r="P269" s="211">
        <f>SUM(P270:P273)</f>
        <v>0</v>
      </c>
      <c r="Q269" s="210"/>
      <c r="R269" s="211">
        <f>SUM(R270:R273)</f>
        <v>0</v>
      </c>
      <c r="S269" s="210"/>
      <c r="T269" s="212">
        <f>SUM(T270:T273)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3" t="s">
        <v>83</v>
      </c>
      <c r="AT269" s="214" t="s">
        <v>72</v>
      </c>
      <c r="AU269" s="214" t="s">
        <v>81</v>
      </c>
      <c r="AY269" s="213" t="s">
        <v>147</v>
      </c>
      <c r="BK269" s="215">
        <f>SUM(BK270:BK273)</f>
        <v>0</v>
      </c>
    </row>
    <row r="270" spans="1:65" s="2" customFormat="1" ht="16.5" customHeight="1">
      <c r="A270" s="37"/>
      <c r="B270" s="38"/>
      <c r="C270" s="218" t="s">
        <v>559</v>
      </c>
      <c r="D270" s="218" t="s">
        <v>151</v>
      </c>
      <c r="E270" s="219" t="s">
        <v>560</v>
      </c>
      <c r="F270" s="220" t="s">
        <v>561</v>
      </c>
      <c r="G270" s="221" t="s">
        <v>479</v>
      </c>
      <c r="H270" s="222">
        <v>1</v>
      </c>
      <c r="I270" s="223"/>
      <c r="J270" s="224">
        <f>ROUND(I270*H270,2)</f>
        <v>0</v>
      </c>
      <c r="K270" s="225"/>
      <c r="L270" s="43"/>
      <c r="M270" s="226" t="s">
        <v>1</v>
      </c>
      <c r="N270" s="227" t="s">
        <v>38</v>
      </c>
      <c r="O270" s="90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274</v>
      </c>
      <c r="AT270" s="230" t="s">
        <v>151</v>
      </c>
      <c r="AU270" s="230" t="s">
        <v>83</v>
      </c>
      <c r="AY270" s="16" t="s">
        <v>147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81</v>
      </c>
      <c r="BK270" s="231">
        <f>ROUND(I270*H270,2)</f>
        <v>0</v>
      </c>
      <c r="BL270" s="16" t="s">
        <v>274</v>
      </c>
      <c r="BM270" s="230" t="s">
        <v>562</v>
      </c>
    </row>
    <row r="271" spans="1:65" s="2" customFormat="1" ht="16.5" customHeight="1">
      <c r="A271" s="37"/>
      <c r="B271" s="38"/>
      <c r="C271" s="218" t="s">
        <v>563</v>
      </c>
      <c r="D271" s="218" t="s">
        <v>151</v>
      </c>
      <c r="E271" s="219" t="s">
        <v>564</v>
      </c>
      <c r="F271" s="220" t="s">
        <v>565</v>
      </c>
      <c r="G271" s="221" t="s">
        <v>304</v>
      </c>
      <c r="H271" s="222">
        <v>1</v>
      </c>
      <c r="I271" s="223"/>
      <c r="J271" s="224">
        <f>ROUND(I271*H271,2)</f>
        <v>0</v>
      </c>
      <c r="K271" s="225"/>
      <c r="L271" s="43"/>
      <c r="M271" s="226" t="s">
        <v>1</v>
      </c>
      <c r="N271" s="227" t="s">
        <v>38</v>
      </c>
      <c r="O271" s="90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274</v>
      </c>
      <c r="AT271" s="230" t="s">
        <v>151</v>
      </c>
      <c r="AU271" s="230" t="s">
        <v>83</v>
      </c>
      <c r="AY271" s="16" t="s">
        <v>147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81</v>
      </c>
      <c r="BK271" s="231">
        <f>ROUND(I271*H271,2)</f>
        <v>0</v>
      </c>
      <c r="BL271" s="16" t="s">
        <v>274</v>
      </c>
      <c r="BM271" s="230" t="s">
        <v>566</v>
      </c>
    </row>
    <row r="272" spans="1:65" s="2" customFormat="1" ht="24.15" customHeight="1">
      <c r="A272" s="37"/>
      <c r="B272" s="38"/>
      <c r="C272" s="218" t="s">
        <v>567</v>
      </c>
      <c r="D272" s="218" t="s">
        <v>151</v>
      </c>
      <c r="E272" s="219" t="s">
        <v>568</v>
      </c>
      <c r="F272" s="220" t="s">
        <v>569</v>
      </c>
      <c r="G272" s="221" t="s">
        <v>304</v>
      </c>
      <c r="H272" s="222">
        <v>1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38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274</v>
      </c>
      <c r="AT272" s="230" t="s">
        <v>151</v>
      </c>
      <c r="AU272" s="230" t="s">
        <v>83</v>
      </c>
      <c r="AY272" s="16" t="s">
        <v>147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81</v>
      </c>
      <c r="BK272" s="231">
        <f>ROUND(I272*H272,2)</f>
        <v>0</v>
      </c>
      <c r="BL272" s="16" t="s">
        <v>274</v>
      </c>
      <c r="BM272" s="230" t="s">
        <v>570</v>
      </c>
    </row>
    <row r="273" spans="1:65" s="2" customFormat="1" ht="37.8" customHeight="1">
      <c r="A273" s="37"/>
      <c r="B273" s="38"/>
      <c r="C273" s="218" t="s">
        <v>571</v>
      </c>
      <c r="D273" s="218" t="s">
        <v>151</v>
      </c>
      <c r="E273" s="219" t="s">
        <v>572</v>
      </c>
      <c r="F273" s="220" t="s">
        <v>573</v>
      </c>
      <c r="G273" s="221" t="s">
        <v>304</v>
      </c>
      <c r="H273" s="222">
        <v>1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38</v>
      </c>
      <c r="O273" s="90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274</v>
      </c>
      <c r="AT273" s="230" t="s">
        <v>151</v>
      </c>
      <c r="AU273" s="230" t="s">
        <v>83</v>
      </c>
      <c r="AY273" s="16" t="s">
        <v>147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81</v>
      </c>
      <c r="BK273" s="231">
        <f>ROUND(I273*H273,2)</f>
        <v>0</v>
      </c>
      <c r="BL273" s="16" t="s">
        <v>274</v>
      </c>
      <c r="BM273" s="230" t="s">
        <v>574</v>
      </c>
    </row>
    <row r="274" spans="1:63" s="12" customFormat="1" ht="22.8" customHeight="1">
      <c r="A274" s="12"/>
      <c r="B274" s="202"/>
      <c r="C274" s="203"/>
      <c r="D274" s="204" t="s">
        <v>72</v>
      </c>
      <c r="E274" s="216" t="s">
        <v>575</v>
      </c>
      <c r="F274" s="216" t="s">
        <v>576</v>
      </c>
      <c r="G274" s="203"/>
      <c r="H274" s="203"/>
      <c r="I274" s="206"/>
      <c r="J274" s="217">
        <f>BK274</f>
        <v>0</v>
      </c>
      <c r="K274" s="203"/>
      <c r="L274" s="208"/>
      <c r="M274" s="209"/>
      <c r="N274" s="210"/>
      <c r="O274" s="210"/>
      <c r="P274" s="211">
        <f>SUM(P275:P281)</f>
        <v>0</v>
      </c>
      <c r="Q274" s="210"/>
      <c r="R274" s="211">
        <f>SUM(R275:R281)</f>
        <v>0</v>
      </c>
      <c r="S274" s="210"/>
      <c r="T274" s="212">
        <f>SUM(T275:T281)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3" t="s">
        <v>83</v>
      </c>
      <c r="AT274" s="214" t="s">
        <v>72</v>
      </c>
      <c r="AU274" s="214" t="s">
        <v>81</v>
      </c>
      <c r="AY274" s="213" t="s">
        <v>147</v>
      </c>
      <c r="BK274" s="215">
        <f>SUM(BK275:BK281)</f>
        <v>0</v>
      </c>
    </row>
    <row r="275" spans="1:65" s="2" customFormat="1" ht="21.75" customHeight="1">
      <c r="A275" s="37"/>
      <c r="B275" s="38"/>
      <c r="C275" s="218" t="s">
        <v>577</v>
      </c>
      <c r="D275" s="218" t="s">
        <v>151</v>
      </c>
      <c r="E275" s="219" t="s">
        <v>578</v>
      </c>
      <c r="F275" s="220" t="s">
        <v>579</v>
      </c>
      <c r="G275" s="221" t="s">
        <v>183</v>
      </c>
      <c r="H275" s="222">
        <v>40</v>
      </c>
      <c r="I275" s="223"/>
      <c r="J275" s="224">
        <f>ROUND(I275*H275,2)</f>
        <v>0</v>
      </c>
      <c r="K275" s="225"/>
      <c r="L275" s="43"/>
      <c r="M275" s="226" t="s">
        <v>1</v>
      </c>
      <c r="N275" s="227" t="s">
        <v>38</v>
      </c>
      <c r="O275" s="90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274</v>
      </c>
      <c r="AT275" s="230" t="s">
        <v>151</v>
      </c>
      <c r="AU275" s="230" t="s">
        <v>83</v>
      </c>
      <c r="AY275" s="16" t="s">
        <v>147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81</v>
      </c>
      <c r="BK275" s="231">
        <f>ROUND(I275*H275,2)</f>
        <v>0</v>
      </c>
      <c r="BL275" s="16" t="s">
        <v>274</v>
      </c>
      <c r="BM275" s="230" t="s">
        <v>580</v>
      </c>
    </row>
    <row r="276" spans="1:65" s="2" customFormat="1" ht="16.5" customHeight="1">
      <c r="A276" s="37"/>
      <c r="B276" s="38"/>
      <c r="C276" s="255" t="s">
        <v>581</v>
      </c>
      <c r="D276" s="255" t="s">
        <v>291</v>
      </c>
      <c r="E276" s="256" t="s">
        <v>582</v>
      </c>
      <c r="F276" s="257" t="s">
        <v>583</v>
      </c>
      <c r="G276" s="258" t="s">
        <v>183</v>
      </c>
      <c r="H276" s="259">
        <v>48</v>
      </c>
      <c r="I276" s="260"/>
      <c r="J276" s="261">
        <f>ROUND(I276*H276,2)</f>
        <v>0</v>
      </c>
      <c r="K276" s="262"/>
      <c r="L276" s="263"/>
      <c r="M276" s="264" t="s">
        <v>1</v>
      </c>
      <c r="N276" s="265" t="s">
        <v>38</v>
      </c>
      <c r="O276" s="90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0" t="s">
        <v>294</v>
      </c>
      <c r="AT276" s="230" t="s">
        <v>291</v>
      </c>
      <c r="AU276" s="230" t="s">
        <v>83</v>
      </c>
      <c r="AY276" s="16" t="s">
        <v>147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6" t="s">
        <v>81</v>
      </c>
      <c r="BK276" s="231">
        <f>ROUND(I276*H276,2)</f>
        <v>0</v>
      </c>
      <c r="BL276" s="16" t="s">
        <v>274</v>
      </c>
      <c r="BM276" s="230" t="s">
        <v>584</v>
      </c>
    </row>
    <row r="277" spans="1:51" s="13" customFormat="1" ht="12">
      <c r="A277" s="13"/>
      <c r="B277" s="232"/>
      <c r="C277" s="233"/>
      <c r="D277" s="234" t="s">
        <v>157</v>
      </c>
      <c r="E277" s="233"/>
      <c r="F277" s="236" t="s">
        <v>585</v>
      </c>
      <c r="G277" s="233"/>
      <c r="H277" s="237">
        <v>48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157</v>
      </c>
      <c r="AU277" s="243" t="s">
        <v>83</v>
      </c>
      <c r="AV277" s="13" t="s">
        <v>83</v>
      </c>
      <c r="AW277" s="13" t="s">
        <v>4</v>
      </c>
      <c r="AX277" s="13" t="s">
        <v>81</v>
      </c>
      <c r="AY277" s="243" t="s">
        <v>147</v>
      </c>
    </row>
    <row r="278" spans="1:65" s="2" customFormat="1" ht="16.5" customHeight="1">
      <c r="A278" s="37"/>
      <c r="B278" s="38"/>
      <c r="C278" s="218" t="s">
        <v>586</v>
      </c>
      <c r="D278" s="218" t="s">
        <v>151</v>
      </c>
      <c r="E278" s="219" t="s">
        <v>587</v>
      </c>
      <c r="F278" s="220" t="s">
        <v>588</v>
      </c>
      <c r="G278" s="221" t="s">
        <v>212</v>
      </c>
      <c r="H278" s="222">
        <v>1</v>
      </c>
      <c r="I278" s="223"/>
      <c r="J278" s="224">
        <f>ROUND(I278*H278,2)</f>
        <v>0</v>
      </c>
      <c r="K278" s="225"/>
      <c r="L278" s="43"/>
      <c r="M278" s="226" t="s">
        <v>1</v>
      </c>
      <c r="N278" s="227" t="s">
        <v>38</v>
      </c>
      <c r="O278" s="90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274</v>
      </c>
      <c r="AT278" s="230" t="s">
        <v>151</v>
      </c>
      <c r="AU278" s="230" t="s">
        <v>83</v>
      </c>
      <c r="AY278" s="16" t="s">
        <v>147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81</v>
      </c>
      <c r="BK278" s="231">
        <f>ROUND(I278*H278,2)</f>
        <v>0</v>
      </c>
      <c r="BL278" s="16" t="s">
        <v>274</v>
      </c>
      <c r="BM278" s="230" t="s">
        <v>589</v>
      </c>
    </row>
    <row r="279" spans="1:65" s="2" customFormat="1" ht="16.5" customHeight="1">
      <c r="A279" s="37"/>
      <c r="B279" s="38"/>
      <c r="C279" s="255" t="s">
        <v>590</v>
      </c>
      <c r="D279" s="255" t="s">
        <v>291</v>
      </c>
      <c r="E279" s="256" t="s">
        <v>591</v>
      </c>
      <c r="F279" s="257" t="s">
        <v>592</v>
      </c>
      <c r="G279" s="258" t="s">
        <v>479</v>
      </c>
      <c r="H279" s="259">
        <v>1</v>
      </c>
      <c r="I279" s="260"/>
      <c r="J279" s="261">
        <f>ROUND(I279*H279,2)</f>
        <v>0</v>
      </c>
      <c r="K279" s="262"/>
      <c r="L279" s="263"/>
      <c r="M279" s="264" t="s">
        <v>1</v>
      </c>
      <c r="N279" s="265" t="s">
        <v>38</v>
      </c>
      <c r="O279" s="90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0" t="s">
        <v>294</v>
      </c>
      <c r="AT279" s="230" t="s">
        <v>291</v>
      </c>
      <c r="AU279" s="230" t="s">
        <v>83</v>
      </c>
      <c r="AY279" s="16" t="s">
        <v>147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6" t="s">
        <v>81</v>
      </c>
      <c r="BK279" s="231">
        <f>ROUND(I279*H279,2)</f>
        <v>0</v>
      </c>
      <c r="BL279" s="16" t="s">
        <v>274</v>
      </c>
      <c r="BM279" s="230" t="s">
        <v>593</v>
      </c>
    </row>
    <row r="280" spans="1:65" s="2" customFormat="1" ht="16.5" customHeight="1">
      <c r="A280" s="37"/>
      <c r="B280" s="38"/>
      <c r="C280" s="218" t="s">
        <v>594</v>
      </c>
      <c r="D280" s="218" t="s">
        <v>151</v>
      </c>
      <c r="E280" s="219" t="s">
        <v>595</v>
      </c>
      <c r="F280" s="220" t="s">
        <v>596</v>
      </c>
      <c r="G280" s="221" t="s">
        <v>212</v>
      </c>
      <c r="H280" s="222">
        <v>2</v>
      </c>
      <c r="I280" s="223"/>
      <c r="J280" s="224">
        <f>ROUND(I280*H280,2)</f>
        <v>0</v>
      </c>
      <c r="K280" s="225"/>
      <c r="L280" s="43"/>
      <c r="M280" s="226" t="s">
        <v>1</v>
      </c>
      <c r="N280" s="227" t="s">
        <v>38</v>
      </c>
      <c r="O280" s="90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274</v>
      </c>
      <c r="AT280" s="230" t="s">
        <v>151</v>
      </c>
      <c r="AU280" s="230" t="s">
        <v>83</v>
      </c>
      <c r="AY280" s="16" t="s">
        <v>147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81</v>
      </c>
      <c r="BK280" s="231">
        <f>ROUND(I280*H280,2)</f>
        <v>0</v>
      </c>
      <c r="BL280" s="16" t="s">
        <v>274</v>
      </c>
      <c r="BM280" s="230" t="s">
        <v>597</v>
      </c>
    </row>
    <row r="281" spans="1:65" s="2" customFormat="1" ht="16.5" customHeight="1">
      <c r="A281" s="37"/>
      <c r="B281" s="38"/>
      <c r="C281" s="255" t="s">
        <v>598</v>
      </c>
      <c r="D281" s="255" t="s">
        <v>291</v>
      </c>
      <c r="E281" s="256" t="s">
        <v>599</v>
      </c>
      <c r="F281" s="257" t="s">
        <v>600</v>
      </c>
      <c r="G281" s="258" t="s">
        <v>1</v>
      </c>
      <c r="H281" s="259">
        <v>2</v>
      </c>
      <c r="I281" s="260"/>
      <c r="J281" s="261">
        <f>ROUND(I281*H281,2)</f>
        <v>0</v>
      </c>
      <c r="K281" s="262"/>
      <c r="L281" s="263"/>
      <c r="M281" s="264" t="s">
        <v>1</v>
      </c>
      <c r="N281" s="265" t="s">
        <v>38</v>
      </c>
      <c r="O281" s="90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294</v>
      </c>
      <c r="AT281" s="230" t="s">
        <v>291</v>
      </c>
      <c r="AU281" s="230" t="s">
        <v>83</v>
      </c>
      <c r="AY281" s="16" t="s">
        <v>147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81</v>
      </c>
      <c r="BK281" s="231">
        <f>ROUND(I281*H281,2)</f>
        <v>0</v>
      </c>
      <c r="BL281" s="16" t="s">
        <v>274</v>
      </c>
      <c r="BM281" s="230" t="s">
        <v>601</v>
      </c>
    </row>
    <row r="282" spans="1:63" s="12" customFormat="1" ht="22.8" customHeight="1">
      <c r="A282" s="12"/>
      <c r="B282" s="202"/>
      <c r="C282" s="203"/>
      <c r="D282" s="204" t="s">
        <v>72</v>
      </c>
      <c r="E282" s="216" t="s">
        <v>602</v>
      </c>
      <c r="F282" s="216" t="s">
        <v>603</v>
      </c>
      <c r="G282" s="203"/>
      <c r="H282" s="203"/>
      <c r="I282" s="206"/>
      <c r="J282" s="217">
        <f>BK282</f>
        <v>0</v>
      </c>
      <c r="K282" s="203"/>
      <c r="L282" s="208"/>
      <c r="M282" s="209"/>
      <c r="N282" s="210"/>
      <c r="O282" s="210"/>
      <c r="P282" s="211">
        <f>P283</f>
        <v>0</v>
      </c>
      <c r="Q282" s="210"/>
      <c r="R282" s="211">
        <f>R283</f>
        <v>0</v>
      </c>
      <c r="S282" s="210"/>
      <c r="T282" s="212">
        <f>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3" t="s">
        <v>83</v>
      </c>
      <c r="AT282" s="214" t="s">
        <v>72</v>
      </c>
      <c r="AU282" s="214" t="s">
        <v>81</v>
      </c>
      <c r="AY282" s="213" t="s">
        <v>147</v>
      </c>
      <c r="BK282" s="215">
        <f>BK283</f>
        <v>0</v>
      </c>
    </row>
    <row r="283" spans="1:65" s="2" customFormat="1" ht="24.15" customHeight="1">
      <c r="A283" s="37"/>
      <c r="B283" s="38"/>
      <c r="C283" s="218" t="s">
        <v>604</v>
      </c>
      <c r="D283" s="218" t="s">
        <v>151</v>
      </c>
      <c r="E283" s="219" t="s">
        <v>605</v>
      </c>
      <c r="F283" s="220" t="s">
        <v>606</v>
      </c>
      <c r="G283" s="221" t="s">
        <v>304</v>
      </c>
      <c r="H283" s="222">
        <v>1</v>
      </c>
      <c r="I283" s="223"/>
      <c r="J283" s="224">
        <f>ROUND(I283*H283,2)</f>
        <v>0</v>
      </c>
      <c r="K283" s="225"/>
      <c r="L283" s="43"/>
      <c r="M283" s="226" t="s">
        <v>1</v>
      </c>
      <c r="N283" s="227" t="s">
        <v>38</v>
      </c>
      <c r="O283" s="90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274</v>
      </c>
      <c r="AT283" s="230" t="s">
        <v>151</v>
      </c>
      <c r="AU283" s="230" t="s">
        <v>83</v>
      </c>
      <c r="AY283" s="16" t="s">
        <v>147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81</v>
      </c>
      <c r="BK283" s="231">
        <f>ROUND(I283*H283,2)</f>
        <v>0</v>
      </c>
      <c r="BL283" s="16" t="s">
        <v>274</v>
      </c>
      <c r="BM283" s="230" t="s">
        <v>607</v>
      </c>
    </row>
    <row r="284" spans="1:63" s="12" customFormat="1" ht="22.8" customHeight="1">
      <c r="A284" s="12"/>
      <c r="B284" s="202"/>
      <c r="C284" s="203"/>
      <c r="D284" s="204" t="s">
        <v>72</v>
      </c>
      <c r="E284" s="216" t="s">
        <v>608</v>
      </c>
      <c r="F284" s="216" t="s">
        <v>609</v>
      </c>
      <c r="G284" s="203"/>
      <c r="H284" s="203"/>
      <c r="I284" s="206"/>
      <c r="J284" s="217">
        <f>BK284</f>
        <v>0</v>
      </c>
      <c r="K284" s="203"/>
      <c r="L284" s="208"/>
      <c r="M284" s="209"/>
      <c r="N284" s="210"/>
      <c r="O284" s="210"/>
      <c r="P284" s="211">
        <f>SUM(P285:P305)</f>
        <v>0</v>
      </c>
      <c r="Q284" s="210"/>
      <c r="R284" s="211">
        <f>SUM(R285:R305)</f>
        <v>3.80026173</v>
      </c>
      <c r="S284" s="210"/>
      <c r="T284" s="212">
        <f>SUM(T285:T305)</f>
        <v>0.011000000000000001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3" t="s">
        <v>83</v>
      </c>
      <c r="AT284" s="214" t="s">
        <v>72</v>
      </c>
      <c r="AU284" s="214" t="s">
        <v>81</v>
      </c>
      <c r="AY284" s="213" t="s">
        <v>147</v>
      </c>
      <c r="BK284" s="215">
        <f>SUM(BK285:BK305)</f>
        <v>0</v>
      </c>
    </row>
    <row r="285" spans="1:65" s="2" customFormat="1" ht="33" customHeight="1">
      <c r="A285" s="37"/>
      <c r="B285" s="38"/>
      <c r="C285" s="218" t="s">
        <v>610</v>
      </c>
      <c r="D285" s="218" t="s">
        <v>151</v>
      </c>
      <c r="E285" s="219" t="s">
        <v>611</v>
      </c>
      <c r="F285" s="220" t="s">
        <v>612</v>
      </c>
      <c r="G285" s="221" t="s">
        <v>154</v>
      </c>
      <c r="H285" s="222">
        <v>28.6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38</v>
      </c>
      <c r="O285" s="90"/>
      <c r="P285" s="228">
        <f>O285*H285</f>
        <v>0</v>
      </c>
      <c r="Q285" s="228">
        <v>0.04629</v>
      </c>
      <c r="R285" s="228">
        <f>Q285*H285</f>
        <v>1.323894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274</v>
      </c>
      <c r="AT285" s="230" t="s">
        <v>151</v>
      </c>
      <c r="AU285" s="230" t="s">
        <v>83</v>
      </c>
      <c r="AY285" s="16" t="s">
        <v>147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81</v>
      </c>
      <c r="BK285" s="231">
        <f>ROUND(I285*H285,2)</f>
        <v>0</v>
      </c>
      <c r="BL285" s="16" t="s">
        <v>274</v>
      </c>
      <c r="BM285" s="230" t="s">
        <v>613</v>
      </c>
    </row>
    <row r="286" spans="1:51" s="13" customFormat="1" ht="12">
      <c r="A286" s="13"/>
      <c r="B286" s="232"/>
      <c r="C286" s="233"/>
      <c r="D286" s="234" t="s">
        <v>157</v>
      </c>
      <c r="E286" s="235" t="s">
        <v>1</v>
      </c>
      <c r="F286" s="236" t="s">
        <v>614</v>
      </c>
      <c r="G286" s="233"/>
      <c r="H286" s="237">
        <v>28.6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157</v>
      </c>
      <c r="AU286" s="243" t="s">
        <v>83</v>
      </c>
      <c r="AV286" s="13" t="s">
        <v>83</v>
      </c>
      <c r="AW286" s="13" t="s">
        <v>30</v>
      </c>
      <c r="AX286" s="13" t="s">
        <v>81</v>
      </c>
      <c r="AY286" s="243" t="s">
        <v>147</v>
      </c>
    </row>
    <row r="287" spans="1:65" s="2" customFormat="1" ht="24.15" customHeight="1">
      <c r="A287" s="37"/>
      <c r="B287" s="38"/>
      <c r="C287" s="218" t="s">
        <v>615</v>
      </c>
      <c r="D287" s="218" t="s">
        <v>151</v>
      </c>
      <c r="E287" s="219" t="s">
        <v>616</v>
      </c>
      <c r="F287" s="220" t="s">
        <v>617</v>
      </c>
      <c r="G287" s="221" t="s">
        <v>183</v>
      </c>
      <c r="H287" s="222">
        <v>40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38</v>
      </c>
      <c r="O287" s="90"/>
      <c r="P287" s="228">
        <f>O287*H287</f>
        <v>0</v>
      </c>
      <c r="Q287" s="228">
        <v>0.00011</v>
      </c>
      <c r="R287" s="228">
        <f>Q287*H287</f>
        <v>0.0044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274</v>
      </c>
      <c r="AT287" s="230" t="s">
        <v>151</v>
      </c>
      <c r="AU287" s="230" t="s">
        <v>83</v>
      </c>
      <c r="AY287" s="16" t="s">
        <v>147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81</v>
      </c>
      <c r="BK287" s="231">
        <f>ROUND(I287*H287,2)</f>
        <v>0</v>
      </c>
      <c r="BL287" s="16" t="s">
        <v>274</v>
      </c>
      <c r="BM287" s="230" t="s">
        <v>618</v>
      </c>
    </row>
    <row r="288" spans="1:65" s="2" customFormat="1" ht="33" customHeight="1">
      <c r="A288" s="37"/>
      <c r="B288" s="38"/>
      <c r="C288" s="218" t="s">
        <v>619</v>
      </c>
      <c r="D288" s="218" t="s">
        <v>151</v>
      </c>
      <c r="E288" s="219" t="s">
        <v>620</v>
      </c>
      <c r="F288" s="220" t="s">
        <v>621</v>
      </c>
      <c r="G288" s="221" t="s">
        <v>154</v>
      </c>
      <c r="H288" s="222">
        <v>55.41</v>
      </c>
      <c r="I288" s="223"/>
      <c r="J288" s="224">
        <f>ROUND(I288*H288,2)</f>
        <v>0</v>
      </c>
      <c r="K288" s="225"/>
      <c r="L288" s="43"/>
      <c r="M288" s="226" t="s">
        <v>1</v>
      </c>
      <c r="N288" s="227" t="s">
        <v>38</v>
      </c>
      <c r="O288" s="90"/>
      <c r="P288" s="228">
        <f>O288*H288</f>
        <v>0</v>
      </c>
      <c r="Q288" s="228">
        <v>0.01379</v>
      </c>
      <c r="R288" s="228">
        <f>Q288*H288</f>
        <v>0.7641039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274</v>
      </c>
      <c r="AT288" s="230" t="s">
        <v>151</v>
      </c>
      <c r="AU288" s="230" t="s">
        <v>83</v>
      </c>
      <c r="AY288" s="16" t="s">
        <v>147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81</v>
      </c>
      <c r="BK288" s="231">
        <f>ROUND(I288*H288,2)</f>
        <v>0</v>
      </c>
      <c r="BL288" s="16" t="s">
        <v>274</v>
      </c>
      <c r="BM288" s="230" t="s">
        <v>622</v>
      </c>
    </row>
    <row r="289" spans="1:51" s="13" customFormat="1" ht="12">
      <c r="A289" s="13"/>
      <c r="B289" s="232"/>
      <c r="C289" s="233"/>
      <c r="D289" s="234" t="s">
        <v>157</v>
      </c>
      <c r="E289" s="235" t="s">
        <v>1</v>
      </c>
      <c r="F289" s="236" t="s">
        <v>623</v>
      </c>
      <c r="G289" s="233"/>
      <c r="H289" s="237">
        <v>55.41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157</v>
      </c>
      <c r="AU289" s="243" t="s">
        <v>83</v>
      </c>
      <c r="AV289" s="13" t="s">
        <v>83</v>
      </c>
      <c r="AW289" s="13" t="s">
        <v>30</v>
      </c>
      <c r="AX289" s="13" t="s">
        <v>81</v>
      </c>
      <c r="AY289" s="243" t="s">
        <v>147</v>
      </c>
    </row>
    <row r="290" spans="1:65" s="2" customFormat="1" ht="37.8" customHeight="1">
      <c r="A290" s="37"/>
      <c r="B290" s="38"/>
      <c r="C290" s="218" t="s">
        <v>624</v>
      </c>
      <c r="D290" s="218" t="s">
        <v>151</v>
      </c>
      <c r="E290" s="219" t="s">
        <v>625</v>
      </c>
      <c r="F290" s="220" t="s">
        <v>626</v>
      </c>
      <c r="G290" s="221" t="s">
        <v>154</v>
      </c>
      <c r="H290" s="222">
        <v>55.41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38</v>
      </c>
      <c r="O290" s="90"/>
      <c r="P290" s="228">
        <f>O290*H290</f>
        <v>0</v>
      </c>
      <c r="Q290" s="228">
        <v>0.0001</v>
      </c>
      <c r="R290" s="228">
        <f>Q290*H290</f>
        <v>0.005541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274</v>
      </c>
      <c r="AT290" s="230" t="s">
        <v>151</v>
      </c>
      <c r="AU290" s="230" t="s">
        <v>83</v>
      </c>
      <c r="AY290" s="16" t="s">
        <v>147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81</v>
      </c>
      <c r="BK290" s="231">
        <f>ROUND(I290*H290,2)</f>
        <v>0</v>
      </c>
      <c r="BL290" s="16" t="s">
        <v>274</v>
      </c>
      <c r="BM290" s="230" t="s">
        <v>627</v>
      </c>
    </row>
    <row r="291" spans="1:51" s="13" customFormat="1" ht="12">
      <c r="A291" s="13"/>
      <c r="B291" s="232"/>
      <c r="C291" s="233"/>
      <c r="D291" s="234" t="s">
        <v>157</v>
      </c>
      <c r="E291" s="235" t="s">
        <v>1</v>
      </c>
      <c r="F291" s="236" t="s">
        <v>623</v>
      </c>
      <c r="G291" s="233"/>
      <c r="H291" s="237">
        <v>55.41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157</v>
      </c>
      <c r="AU291" s="243" t="s">
        <v>83</v>
      </c>
      <c r="AV291" s="13" t="s">
        <v>83</v>
      </c>
      <c r="AW291" s="13" t="s">
        <v>30</v>
      </c>
      <c r="AX291" s="13" t="s">
        <v>81</v>
      </c>
      <c r="AY291" s="243" t="s">
        <v>147</v>
      </c>
    </row>
    <row r="292" spans="1:65" s="2" customFormat="1" ht="16.5" customHeight="1">
      <c r="A292" s="37"/>
      <c r="B292" s="38"/>
      <c r="C292" s="218" t="s">
        <v>628</v>
      </c>
      <c r="D292" s="218" t="s">
        <v>151</v>
      </c>
      <c r="E292" s="219" t="s">
        <v>629</v>
      </c>
      <c r="F292" s="220" t="s">
        <v>630</v>
      </c>
      <c r="G292" s="221" t="s">
        <v>154</v>
      </c>
      <c r="H292" s="222">
        <v>55.41</v>
      </c>
      <c r="I292" s="223"/>
      <c r="J292" s="224">
        <f>ROUND(I292*H292,2)</f>
        <v>0</v>
      </c>
      <c r="K292" s="225"/>
      <c r="L292" s="43"/>
      <c r="M292" s="226" t="s">
        <v>1</v>
      </c>
      <c r="N292" s="227" t="s">
        <v>38</v>
      </c>
      <c r="O292" s="90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274</v>
      </c>
      <c r="AT292" s="230" t="s">
        <v>151</v>
      </c>
      <c r="AU292" s="230" t="s">
        <v>83</v>
      </c>
      <c r="AY292" s="16" t="s">
        <v>147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81</v>
      </c>
      <c r="BK292" s="231">
        <f>ROUND(I292*H292,2)</f>
        <v>0</v>
      </c>
      <c r="BL292" s="16" t="s">
        <v>274</v>
      </c>
      <c r="BM292" s="230" t="s">
        <v>631</v>
      </c>
    </row>
    <row r="293" spans="1:51" s="13" customFormat="1" ht="12">
      <c r="A293" s="13"/>
      <c r="B293" s="232"/>
      <c r="C293" s="233"/>
      <c r="D293" s="234" t="s">
        <v>157</v>
      </c>
      <c r="E293" s="235" t="s">
        <v>1</v>
      </c>
      <c r="F293" s="236" t="s">
        <v>623</v>
      </c>
      <c r="G293" s="233"/>
      <c r="H293" s="237">
        <v>55.41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157</v>
      </c>
      <c r="AU293" s="243" t="s">
        <v>83</v>
      </c>
      <c r="AV293" s="13" t="s">
        <v>83</v>
      </c>
      <c r="AW293" s="13" t="s">
        <v>30</v>
      </c>
      <c r="AX293" s="13" t="s">
        <v>81</v>
      </c>
      <c r="AY293" s="243" t="s">
        <v>147</v>
      </c>
    </row>
    <row r="294" spans="1:65" s="2" customFormat="1" ht="24.15" customHeight="1">
      <c r="A294" s="37"/>
      <c r="B294" s="38"/>
      <c r="C294" s="255" t="s">
        <v>632</v>
      </c>
      <c r="D294" s="255" t="s">
        <v>291</v>
      </c>
      <c r="E294" s="256" t="s">
        <v>633</v>
      </c>
      <c r="F294" s="257" t="s">
        <v>634</v>
      </c>
      <c r="G294" s="258" t="s">
        <v>154</v>
      </c>
      <c r="H294" s="259">
        <v>62.253</v>
      </c>
      <c r="I294" s="260"/>
      <c r="J294" s="261">
        <f>ROUND(I294*H294,2)</f>
        <v>0</v>
      </c>
      <c r="K294" s="262"/>
      <c r="L294" s="263"/>
      <c r="M294" s="264" t="s">
        <v>1</v>
      </c>
      <c r="N294" s="265" t="s">
        <v>38</v>
      </c>
      <c r="O294" s="90"/>
      <c r="P294" s="228">
        <f>O294*H294</f>
        <v>0</v>
      </c>
      <c r="Q294" s="228">
        <v>0.00011</v>
      </c>
      <c r="R294" s="228">
        <f>Q294*H294</f>
        <v>0.00684783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294</v>
      </c>
      <c r="AT294" s="230" t="s">
        <v>291</v>
      </c>
      <c r="AU294" s="230" t="s">
        <v>83</v>
      </c>
      <c r="AY294" s="16" t="s">
        <v>147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81</v>
      </c>
      <c r="BK294" s="231">
        <f>ROUND(I294*H294,2)</f>
        <v>0</v>
      </c>
      <c r="BL294" s="16" t="s">
        <v>274</v>
      </c>
      <c r="BM294" s="230" t="s">
        <v>635</v>
      </c>
    </row>
    <row r="295" spans="1:51" s="13" customFormat="1" ht="12">
      <c r="A295" s="13"/>
      <c r="B295" s="232"/>
      <c r="C295" s="233"/>
      <c r="D295" s="234" t="s">
        <v>157</v>
      </c>
      <c r="E295" s="233"/>
      <c r="F295" s="236" t="s">
        <v>636</v>
      </c>
      <c r="G295" s="233"/>
      <c r="H295" s="237">
        <v>62.253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157</v>
      </c>
      <c r="AU295" s="243" t="s">
        <v>83</v>
      </c>
      <c r="AV295" s="13" t="s">
        <v>83</v>
      </c>
      <c r="AW295" s="13" t="s">
        <v>4</v>
      </c>
      <c r="AX295" s="13" t="s">
        <v>81</v>
      </c>
      <c r="AY295" s="243" t="s">
        <v>147</v>
      </c>
    </row>
    <row r="296" spans="1:65" s="2" customFormat="1" ht="55.5" customHeight="1">
      <c r="A296" s="37"/>
      <c r="B296" s="38"/>
      <c r="C296" s="218" t="s">
        <v>637</v>
      </c>
      <c r="D296" s="218" t="s">
        <v>151</v>
      </c>
      <c r="E296" s="219" t="s">
        <v>638</v>
      </c>
      <c r="F296" s="220" t="s">
        <v>639</v>
      </c>
      <c r="G296" s="221" t="s">
        <v>212</v>
      </c>
      <c r="H296" s="222">
        <v>5</v>
      </c>
      <c r="I296" s="223"/>
      <c r="J296" s="224">
        <f>ROUND(I296*H296,2)</f>
        <v>0</v>
      </c>
      <c r="K296" s="225"/>
      <c r="L296" s="43"/>
      <c r="M296" s="226" t="s">
        <v>1</v>
      </c>
      <c r="N296" s="227" t="s">
        <v>38</v>
      </c>
      <c r="O296" s="90"/>
      <c r="P296" s="228">
        <f>O296*H296</f>
        <v>0</v>
      </c>
      <c r="Q296" s="228">
        <v>0.00064</v>
      </c>
      <c r="R296" s="228">
        <f>Q296*H296</f>
        <v>0.0032</v>
      </c>
      <c r="S296" s="228">
        <v>0.0022</v>
      </c>
      <c r="T296" s="229">
        <f>S296*H296</f>
        <v>0.011000000000000001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274</v>
      </c>
      <c r="AT296" s="230" t="s">
        <v>151</v>
      </c>
      <c r="AU296" s="230" t="s">
        <v>83</v>
      </c>
      <c r="AY296" s="16" t="s">
        <v>147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81</v>
      </c>
      <c r="BK296" s="231">
        <f>ROUND(I296*H296,2)</f>
        <v>0</v>
      </c>
      <c r="BL296" s="16" t="s">
        <v>274</v>
      </c>
      <c r="BM296" s="230" t="s">
        <v>640</v>
      </c>
    </row>
    <row r="297" spans="1:65" s="2" customFormat="1" ht="16.5" customHeight="1">
      <c r="A297" s="37"/>
      <c r="B297" s="38"/>
      <c r="C297" s="218" t="s">
        <v>641</v>
      </c>
      <c r="D297" s="218" t="s">
        <v>151</v>
      </c>
      <c r="E297" s="219" t="s">
        <v>642</v>
      </c>
      <c r="F297" s="220" t="s">
        <v>643</v>
      </c>
      <c r="G297" s="221" t="s">
        <v>154</v>
      </c>
      <c r="H297" s="222">
        <v>37.5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38</v>
      </c>
      <c r="O297" s="90"/>
      <c r="P297" s="228">
        <f>O297*H297</f>
        <v>0</v>
      </c>
      <c r="Q297" s="228">
        <v>0.02515</v>
      </c>
      <c r="R297" s="228">
        <f>Q297*H297</f>
        <v>0.943125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274</v>
      </c>
      <c r="AT297" s="230" t="s">
        <v>151</v>
      </c>
      <c r="AU297" s="230" t="s">
        <v>83</v>
      </c>
      <c r="AY297" s="16" t="s">
        <v>147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81</v>
      </c>
      <c r="BK297" s="231">
        <f>ROUND(I297*H297,2)</f>
        <v>0</v>
      </c>
      <c r="BL297" s="16" t="s">
        <v>274</v>
      </c>
      <c r="BM297" s="230" t="s">
        <v>644</v>
      </c>
    </row>
    <row r="298" spans="1:65" s="2" customFormat="1" ht="16.5" customHeight="1">
      <c r="A298" s="37"/>
      <c r="B298" s="38"/>
      <c r="C298" s="218" t="s">
        <v>645</v>
      </c>
      <c r="D298" s="218" t="s">
        <v>151</v>
      </c>
      <c r="E298" s="219" t="s">
        <v>646</v>
      </c>
      <c r="F298" s="220" t="s">
        <v>647</v>
      </c>
      <c r="G298" s="221" t="s">
        <v>154</v>
      </c>
      <c r="H298" s="222">
        <v>37.5</v>
      </c>
      <c r="I298" s="223"/>
      <c r="J298" s="224">
        <f>ROUND(I298*H298,2)</f>
        <v>0</v>
      </c>
      <c r="K298" s="225"/>
      <c r="L298" s="43"/>
      <c r="M298" s="226" t="s">
        <v>1</v>
      </c>
      <c r="N298" s="227" t="s">
        <v>38</v>
      </c>
      <c r="O298" s="90"/>
      <c r="P298" s="228">
        <f>O298*H298</f>
        <v>0</v>
      </c>
      <c r="Q298" s="228">
        <v>0.001</v>
      </c>
      <c r="R298" s="228">
        <f>Q298*H298</f>
        <v>0.0375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274</v>
      </c>
      <c r="AT298" s="230" t="s">
        <v>151</v>
      </c>
      <c r="AU298" s="230" t="s">
        <v>83</v>
      </c>
      <c r="AY298" s="16" t="s">
        <v>147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81</v>
      </c>
      <c r="BK298" s="231">
        <f>ROUND(I298*H298,2)</f>
        <v>0</v>
      </c>
      <c r="BL298" s="16" t="s">
        <v>274</v>
      </c>
      <c r="BM298" s="230" t="s">
        <v>648</v>
      </c>
    </row>
    <row r="299" spans="1:65" s="2" customFormat="1" ht="16.5" customHeight="1">
      <c r="A299" s="37"/>
      <c r="B299" s="38"/>
      <c r="C299" s="255" t="s">
        <v>649</v>
      </c>
      <c r="D299" s="255" t="s">
        <v>291</v>
      </c>
      <c r="E299" s="256" t="s">
        <v>650</v>
      </c>
      <c r="F299" s="257" t="s">
        <v>651</v>
      </c>
      <c r="G299" s="258" t="s">
        <v>154</v>
      </c>
      <c r="H299" s="259">
        <v>41.25</v>
      </c>
      <c r="I299" s="260"/>
      <c r="J299" s="261">
        <f>ROUND(I299*H299,2)</f>
        <v>0</v>
      </c>
      <c r="K299" s="262"/>
      <c r="L299" s="263"/>
      <c r="M299" s="264" t="s">
        <v>1</v>
      </c>
      <c r="N299" s="265" t="s">
        <v>38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294</v>
      </c>
      <c r="AT299" s="230" t="s">
        <v>291</v>
      </c>
      <c r="AU299" s="230" t="s">
        <v>83</v>
      </c>
      <c r="AY299" s="16" t="s">
        <v>147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81</v>
      </c>
      <c r="BK299" s="231">
        <f>ROUND(I299*H299,2)</f>
        <v>0</v>
      </c>
      <c r="BL299" s="16" t="s">
        <v>274</v>
      </c>
      <c r="BM299" s="230" t="s">
        <v>652</v>
      </c>
    </row>
    <row r="300" spans="1:51" s="13" customFormat="1" ht="12">
      <c r="A300" s="13"/>
      <c r="B300" s="232"/>
      <c r="C300" s="233"/>
      <c r="D300" s="234" t="s">
        <v>157</v>
      </c>
      <c r="E300" s="233"/>
      <c r="F300" s="236" t="s">
        <v>653</v>
      </c>
      <c r="G300" s="233"/>
      <c r="H300" s="237">
        <v>41.25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157</v>
      </c>
      <c r="AU300" s="243" t="s">
        <v>83</v>
      </c>
      <c r="AV300" s="13" t="s">
        <v>83</v>
      </c>
      <c r="AW300" s="13" t="s">
        <v>4</v>
      </c>
      <c r="AX300" s="13" t="s">
        <v>81</v>
      </c>
      <c r="AY300" s="243" t="s">
        <v>147</v>
      </c>
    </row>
    <row r="301" spans="1:65" s="2" customFormat="1" ht="16.5" customHeight="1">
      <c r="A301" s="37"/>
      <c r="B301" s="38"/>
      <c r="C301" s="218" t="s">
        <v>654</v>
      </c>
      <c r="D301" s="218" t="s">
        <v>151</v>
      </c>
      <c r="E301" s="219" t="s">
        <v>655</v>
      </c>
      <c r="F301" s="220" t="s">
        <v>656</v>
      </c>
      <c r="G301" s="221" t="s">
        <v>154</v>
      </c>
      <c r="H301" s="222">
        <v>37</v>
      </c>
      <c r="I301" s="223"/>
      <c r="J301" s="224">
        <f>ROUND(I301*H301,2)</f>
        <v>0</v>
      </c>
      <c r="K301" s="225"/>
      <c r="L301" s="43"/>
      <c r="M301" s="226" t="s">
        <v>1</v>
      </c>
      <c r="N301" s="227" t="s">
        <v>38</v>
      </c>
      <c r="O301" s="90"/>
      <c r="P301" s="228">
        <f>O301*H301</f>
        <v>0</v>
      </c>
      <c r="Q301" s="228">
        <v>0.005</v>
      </c>
      <c r="R301" s="228">
        <f>Q301*H301</f>
        <v>0.185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274</v>
      </c>
      <c r="AT301" s="230" t="s">
        <v>151</v>
      </c>
      <c r="AU301" s="230" t="s">
        <v>83</v>
      </c>
      <c r="AY301" s="16" t="s">
        <v>147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81</v>
      </c>
      <c r="BK301" s="231">
        <f>ROUND(I301*H301,2)</f>
        <v>0</v>
      </c>
      <c r="BL301" s="16" t="s">
        <v>274</v>
      </c>
      <c r="BM301" s="230" t="s">
        <v>657</v>
      </c>
    </row>
    <row r="302" spans="1:65" s="2" customFormat="1" ht="24.15" customHeight="1">
      <c r="A302" s="37"/>
      <c r="B302" s="38"/>
      <c r="C302" s="218" t="s">
        <v>658</v>
      </c>
      <c r="D302" s="218" t="s">
        <v>151</v>
      </c>
      <c r="E302" s="219" t="s">
        <v>659</v>
      </c>
      <c r="F302" s="220" t="s">
        <v>660</v>
      </c>
      <c r="G302" s="221" t="s">
        <v>154</v>
      </c>
      <c r="H302" s="222">
        <v>105.33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38</v>
      </c>
      <c r="O302" s="90"/>
      <c r="P302" s="228">
        <f>O302*H302</f>
        <v>0</v>
      </c>
      <c r="Q302" s="228">
        <v>0.005</v>
      </c>
      <c r="R302" s="228">
        <f>Q302*H302</f>
        <v>0.52665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274</v>
      </c>
      <c r="AT302" s="230" t="s">
        <v>151</v>
      </c>
      <c r="AU302" s="230" t="s">
        <v>83</v>
      </c>
      <c r="AY302" s="16" t="s">
        <v>147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81</v>
      </c>
      <c r="BK302" s="231">
        <f>ROUND(I302*H302,2)</f>
        <v>0</v>
      </c>
      <c r="BL302" s="16" t="s">
        <v>274</v>
      </c>
      <c r="BM302" s="230" t="s">
        <v>661</v>
      </c>
    </row>
    <row r="303" spans="1:51" s="13" customFormat="1" ht="12">
      <c r="A303" s="13"/>
      <c r="B303" s="232"/>
      <c r="C303" s="233"/>
      <c r="D303" s="234" t="s">
        <v>157</v>
      </c>
      <c r="E303" s="235" t="s">
        <v>1</v>
      </c>
      <c r="F303" s="236" t="s">
        <v>662</v>
      </c>
      <c r="G303" s="233"/>
      <c r="H303" s="237">
        <v>105.33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157</v>
      </c>
      <c r="AU303" s="243" t="s">
        <v>83</v>
      </c>
      <c r="AV303" s="13" t="s">
        <v>83</v>
      </c>
      <c r="AW303" s="13" t="s">
        <v>30</v>
      </c>
      <c r="AX303" s="13" t="s">
        <v>81</v>
      </c>
      <c r="AY303" s="243" t="s">
        <v>147</v>
      </c>
    </row>
    <row r="304" spans="1:65" s="2" customFormat="1" ht="66.75" customHeight="1">
      <c r="A304" s="37"/>
      <c r="B304" s="38"/>
      <c r="C304" s="218" t="s">
        <v>663</v>
      </c>
      <c r="D304" s="218" t="s">
        <v>151</v>
      </c>
      <c r="E304" s="219" t="s">
        <v>664</v>
      </c>
      <c r="F304" s="220" t="s">
        <v>665</v>
      </c>
      <c r="G304" s="221" t="s">
        <v>246</v>
      </c>
      <c r="H304" s="222">
        <v>3.8</v>
      </c>
      <c r="I304" s="223"/>
      <c r="J304" s="224">
        <f>ROUND(I304*H304,2)</f>
        <v>0</v>
      </c>
      <c r="K304" s="225"/>
      <c r="L304" s="43"/>
      <c r="M304" s="226" t="s">
        <v>1</v>
      </c>
      <c r="N304" s="227" t="s">
        <v>38</v>
      </c>
      <c r="O304" s="90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274</v>
      </c>
      <c r="AT304" s="230" t="s">
        <v>151</v>
      </c>
      <c r="AU304" s="230" t="s">
        <v>83</v>
      </c>
      <c r="AY304" s="16" t="s">
        <v>147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81</v>
      </c>
      <c r="BK304" s="231">
        <f>ROUND(I304*H304,2)</f>
        <v>0</v>
      </c>
      <c r="BL304" s="16" t="s">
        <v>274</v>
      </c>
      <c r="BM304" s="230" t="s">
        <v>666</v>
      </c>
    </row>
    <row r="305" spans="1:65" s="2" customFormat="1" ht="62.7" customHeight="1">
      <c r="A305" s="37"/>
      <c r="B305" s="38"/>
      <c r="C305" s="218" t="s">
        <v>667</v>
      </c>
      <c r="D305" s="218" t="s">
        <v>151</v>
      </c>
      <c r="E305" s="219" t="s">
        <v>668</v>
      </c>
      <c r="F305" s="220" t="s">
        <v>669</v>
      </c>
      <c r="G305" s="221" t="s">
        <v>246</v>
      </c>
      <c r="H305" s="222">
        <v>1.467</v>
      </c>
      <c r="I305" s="223"/>
      <c r="J305" s="224">
        <f>ROUND(I305*H305,2)</f>
        <v>0</v>
      </c>
      <c r="K305" s="225"/>
      <c r="L305" s="43"/>
      <c r="M305" s="226" t="s">
        <v>1</v>
      </c>
      <c r="N305" s="227" t="s">
        <v>38</v>
      </c>
      <c r="O305" s="90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274</v>
      </c>
      <c r="AT305" s="230" t="s">
        <v>151</v>
      </c>
      <c r="AU305" s="230" t="s">
        <v>83</v>
      </c>
      <c r="AY305" s="16" t="s">
        <v>147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81</v>
      </c>
      <c r="BK305" s="231">
        <f>ROUND(I305*H305,2)</f>
        <v>0</v>
      </c>
      <c r="BL305" s="16" t="s">
        <v>274</v>
      </c>
      <c r="BM305" s="230" t="s">
        <v>670</v>
      </c>
    </row>
    <row r="306" spans="1:63" s="12" customFormat="1" ht="22.8" customHeight="1">
      <c r="A306" s="12"/>
      <c r="B306" s="202"/>
      <c r="C306" s="203"/>
      <c r="D306" s="204" t="s">
        <v>72</v>
      </c>
      <c r="E306" s="216" t="s">
        <v>671</v>
      </c>
      <c r="F306" s="216" t="s">
        <v>672</v>
      </c>
      <c r="G306" s="203"/>
      <c r="H306" s="203"/>
      <c r="I306" s="206"/>
      <c r="J306" s="217">
        <f>BK306</f>
        <v>0</v>
      </c>
      <c r="K306" s="203"/>
      <c r="L306" s="208"/>
      <c r="M306" s="209"/>
      <c r="N306" s="210"/>
      <c r="O306" s="210"/>
      <c r="P306" s="211">
        <f>SUM(P307:P308)</f>
        <v>0</v>
      </c>
      <c r="Q306" s="210"/>
      <c r="R306" s="211">
        <f>SUM(R307:R308)</f>
        <v>5.400216</v>
      </c>
      <c r="S306" s="210"/>
      <c r="T306" s="212">
        <f>SUM(T307:T308)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3" t="s">
        <v>83</v>
      </c>
      <c r="AT306" s="214" t="s">
        <v>72</v>
      </c>
      <c r="AU306" s="214" t="s">
        <v>81</v>
      </c>
      <c r="AY306" s="213" t="s">
        <v>147</v>
      </c>
      <c r="BK306" s="215">
        <f>SUM(BK307:BK308)</f>
        <v>0</v>
      </c>
    </row>
    <row r="307" spans="1:65" s="2" customFormat="1" ht="21.75" customHeight="1">
      <c r="A307" s="37"/>
      <c r="B307" s="38"/>
      <c r="C307" s="218" t="s">
        <v>673</v>
      </c>
      <c r="D307" s="218" t="s">
        <v>151</v>
      </c>
      <c r="E307" s="219" t="s">
        <v>674</v>
      </c>
      <c r="F307" s="220" t="s">
        <v>675</v>
      </c>
      <c r="G307" s="221" t="s">
        <v>183</v>
      </c>
      <c r="H307" s="222">
        <v>5.4</v>
      </c>
      <c r="I307" s="223"/>
      <c r="J307" s="224">
        <f>ROUND(I307*H307,2)</f>
        <v>0</v>
      </c>
      <c r="K307" s="225"/>
      <c r="L307" s="43"/>
      <c r="M307" s="226" t="s">
        <v>1</v>
      </c>
      <c r="N307" s="227" t="s">
        <v>38</v>
      </c>
      <c r="O307" s="90"/>
      <c r="P307" s="228">
        <f>O307*H307</f>
        <v>0</v>
      </c>
      <c r="Q307" s="228">
        <v>4E-05</v>
      </c>
      <c r="R307" s="228">
        <f>Q307*H307</f>
        <v>0.00021600000000000002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274</v>
      </c>
      <c r="AT307" s="230" t="s">
        <v>151</v>
      </c>
      <c r="AU307" s="230" t="s">
        <v>83</v>
      </c>
      <c r="AY307" s="16" t="s">
        <v>147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81</v>
      </c>
      <c r="BK307" s="231">
        <f>ROUND(I307*H307,2)</f>
        <v>0</v>
      </c>
      <c r="BL307" s="16" t="s">
        <v>274</v>
      </c>
      <c r="BM307" s="230" t="s">
        <v>676</v>
      </c>
    </row>
    <row r="308" spans="1:65" s="2" customFormat="1" ht="16.5" customHeight="1">
      <c r="A308" s="37"/>
      <c r="B308" s="38"/>
      <c r="C308" s="255" t="s">
        <v>677</v>
      </c>
      <c r="D308" s="255" t="s">
        <v>291</v>
      </c>
      <c r="E308" s="256" t="s">
        <v>678</v>
      </c>
      <c r="F308" s="257" t="s">
        <v>679</v>
      </c>
      <c r="G308" s="258" t="s">
        <v>183</v>
      </c>
      <c r="H308" s="259">
        <v>5.4</v>
      </c>
      <c r="I308" s="260"/>
      <c r="J308" s="261">
        <f>ROUND(I308*H308,2)</f>
        <v>0</v>
      </c>
      <c r="K308" s="262"/>
      <c r="L308" s="263"/>
      <c r="M308" s="264" t="s">
        <v>1</v>
      </c>
      <c r="N308" s="265" t="s">
        <v>38</v>
      </c>
      <c r="O308" s="90"/>
      <c r="P308" s="228">
        <f>O308*H308</f>
        <v>0</v>
      </c>
      <c r="Q308" s="228">
        <v>1</v>
      </c>
      <c r="R308" s="228">
        <f>Q308*H308</f>
        <v>5.4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294</v>
      </c>
      <c r="AT308" s="230" t="s">
        <v>291</v>
      </c>
      <c r="AU308" s="230" t="s">
        <v>83</v>
      </c>
      <c r="AY308" s="16" t="s">
        <v>147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81</v>
      </c>
      <c r="BK308" s="231">
        <f>ROUND(I308*H308,2)</f>
        <v>0</v>
      </c>
      <c r="BL308" s="16" t="s">
        <v>274</v>
      </c>
      <c r="BM308" s="230" t="s">
        <v>680</v>
      </c>
    </row>
    <row r="309" spans="1:63" s="12" customFormat="1" ht="22.8" customHeight="1">
      <c r="A309" s="12"/>
      <c r="B309" s="202"/>
      <c r="C309" s="203"/>
      <c r="D309" s="204" t="s">
        <v>72</v>
      </c>
      <c r="E309" s="216" t="s">
        <v>681</v>
      </c>
      <c r="F309" s="216" t="s">
        <v>682</v>
      </c>
      <c r="G309" s="203"/>
      <c r="H309" s="203"/>
      <c r="I309" s="206"/>
      <c r="J309" s="217">
        <f>BK309</f>
        <v>0</v>
      </c>
      <c r="K309" s="203"/>
      <c r="L309" s="208"/>
      <c r="M309" s="209"/>
      <c r="N309" s="210"/>
      <c r="O309" s="210"/>
      <c r="P309" s="211">
        <f>SUM(P310:P327)</f>
        <v>0</v>
      </c>
      <c r="Q309" s="210"/>
      <c r="R309" s="211">
        <f>SUM(R310:R327)</f>
        <v>0.586001</v>
      </c>
      <c r="S309" s="210"/>
      <c r="T309" s="212">
        <f>SUM(T310:T327)</f>
        <v>0.025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3" t="s">
        <v>83</v>
      </c>
      <c r="AT309" s="214" t="s">
        <v>72</v>
      </c>
      <c r="AU309" s="214" t="s">
        <v>81</v>
      </c>
      <c r="AY309" s="213" t="s">
        <v>147</v>
      </c>
      <c r="BK309" s="215">
        <f>SUM(BK310:BK327)</f>
        <v>0</v>
      </c>
    </row>
    <row r="310" spans="1:65" s="2" customFormat="1" ht="24.15" customHeight="1">
      <c r="A310" s="37"/>
      <c r="B310" s="38"/>
      <c r="C310" s="218" t="s">
        <v>683</v>
      </c>
      <c r="D310" s="218" t="s">
        <v>151</v>
      </c>
      <c r="E310" s="219" t="s">
        <v>684</v>
      </c>
      <c r="F310" s="220" t="s">
        <v>685</v>
      </c>
      <c r="G310" s="221" t="s">
        <v>304</v>
      </c>
      <c r="H310" s="222">
        <v>1</v>
      </c>
      <c r="I310" s="223"/>
      <c r="J310" s="224">
        <f>ROUND(I310*H310,2)</f>
        <v>0</v>
      </c>
      <c r="K310" s="225"/>
      <c r="L310" s="43"/>
      <c r="M310" s="226" t="s">
        <v>1</v>
      </c>
      <c r="N310" s="227" t="s">
        <v>38</v>
      </c>
      <c r="O310" s="90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274</v>
      </c>
      <c r="AT310" s="230" t="s">
        <v>151</v>
      </c>
      <c r="AU310" s="230" t="s">
        <v>83</v>
      </c>
      <c r="AY310" s="16" t="s">
        <v>147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81</v>
      </c>
      <c r="BK310" s="231">
        <f>ROUND(I310*H310,2)</f>
        <v>0</v>
      </c>
      <c r="BL310" s="16" t="s">
        <v>274</v>
      </c>
      <c r="BM310" s="230" t="s">
        <v>686</v>
      </c>
    </row>
    <row r="311" spans="1:65" s="2" customFormat="1" ht="16.5" customHeight="1">
      <c r="A311" s="37"/>
      <c r="B311" s="38"/>
      <c r="C311" s="255" t="s">
        <v>687</v>
      </c>
      <c r="D311" s="255" t="s">
        <v>291</v>
      </c>
      <c r="E311" s="256" t="s">
        <v>688</v>
      </c>
      <c r="F311" s="257" t="s">
        <v>689</v>
      </c>
      <c r="G311" s="258" t="s">
        <v>212</v>
      </c>
      <c r="H311" s="259">
        <v>1</v>
      </c>
      <c r="I311" s="260"/>
      <c r="J311" s="261">
        <f>ROUND(I311*H311,2)</f>
        <v>0</v>
      </c>
      <c r="K311" s="262"/>
      <c r="L311" s="263"/>
      <c r="M311" s="264" t="s">
        <v>1</v>
      </c>
      <c r="N311" s="265" t="s">
        <v>38</v>
      </c>
      <c r="O311" s="90"/>
      <c r="P311" s="228">
        <f>O311*H311</f>
        <v>0</v>
      </c>
      <c r="Q311" s="228">
        <v>0.072</v>
      </c>
      <c r="R311" s="228">
        <f>Q311*H311</f>
        <v>0.072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294</v>
      </c>
      <c r="AT311" s="230" t="s">
        <v>291</v>
      </c>
      <c r="AU311" s="230" t="s">
        <v>83</v>
      </c>
      <c r="AY311" s="16" t="s">
        <v>147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81</v>
      </c>
      <c r="BK311" s="231">
        <f>ROUND(I311*H311,2)</f>
        <v>0</v>
      </c>
      <c r="BL311" s="16" t="s">
        <v>274</v>
      </c>
      <c r="BM311" s="230" t="s">
        <v>690</v>
      </c>
    </row>
    <row r="312" spans="1:65" s="2" customFormat="1" ht="24.15" customHeight="1">
      <c r="A312" s="37"/>
      <c r="B312" s="38"/>
      <c r="C312" s="218" t="s">
        <v>294</v>
      </c>
      <c r="D312" s="218" t="s">
        <v>151</v>
      </c>
      <c r="E312" s="219" t="s">
        <v>691</v>
      </c>
      <c r="F312" s="220" t="s">
        <v>692</v>
      </c>
      <c r="G312" s="221" t="s">
        <v>212</v>
      </c>
      <c r="H312" s="222">
        <v>5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38</v>
      </c>
      <c r="O312" s="90"/>
      <c r="P312" s="228">
        <f>O312*H312</f>
        <v>0</v>
      </c>
      <c r="Q312" s="228">
        <v>0</v>
      </c>
      <c r="R312" s="228">
        <f>Q312*H312</f>
        <v>0</v>
      </c>
      <c r="S312" s="228">
        <v>0.005</v>
      </c>
      <c r="T312" s="229">
        <f>S312*H312</f>
        <v>0.025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274</v>
      </c>
      <c r="AT312" s="230" t="s">
        <v>151</v>
      </c>
      <c r="AU312" s="230" t="s">
        <v>83</v>
      </c>
      <c r="AY312" s="16" t="s">
        <v>147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81</v>
      </c>
      <c r="BK312" s="231">
        <f>ROUND(I312*H312,2)</f>
        <v>0</v>
      </c>
      <c r="BL312" s="16" t="s">
        <v>274</v>
      </c>
      <c r="BM312" s="230" t="s">
        <v>693</v>
      </c>
    </row>
    <row r="313" spans="1:65" s="2" customFormat="1" ht="33" customHeight="1">
      <c r="A313" s="37"/>
      <c r="B313" s="38"/>
      <c r="C313" s="255" t="s">
        <v>694</v>
      </c>
      <c r="D313" s="255" t="s">
        <v>291</v>
      </c>
      <c r="E313" s="256" t="s">
        <v>695</v>
      </c>
      <c r="F313" s="257" t="s">
        <v>696</v>
      </c>
      <c r="G313" s="258" t="s">
        <v>212</v>
      </c>
      <c r="H313" s="259">
        <v>2</v>
      </c>
      <c r="I313" s="260"/>
      <c r="J313" s="261">
        <f>ROUND(I313*H313,2)</f>
        <v>0</v>
      </c>
      <c r="K313" s="262"/>
      <c r="L313" s="263"/>
      <c r="M313" s="264" t="s">
        <v>1</v>
      </c>
      <c r="N313" s="265" t="s">
        <v>38</v>
      </c>
      <c r="O313" s="90"/>
      <c r="P313" s="228">
        <f>O313*H313</f>
        <v>0</v>
      </c>
      <c r="Q313" s="228">
        <v>0.016</v>
      </c>
      <c r="R313" s="228">
        <f>Q313*H313</f>
        <v>0.032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697</v>
      </c>
      <c r="AT313" s="230" t="s">
        <v>291</v>
      </c>
      <c r="AU313" s="230" t="s">
        <v>83</v>
      </c>
      <c r="AY313" s="16" t="s">
        <v>147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81</v>
      </c>
      <c r="BK313" s="231">
        <f>ROUND(I313*H313,2)</f>
        <v>0</v>
      </c>
      <c r="BL313" s="16" t="s">
        <v>697</v>
      </c>
      <c r="BM313" s="230" t="s">
        <v>698</v>
      </c>
    </row>
    <row r="314" spans="1:65" s="2" customFormat="1" ht="37.8" customHeight="1">
      <c r="A314" s="37"/>
      <c r="B314" s="38"/>
      <c r="C314" s="255" t="s">
        <v>699</v>
      </c>
      <c r="D314" s="255" t="s">
        <v>291</v>
      </c>
      <c r="E314" s="256" t="s">
        <v>700</v>
      </c>
      <c r="F314" s="257" t="s">
        <v>701</v>
      </c>
      <c r="G314" s="258" t="s">
        <v>212</v>
      </c>
      <c r="H314" s="259">
        <v>2</v>
      </c>
      <c r="I314" s="260"/>
      <c r="J314" s="261">
        <f>ROUND(I314*H314,2)</f>
        <v>0</v>
      </c>
      <c r="K314" s="262"/>
      <c r="L314" s="263"/>
      <c r="M314" s="264" t="s">
        <v>1</v>
      </c>
      <c r="N314" s="265" t="s">
        <v>38</v>
      </c>
      <c r="O314" s="90"/>
      <c r="P314" s="228">
        <f>O314*H314</f>
        <v>0</v>
      </c>
      <c r="Q314" s="228">
        <v>0.05</v>
      </c>
      <c r="R314" s="228">
        <f>Q314*H314</f>
        <v>0.1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294</v>
      </c>
      <c r="AT314" s="230" t="s">
        <v>291</v>
      </c>
      <c r="AU314" s="230" t="s">
        <v>83</v>
      </c>
      <c r="AY314" s="16" t="s">
        <v>147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81</v>
      </c>
      <c r="BK314" s="231">
        <f>ROUND(I314*H314,2)</f>
        <v>0</v>
      </c>
      <c r="BL314" s="16" t="s">
        <v>274</v>
      </c>
      <c r="BM314" s="230" t="s">
        <v>702</v>
      </c>
    </row>
    <row r="315" spans="1:65" s="2" customFormat="1" ht="24.15" customHeight="1">
      <c r="A315" s="37"/>
      <c r="B315" s="38"/>
      <c r="C315" s="255" t="s">
        <v>703</v>
      </c>
      <c r="D315" s="255" t="s">
        <v>291</v>
      </c>
      <c r="E315" s="256" t="s">
        <v>704</v>
      </c>
      <c r="F315" s="257" t="s">
        <v>705</v>
      </c>
      <c r="G315" s="258" t="s">
        <v>212</v>
      </c>
      <c r="H315" s="259">
        <v>4</v>
      </c>
      <c r="I315" s="260"/>
      <c r="J315" s="261">
        <f>ROUND(I315*H315,2)</f>
        <v>0</v>
      </c>
      <c r="K315" s="262"/>
      <c r="L315" s="263"/>
      <c r="M315" s="264" t="s">
        <v>1</v>
      </c>
      <c r="N315" s="265" t="s">
        <v>38</v>
      </c>
      <c r="O315" s="90"/>
      <c r="P315" s="228">
        <f>O315*H315</f>
        <v>0</v>
      </c>
      <c r="Q315" s="228">
        <v>0.016</v>
      </c>
      <c r="R315" s="228">
        <f>Q315*H315</f>
        <v>0.064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697</v>
      </c>
      <c r="AT315" s="230" t="s">
        <v>291</v>
      </c>
      <c r="AU315" s="230" t="s">
        <v>83</v>
      </c>
      <c r="AY315" s="16" t="s">
        <v>147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81</v>
      </c>
      <c r="BK315" s="231">
        <f>ROUND(I315*H315,2)</f>
        <v>0</v>
      </c>
      <c r="BL315" s="16" t="s">
        <v>697</v>
      </c>
      <c r="BM315" s="230" t="s">
        <v>706</v>
      </c>
    </row>
    <row r="316" spans="1:65" s="2" customFormat="1" ht="24.15" customHeight="1">
      <c r="A316" s="37"/>
      <c r="B316" s="38"/>
      <c r="C316" s="255" t="s">
        <v>707</v>
      </c>
      <c r="D316" s="255" t="s">
        <v>291</v>
      </c>
      <c r="E316" s="256" t="s">
        <v>708</v>
      </c>
      <c r="F316" s="257" t="s">
        <v>709</v>
      </c>
      <c r="G316" s="258" t="s">
        <v>154</v>
      </c>
      <c r="H316" s="259">
        <v>7.62</v>
      </c>
      <c r="I316" s="260"/>
      <c r="J316" s="261">
        <f>ROUND(I316*H316,2)</f>
        <v>0</v>
      </c>
      <c r="K316" s="262"/>
      <c r="L316" s="263"/>
      <c r="M316" s="264" t="s">
        <v>1</v>
      </c>
      <c r="N316" s="265" t="s">
        <v>38</v>
      </c>
      <c r="O316" s="90"/>
      <c r="P316" s="228">
        <f>O316*H316</f>
        <v>0</v>
      </c>
      <c r="Q316" s="228">
        <v>0.03333</v>
      </c>
      <c r="R316" s="228">
        <f>Q316*H316</f>
        <v>0.2539746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697</v>
      </c>
      <c r="AT316" s="230" t="s">
        <v>291</v>
      </c>
      <c r="AU316" s="230" t="s">
        <v>83</v>
      </c>
      <c r="AY316" s="16" t="s">
        <v>147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81</v>
      </c>
      <c r="BK316" s="231">
        <f>ROUND(I316*H316,2)</f>
        <v>0</v>
      </c>
      <c r="BL316" s="16" t="s">
        <v>697</v>
      </c>
      <c r="BM316" s="230" t="s">
        <v>710</v>
      </c>
    </row>
    <row r="317" spans="1:65" s="2" customFormat="1" ht="33" customHeight="1">
      <c r="A317" s="37"/>
      <c r="B317" s="38"/>
      <c r="C317" s="218" t="s">
        <v>711</v>
      </c>
      <c r="D317" s="218" t="s">
        <v>151</v>
      </c>
      <c r="E317" s="219" t="s">
        <v>712</v>
      </c>
      <c r="F317" s="220" t="s">
        <v>713</v>
      </c>
      <c r="G317" s="221" t="s">
        <v>154</v>
      </c>
      <c r="H317" s="222">
        <v>7.62</v>
      </c>
      <c r="I317" s="223"/>
      <c r="J317" s="224">
        <f>ROUND(I317*H317,2)</f>
        <v>0</v>
      </c>
      <c r="K317" s="225"/>
      <c r="L317" s="43"/>
      <c r="M317" s="226" t="s">
        <v>1</v>
      </c>
      <c r="N317" s="227" t="s">
        <v>38</v>
      </c>
      <c r="O317" s="90"/>
      <c r="P317" s="228">
        <f>O317*H317</f>
        <v>0</v>
      </c>
      <c r="Q317" s="228">
        <v>0.00022</v>
      </c>
      <c r="R317" s="228">
        <f>Q317*H317</f>
        <v>0.0016764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274</v>
      </c>
      <c r="AT317" s="230" t="s">
        <v>151</v>
      </c>
      <c r="AU317" s="230" t="s">
        <v>83</v>
      </c>
      <c r="AY317" s="16" t="s">
        <v>147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81</v>
      </c>
      <c r="BK317" s="231">
        <f>ROUND(I317*H317,2)</f>
        <v>0</v>
      </c>
      <c r="BL317" s="16" t="s">
        <v>274</v>
      </c>
      <c r="BM317" s="230" t="s">
        <v>714</v>
      </c>
    </row>
    <row r="318" spans="1:65" s="2" customFormat="1" ht="24.15" customHeight="1">
      <c r="A318" s="37"/>
      <c r="B318" s="38"/>
      <c r="C318" s="218" t="s">
        <v>715</v>
      </c>
      <c r="D318" s="218" t="s">
        <v>151</v>
      </c>
      <c r="E318" s="219" t="s">
        <v>716</v>
      </c>
      <c r="F318" s="220" t="s">
        <v>717</v>
      </c>
      <c r="G318" s="221" t="s">
        <v>212</v>
      </c>
      <c r="H318" s="222">
        <v>1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38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274</v>
      </c>
      <c r="AT318" s="230" t="s">
        <v>151</v>
      </c>
      <c r="AU318" s="230" t="s">
        <v>83</v>
      </c>
      <c r="AY318" s="16" t="s">
        <v>147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81</v>
      </c>
      <c r="BK318" s="231">
        <f>ROUND(I318*H318,2)</f>
        <v>0</v>
      </c>
      <c r="BL318" s="16" t="s">
        <v>274</v>
      </c>
      <c r="BM318" s="230" t="s">
        <v>718</v>
      </c>
    </row>
    <row r="319" spans="1:65" s="2" customFormat="1" ht="24.15" customHeight="1">
      <c r="A319" s="37"/>
      <c r="B319" s="38"/>
      <c r="C319" s="255" t="s">
        <v>719</v>
      </c>
      <c r="D319" s="255" t="s">
        <v>291</v>
      </c>
      <c r="E319" s="256" t="s">
        <v>720</v>
      </c>
      <c r="F319" s="257" t="s">
        <v>721</v>
      </c>
      <c r="G319" s="258" t="s">
        <v>212</v>
      </c>
      <c r="H319" s="259">
        <v>1</v>
      </c>
      <c r="I319" s="260"/>
      <c r="J319" s="261">
        <f>ROUND(I319*H319,2)</f>
        <v>0</v>
      </c>
      <c r="K319" s="262"/>
      <c r="L319" s="263"/>
      <c r="M319" s="264" t="s">
        <v>1</v>
      </c>
      <c r="N319" s="265" t="s">
        <v>38</v>
      </c>
      <c r="O319" s="90"/>
      <c r="P319" s="228">
        <f>O319*H319</f>
        <v>0</v>
      </c>
      <c r="Q319" s="228">
        <v>0.043</v>
      </c>
      <c r="R319" s="228">
        <f>Q319*H319</f>
        <v>0.043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294</v>
      </c>
      <c r="AT319" s="230" t="s">
        <v>291</v>
      </c>
      <c r="AU319" s="230" t="s">
        <v>83</v>
      </c>
      <c r="AY319" s="16" t="s">
        <v>147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81</v>
      </c>
      <c r="BK319" s="231">
        <f>ROUND(I319*H319,2)</f>
        <v>0</v>
      </c>
      <c r="BL319" s="16" t="s">
        <v>274</v>
      </c>
      <c r="BM319" s="230" t="s">
        <v>722</v>
      </c>
    </row>
    <row r="320" spans="1:65" s="2" customFormat="1" ht="24.15" customHeight="1">
      <c r="A320" s="37"/>
      <c r="B320" s="38"/>
      <c r="C320" s="218" t="s">
        <v>723</v>
      </c>
      <c r="D320" s="218" t="s">
        <v>151</v>
      </c>
      <c r="E320" s="219" t="s">
        <v>724</v>
      </c>
      <c r="F320" s="220" t="s">
        <v>725</v>
      </c>
      <c r="G320" s="221" t="s">
        <v>212</v>
      </c>
      <c r="H320" s="222">
        <v>2</v>
      </c>
      <c r="I320" s="223"/>
      <c r="J320" s="224">
        <f>ROUND(I320*H320,2)</f>
        <v>0</v>
      </c>
      <c r="K320" s="225"/>
      <c r="L320" s="43"/>
      <c r="M320" s="226" t="s">
        <v>1</v>
      </c>
      <c r="N320" s="227" t="s">
        <v>38</v>
      </c>
      <c r="O320" s="90"/>
      <c r="P320" s="228">
        <f>O320*H320</f>
        <v>0</v>
      </c>
      <c r="Q320" s="228">
        <v>0.00047</v>
      </c>
      <c r="R320" s="228">
        <f>Q320*H320</f>
        <v>0.00094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274</v>
      </c>
      <c r="AT320" s="230" t="s">
        <v>151</v>
      </c>
      <c r="AU320" s="230" t="s">
        <v>83</v>
      </c>
      <c r="AY320" s="16" t="s">
        <v>147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81</v>
      </c>
      <c r="BK320" s="231">
        <f>ROUND(I320*H320,2)</f>
        <v>0</v>
      </c>
      <c r="BL320" s="16" t="s">
        <v>274</v>
      </c>
      <c r="BM320" s="230" t="s">
        <v>726</v>
      </c>
    </row>
    <row r="321" spans="1:51" s="13" customFormat="1" ht="12">
      <c r="A321" s="13"/>
      <c r="B321" s="232"/>
      <c r="C321" s="233"/>
      <c r="D321" s="234" t="s">
        <v>157</v>
      </c>
      <c r="E321" s="235" t="s">
        <v>1</v>
      </c>
      <c r="F321" s="236" t="s">
        <v>83</v>
      </c>
      <c r="G321" s="233"/>
      <c r="H321" s="237">
        <v>2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157</v>
      </c>
      <c r="AU321" s="243" t="s">
        <v>83</v>
      </c>
      <c r="AV321" s="13" t="s">
        <v>83</v>
      </c>
      <c r="AW321" s="13" t="s">
        <v>30</v>
      </c>
      <c r="AX321" s="13" t="s">
        <v>81</v>
      </c>
      <c r="AY321" s="243" t="s">
        <v>147</v>
      </c>
    </row>
    <row r="322" spans="1:65" s="2" customFormat="1" ht="24.15" customHeight="1">
      <c r="A322" s="37"/>
      <c r="B322" s="38"/>
      <c r="C322" s="218" t="s">
        <v>727</v>
      </c>
      <c r="D322" s="218" t="s">
        <v>151</v>
      </c>
      <c r="E322" s="219" t="s">
        <v>728</v>
      </c>
      <c r="F322" s="220" t="s">
        <v>729</v>
      </c>
      <c r="G322" s="221" t="s">
        <v>212</v>
      </c>
      <c r="H322" s="222">
        <v>2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38</v>
      </c>
      <c r="O322" s="90"/>
      <c r="P322" s="228">
        <f>O322*H322</f>
        <v>0</v>
      </c>
      <c r="Q322" s="228">
        <v>0.00047</v>
      </c>
      <c r="R322" s="228">
        <f>Q322*H322</f>
        <v>0.00094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274</v>
      </c>
      <c r="AT322" s="230" t="s">
        <v>151</v>
      </c>
      <c r="AU322" s="230" t="s">
        <v>83</v>
      </c>
      <c r="AY322" s="16" t="s">
        <v>147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81</v>
      </c>
      <c r="BK322" s="231">
        <f>ROUND(I322*H322,2)</f>
        <v>0</v>
      </c>
      <c r="BL322" s="16" t="s">
        <v>274</v>
      </c>
      <c r="BM322" s="230" t="s">
        <v>730</v>
      </c>
    </row>
    <row r="323" spans="1:65" s="2" customFormat="1" ht="24.15" customHeight="1">
      <c r="A323" s="37"/>
      <c r="B323" s="38"/>
      <c r="C323" s="218" t="s">
        <v>731</v>
      </c>
      <c r="D323" s="218" t="s">
        <v>151</v>
      </c>
      <c r="E323" s="219" t="s">
        <v>732</v>
      </c>
      <c r="F323" s="220" t="s">
        <v>733</v>
      </c>
      <c r="G323" s="221" t="s">
        <v>212</v>
      </c>
      <c r="H323" s="222">
        <v>1</v>
      </c>
      <c r="I323" s="223"/>
      <c r="J323" s="224">
        <f>ROUND(I323*H323,2)</f>
        <v>0</v>
      </c>
      <c r="K323" s="225"/>
      <c r="L323" s="43"/>
      <c r="M323" s="226" t="s">
        <v>1</v>
      </c>
      <c r="N323" s="227" t="s">
        <v>38</v>
      </c>
      <c r="O323" s="90"/>
      <c r="P323" s="228">
        <f>O323*H323</f>
        <v>0</v>
      </c>
      <c r="Q323" s="228">
        <v>0.00127</v>
      </c>
      <c r="R323" s="228">
        <f>Q323*H323</f>
        <v>0.00127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274</v>
      </c>
      <c r="AT323" s="230" t="s">
        <v>151</v>
      </c>
      <c r="AU323" s="230" t="s">
        <v>83</v>
      </c>
      <c r="AY323" s="16" t="s">
        <v>147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81</v>
      </c>
      <c r="BK323" s="231">
        <f>ROUND(I323*H323,2)</f>
        <v>0</v>
      </c>
      <c r="BL323" s="16" t="s">
        <v>274</v>
      </c>
      <c r="BM323" s="230" t="s">
        <v>734</v>
      </c>
    </row>
    <row r="324" spans="1:65" s="2" customFormat="1" ht="24.15" customHeight="1">
      <c r="A324" s="37"/>
      <c r="B324" s="38"/>
      <c r="C324" s="218" t="s">
        <v>735</v>
      </c>
      <c r="D324" s="218" t="s">
        <v>151</v>
      </c>
      <c r="E324" s="219" t="s">
        <v>736</v>
      </c>
      <c r="F324" s="220" t="s">
        <v>737</v>
      </c>
      <c r="G324" s="221" t="s">
        <v>212</v>
      </c>
      <c r="H324" s="222">
        <v>5.4</v>
      </c>
      <c r="I324" s="223"/>
      <c r="J324" s="224">
        <f>ROUND(I324*H324,2)</f>
        <v>0</v>
      </c>
      <c r="K324" s="225"/>
      <c r="L324" s="43"/>
      <c r="M324" s="226" t="s">
        <v>1</v>
      </c>
      <c r="N324" s="227" t="s">
        <v>38</v>
      </c>
      <c r="O324" s="90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274</v>
      </c>
      <c r="AT324" s="230" t="s">
        <v>151</v>
      </c>
      <c r="AU324" s="230" t="s">
        <v>83</v>
      </c>
      <c r="AY324" s="16" t="s">
        <v>147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81</v>
      </c>
      <c r="BK324" s="231">
        <f>ROUND(I324*H324,2)</f>
        <v>0</v>
      </c>
      <c r="BL324" s="16" t="s">
        <v>274</v>
      </c>
      <c r="BM324" s="230" t="s">
        <v>738</v>
      </c>
    </row>
    <row r="325" spans="1:65" s="2" customFormat="1" ht="24.15" customHeight="1">
      <c r="A325" s="37"/>
      <c r="B325" s="38"/>
      <c r="C325" s="255" t="s">
        <v>739</v>
      </c>
      <c r="D325" s="255" t="s">
        <v>291</v>
      </c>
      <c r="E325" s="256" t="s">
        <v>740</v>
      </c>
      <c r="F325" s="257" t="s">
        <v>741</v>
      </c>
      <c r="G325" s="258" t="s">
        <v>183</v>
      </c>
      <c r="H325" s="259">
        <v>5.4</v>
      </c>
      <c r="I325" s="260"/>
      <c r="J325" s="261">
        <f>ROUND(I325*H325,2)</f>
        <v>0</v>
      </c>
      <c r="K325" s="262"/>
      <c r="L325" s="263"/>
      <c r="M325" s="264" t="s">
        <v>1</v>
      </c>
      <c r="N325" s="265" t="s">
        <v>38</v>
      </c>
      <c r="O325" s="90"/>
      <c r="P325" s="228">
        <f>O325*H325</f>
        <v>0</v>
      </c>
      <c r="Q325" s="228">
        <v>0.003</v>
      </c>
      <c r="R325" s="228">
        <f>Q325*H325</f>
        <v>0.016200000000000003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294</v>
      </c>
      <c r="AT325" s="230" t="s">
        <v>291</v>
      </c>
      <c r="AU325" s="230" t="s">
        <v>83</v>
      </c>
      <c r="AY325" s="16" t="s">
        <v>147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81</v>
      </c>
      <c r="BK325" s="231">
        <f>ROUND(I325*H325,2)</f>
        <v>0</v>
      </c>
      <c r="BL325" s="16" t="s">
        <v>274</v>
      </c>
      <c r="BM325" s="230" t="s">
        <v>742</v>
      </c>
    </row>
    <row r="326" spans="1:65" s="2" customFormat="1" ht="24.15" customHeight="1">
      <c r="A326" s="37"/>
      <c r="B326" s="38"/>
      <c r="C326" s="218" t="s">
        <v>743</v>
      </c>
      <c r="D326" s="218" t="s">
        <v>151</v>
      </c>
      <c r="E326" s="219" t="s">
        <v>744</v>
      </c>
      <c r="F326" s="220" t="s">
        <v>745</v>
      </c>
      <c r="G326" s="221" t="s">
        <v>246</v>
      </c>
      <c r="H326" s="222">
        <v>0.236</v>
      </c>
      <c r="I326" s="223"/>
      <c r="J326" s="224">
        <f>ROUND(I326*H326,2)</f>
        <v>0</v>
      </c>
      <c r="K326" s="225"/>
      <c r="L326" s="43"/>
      <c r="M326" s="226" t="s">
        <v>1</v>
      </c>
      <c r="N326" s="227" t="s">
        <v>38</v>
      </c>
      <c r="O326" s="90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274</v>
      </c>
      <c r="AT326" s="230" t="s">
        <v>151</v>
      </c>
      <c r="AU326" s="230" t="s">
        <v>83</v>
      </c>
      <c r="AY326" s="16" t="s">
        <v>147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81</v>
      </c>
      <c r="BK326" s="231">
        <f>ROUND(I326*H326,2)</f>
        <v>0</v>
      </c>
      <c r="BL326" s="16" t="s">
        <v>274</v>
      </c>
      <c r="BM326" s="230" t="s">
        <v>746</v>
      </c>
    </row>
    <row r="327" spans="1:65" s="2" customFormat="1" ht="24.15" customHeight="1">
      <c r="A327" s="37"/>
      <c r="B327" s="38"/>
      <c r="C327" s="218" t="s">
        <v>747</v>
      </c>
      <c r="D327" s="218" t="s">
        <v>151</v>
      </c>
      <c r="E327" s="219" t="s">
        <v>748</v>
      </c>
      <c r="F327" s="220" t="s">
        <v>749</v>
      </c>
      <c r="G327" s="221" t="s">
        <v>246</v>
      </c>
      <c r="H327" s="222">
        <v>0.236</v>
      </c>
      <c r="I327" s="223"/>
      <c r="J327" s="224">
        <f>ROUND(I327*H327,2)</f>
        <v>0</v>
      </c>
      <c r="K327" s="225"/>
      <c r="L327" s="43"/>
      <c r="M327" s="226" t="s">
        <v>1</v>
      </c>
      <c r="N327" s="227" t="s">
        <v>38</v>
      </c>
      <c r="O327" s="90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274</v>
      </c>
      <c r="AT327" s="230" t="s">
        <v>151</v>
      </c>
      <c r="AU327" s="230" t="s">
        <v>83</v>
      </c>
      <c r="AY327" s="16" t="s">
        <v>147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81</v>
      </c>
      <c r="BK327" s="231">
        <f>ROUND(I327*H327,2)</f>
        <v>0</v>
      </c>
      <c r="BL327" s="16" t="s">
        <v>274</v>
      </c>
      <c r="BM327" s="230" t="s">
        <v>750</v>
      </c>
    </row>
    <row r="328" spans="1:63" s="12" customFormat="1" ht="22.8" customHeight="1">
      <c r="A328" s="12"/>
      <c r="B328" s="202"/>
      <c r="C328" s="203"/>
      <c r="D328" s="204" t="s">
        <v>72</v>
      </c>
      <c r="E328" s="216" t="s">
        <v>751</v>
      </c>
      <c r="F328" s="216" t="s">
        <v>752</v>
      </c>
      <c r="G328" s="203"/>
      <c r="H328" s="203"/>
      <c r="I328" s="206"/>
      <c r="J328" s="217">
        <f>BK328</f>
        <v>0</v>
      </c>
      <c r="K328" s="203"/>
      <c r="L328" s="208"/>
      <c r="M328" s="209"/>
      <c r="N328" s="210"/>
      <c r="O328" s="210"/>
      <c r="P328" s="211">
        <f>SUM(P329:P338)</f>
        <v>0</v>
      </c>
      <c r="Q328" s="210"/>
      <c r="R328" s="211">
        <f>SUM(R329:R338)</f>
        <v>0.2702114</v>
      </c>
      <c r="S328" s="210"/>
      <c r="T328" s="212">
        <f>SUM(T329:T338)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3" t="s">
        <v>83</v>
      </c>
      <c r="AT328" s="214" t="s">
        <v>72</v>
      </c>
      <c r="AU328" s="214" t="s">
        <v>81</v>
      </c>
      <c r="AY328" s="213" t="s">
        <v>147</v>
      </c>
      <c r="BK328" s="215">
        <f>SUM(BK329:BK338)</f>
        <v>0</v>
      </c>
    </row>
    <row r="329" spans="1:65" s="2" customFormat="1" ht="24.15" customHeight="1">
      <c r="A329" s="37"/>
      <c r="B329" s="38"/>
      <c r="C329" s="218" t="s">
        <v>753</v>
      </c>
      <c r="D329" s="218" t="s">
        <v>151</v>
      </c>
      <c r="E329" s="219" t="s">
        <v>754</v>
      </c>
      <c r="F329" s="220" t="s">
        <v>755</v>
      </c>
      <c r="G329" s="221" t="s">
        <v>154</v>
      </c>
      <c r="H329" s="222">
        <v>9.29</v>
      </c>
      <c r="I329" s="223"/>
      <c r="J329" s="224">
        <f>ROUND(I329*H329,2)</f>
        <v>0</v>
      </c>
      <c r="K329" s="225"/>
      <c r="L329" s="43"/>
      <c r="M329" s="226" t="s">
        <v>1</v>
      </c>
      <c r="N329" s="227" t="s">
        <v>38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274</v>
      </c>
      <c r="AT329" s="230" t="s">
        <v>151</v>
      </c>
      <c r="AU329" s="230" t="s">
        <v>83</v>
      </c>
      <c r="AY329" s="16" t="s">
        <v>147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81</v>
      </c>
      <c r="BK329" s="231">
        <f>ROUND(I329*H329,2)</f>
        <v>0</v>
      </c>
      <c r="BL329" s="16" t="s">
        <v>274</v>
      </c>
      <c r="BM329" s="230" t="s">
        <v>756</v>
      </c>
    </row>
    <row r="330" spans="1:51" s="13" customFormat="1" ht="12">
      <c r="A330" s="13"/>
      <c r="B330" s="232"/>
      <c r="C330" s="233"/>
      <c r="D330" s="234" t="s">
        <v>157</v>
      </c>
      <c r="E330" s="235" t="s">
        <v>1</v>
      </c>
      <c r="F330" s="236" t="s">
        <v>757</v>
      </c>
      <c r="G330" s="233"/>
      <c r="H330" s="237">
        <v>9.29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157</v>
      </c>
      <c r="AU330" s="243" t="s">
        <v>83</v>
      </c>
      <c r="AV330" s="13" t="s">
        <v>83</v>
      </c>
      <c r="AW330" s="13" t="s">
        <v>30</v>
      </c>
      <c r="AX330" s="13" t="s">
        <v>81</v>
      </c>
      <c r="AY330" s="243" t="s">
        <v>147</v>
      </c>
    </row>
    <row r="331" spans="1:65" s="2" customFormat="1" ht="24.15" customHeight="1">
      <c r="A331" s="37"/>
      <c r="B331" s="38"/>
      <c r="C331" s="218" t="s">
        <v>758</v>
      </c>
      <c r="D331" s="218" t="s">
        <v>151</v>
      </c>
      <c r="E331" s="219" t="s">
        <v>759</v>
      </c>
      <c r="F331" s="220" t="s">
        <v>760</v>
      </c>
      <c r="G331" s="221" t="s">
        <v>154</v>
      </c>
      <c r="H331" s="222">
        <v>9.29</v>
      </c>
      <c r="I331" s="223"/>
      <c r="J331" s="224">
        <f>ROUND(I331*H331,2)</f>
        <v>0</v>
      </c>
      <c r="K331" s="225"/>
      <c r="L331" s="43"/>
      <c r="M331" s="226" t="s">
        <v>1</v>
      </c>
      <c r="N331" s="227" t="s">
        <v>38</v>
      </c>
      <c r="O331" s="90"/>
      <c r="P331" s="228">
        <f>O331*H331</f>
        <v>0</v>
      </c>
      <c r="Q331" s="228">
        <v>0.0003</v>
      </c>
      <c r="R331" s="228">
        <f>Q331*H331</f>
        <v>0.0027869999999999995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274</v>
      </c>
      <c r="AT331" s="230" t="s">
        <v>151</v>
      </c>
      <c r="AU331" s="230" t="s">
        <v>83</v>
      </c>
      <c r="AY331" s="16" t="s">
        <v>147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81</v>
      </c>
      <c r="BK331" s="231">
        <f>ROUND(I331*H331,2)</f>
        <v>0</v>
      </c>
      <c r="BL331" s="16" t="s">
        <v>274</v>
      </c>
      <c r="BM331" s="230" t="s">
        <v>761</v>
      </c>
    </row>
    <row r="332" spans="1:51" s="13" customFormat="1" ht="12">
      <c r="A332" s="13"/>
      <c r="B332" s="232"/>
      <c r="C332" s="233"/>
      <c r="D332" s="234" t="s">
        <v>157</v>
      </c>
      <c r="E332" s="235" t="s">
        <v>1</v>
      </c>
      <c r="F332" s="236" t="s">
        <v>757</v>
      </c>
      <c r="G332" s="233"/>
      <c r="H332" s="237">
        <v>9.29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157</v>
      </c>
      <c r="AU332" s="243" t="s">
        <v>83</v>
      </c>
      <c r="AV332" s="13" t="s">
        <v>83</v>
      </c>
      <c r="AW332" s="13" t="s">
        <v>30</v>
      </c>
      <c r="AX332" s="13" t="s">
        <v>81</v>
      </c>
      <c r="AY332" s="243" t="s">
        <v>147</v>
      </c>
    </row>
    <row r="333" spans="1:65" s="2" customFormat="1" ht="33" customHeight="1">
      <c r="A333" s="37"/>
      <c r="B333" s="38"/>
      <c r="C333" s="218" t="s">
        <v>762</v>
      </c>
      <c r="D333" s="218" t="s">
        <v>151</v>
      </c>
      <c r="E333" s="219" t="s">
        <v>763</v>
      </c>
      <c r="F333" s="220" t="s">
        <v>764</v>
      </c>
      <c r="G333" s="221" t="s">
        <v>183</v>
      </c>
      <c r="H333" s="222">
        <v>18</v>
      </c>
      <c r="I333" s="223"/>
      <c r="J333" s="224">
        <f>ROUND(I333*H333,2)</f>
        <v>0</v>
      </c>
      <c r="K333" s="225"/>
      <c r="L333" s="43"/>
      <c r="M333" s="226" t="s">
        <v>1</v>
      </c>
      <c r="N333" s="227" t="s">
        <v>38</v>
      </c>
      <c r="O333" s="90"/>
      <c r="P333" s="228">
        <f>O333*H333</f>
        <v>0</v>
      </c>
      <c r="Q333" s="228">
        <v>0.00043</v>
      </c>
      <c r="R333" s="228">
        <f>Q333*H333</f>
        <v>0.0077399999999999995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274</v>
      </c>
      <c r="AT333" s="230" t="s">
        <v>151</v>
      </c>
      <c r="AU333" s="230" t="s">
        <v>83</v>
      </c>
      <c r="AY333" s="16" t="s">
        <v>147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81</v>
      </c>
      <c r="BK333" s="231">
        <f>ROUND(I333*H333,2)</f>
        <v>0</v>
      </c>
      <c r="BL333" s="16" t="s">
        <v>274</v>
      </c>
      <c r="BM333" s="230" t="s">
        <v>765</v>
      </c>
    </row>
    <row r="334" spans="1:65" s="2" customFormat="1" ht="24.15" customHeight="1">
      <c r="A334" s="37"/>
      <c r="B334" s="38"/>
      <c r="C334" s="218" t="s">
        <v>766</v>
      </c>
      <c r="D334" s="218" t="s">
        <v>151</v>
      </c>
      <c r="E334" s="219" t="s">
        <v>767</v>
      </c>
      <c r="F334" s="220" t="s">
        <v>768</v>
      </c>
      <c r="G334" s="221" t="s">
        <v>154</v>
      </c>
      <c r="H334" s="222">
        <v>9.29</v>
      </c>
      <c r="I334" s="223"/>
      <c r="J334" s="224">
        <f>ROUND(I334*H334,2)</f>
        <v>0</v>
      </c>
      <c r="K334" s="225"/>
      <c r="L334" s="43"/>
      <c r="M334" s="226" t="s">
        <v>1</v>
      </c>
      <c r="N334" s="227" t="s">
        <v>38</v>
      </c>
      <c r="O334" s="90"/>
      <c r="P334" s="228">
        <f>O334*H334</f>
        <v>0</v>
      </c>
      <c r="Q334" s="228">
        <v>0.0052</v>
      </c>
      <c r="R334" s="228">
        <f>Q334*H334</f>
        <v>0.048308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274</v>
      </c>
      <c r="AT334" s="230" t="s">
        <v>151</v>
      </c>
      <c r="AU334" s="230" t="s">
        <v>83</v>
      </c>
      <c r="AY334" s="16" t="s">
        <v>147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81</v>
      </c>
      <c r="BK334" s="231">
        <f>ROUND(I334*H334,2)</f>
        <v>0</v>
      </c>
      <c r="BL334" s="16" t="s">
        <v>274</v>
      </c>
      <c r="BM334" s="230" t="s">
        <v>769</v>
      </c>
    </row>
    <row r="335" spans="1:65" s="2" customFormat="1" ht="16.5" customHeight="1">
      <c r="A335" s="37"/>
      <c r="B335" s="38"/>
      <c r="C335" s="255" t="s">
        <v>770</v>
      </c>
      <c r="D335" s="255" t="s">
        <v>291</v>
      </c>
      <c r="E335" s="256" t="s">
        <v>771</v>
      </c>
      <c r="F335" s="257" t="s">
        <v>772</v>
      </c>
      <c r="G335" s="258" t="s">
        <v>154</v>
      </c>
      <c r="H335" s="259">
        <v>10.642</v>
      </c>
      <c r="I335" s="260"/>
      <c r="J335" s="261">
        <f>ROUND(I335*H335,2)</f>
        <v>0</v>
      </c>
      <c r="K335" s="262"/>
      <c r="L335" s="263"/>
      <c r="M335" s="264" t="s">
        <v>1</v>
      </c>
      <c r="N335" s="265" t="s">
        <v>38</v>
      </c>
      <c r="O335" s="90"/>
      <c r="P335" s="228">
        <f>O335*H335</f>
        <v>0</v>
      </c>
      <c r="Q335" s="228">
        <v>0.0192</v>
      </c>
      <c r="R335" s="228">
        <f>Q335*H335</f>
        <v>0.20432639999999996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294</v>
      </c>
      <c r="AT335" s="230" t="s">
        <v>291</v>
      </c>
      <c r="AU335" s="230" t="s">
        <v>83</v>
      </c>
      <c r="AY335" s="16" t="s">
        <v>147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81</v>
      </c>
      <c r="BK335" s="231">
        <f>ROUND(I335*H335,2)</f>
        <v>0</v>
      </c>
      <c r="BL335" s="16" t="s">
        <v>274</v>
      </c>
      <c r="BM335" s="230" t="s">
        <v>773</v>
      </c>
    </row>
    <row r="336" spans="1:65" s="2" customFormat="1" ht="24.15" customHeight="1">
      <c r="A336" s="37"/>
      <c r="B336" s="38"/>
      <c r="C336" s="218" t="s">
        <v>774</v>
      </c>
      <c r="D336" s="218" t="s">
        <v>151</v>
      </c>
      <c r="E336" s="219" t="s">
        <v>775</v>
      </c>
      <c r="F336" s="220" t="s">
        <v>776</v>
      </c>
      <c r="G336" s="221" t="s">
        <v>154</v>
      </c>
      <c r="H336" s="222">
        <v>4.7</v>
      </c>
      <c r="I336" s="223"/>
      <c r="J336" s="224">
        <f>ROUND(I336*H336,2)</f>
        <v>0</v>
      </c>
      <c r="K336" s="225"/>
      <c r="L336" s="43"/>
      <c r="M336" s="226" t="s">
        <v>1</v>
      </c>
      <c r="N336" s="227" t="s">
        <v>38</v>
      </c>
      <c r="O336" s="90"/>
      <c r="P336" s="228">
        <f>O336*H336</f>
        <v>0</v>
      </c>
      <c r="Q336" s="228">
        <v>0.0015</v>
      </c>
      <c r="R336" s="228">
        <f>Q336*H336</f>
        <v>0.007050000000000001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274</v>
      </c>
      <c r="AT336" s="230" t="s">
        <v>151</v>
      </c>
      <c r="AU336" s="230" t="s">
        <v>83</v>
      </c>
      <c r="AY336" s="16" t="s">
        <v>147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81</v>
      </c>
      <c r="BK336" s="231">
        <f>ROUND(I336*H336,2)</f>
        <v>0</v>
      </c>
      <c r="BL336" s="16" t="s">
        <v>274</v>
      </c>
      <c r="BM336" s="230" t="s">
        <v>777</v>
      </c>
    </row>
    <row r="337" spans="1:51" s="13" customFormat="1" ht="12">
      <c r="A337" s="13"/>
      <c r="B337" s="232"/>
      <c r="C337" s="233"/>
      <c r="D337" s="234" t="s">
        <v>157</v>
      </c>
      <c r="E337" s="235" t="s">
        <v>1</v>
      </c>
      <c r="F337" s="236" t="s">
        <v>778</v>
      </c>
      <c r="G337" s="233"/>
      <c r="H337" s="237">
        <v>4.7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157</v>
      </c>
      <c r="AU337" s="243" t="s">
        <v>83</v>
      </c>
      <c r="AV337" s="13" t="s">
        <v>83</v>
      </c>
      <c r="AW337" s="13" t="s">
        <v>30</v>
      </c>
      <c r="AX337" s="13" t="s">
        <v>81</v>
      </c>
      <c r="AY337" s="243" t="s">
        <v>147</v>
      </c>
    </row>
    <row r="338" spans="1:65" s="2" customFormat="1" ht="49.05" customHeight="1">
      <c r="A338" s="37"/>
      <c r="B338" s="38"/>
      <c r="C338" s="218" t="s">
        <v>779</v>
      </c>
      <c r="D338" s="218" t="s">
        <v>151</v>
      </c>
      <c r="E338" s="219" t="s">
        <v>780</v>
      </c>
      <c r="F338" s="220" t="s">
        <v>781</v>
      </c>
      <c r="G338" s="221" t="s">
        <v>246</v>
      </c>
      <c r="H338" s="222">
        <v>0.27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38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274</v>
      </c>
      <c r="AT338" s="230" t="s">
        <v>151</v>
      </c>
      <c r="AU338" s="230" t="s">
        <v>83</v>
      </c>
      <c r="AY338" s="16" t="s">
        <v>147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81</v>
      </c>
      <c r="BK338" s="231">
        <f>ROUND(I338*H338,2)</f>
        <v>0</v>
      </c>
      <c r="BL338" s="16" t="s">
        <v>274</v>
      </c>
      <c r="BM338" s="230" t="s">
        <v>782</v>
      </c>
    </row>
    <row r="339" spans="1:63" s="12" customFormat="1" ht="22.8" customHeight="1">
      <c r="A339" s="12"/>
      <c r="B339" s="202"/>
      <c r="C339" s="203"/>
      <c r="D339" s="204" t="s">
        <v>72</v>
      </c>
      <c r="E339" s="216" t="s">
        <v>783</v>
      </c>
      <c r="F339" s="216" t="s">
        <v>784</v>
      </c>
      <c r="G339" s="203"/>
      <c r="H339" s="203"/>
      <c r="I339" s="206"/>
      <c r="J339" s="217">
        <f>BK339</f>
        <v>0</v>
      </c>
      <c r="K339" s="203"/>
      <c r="L339" s="208"/>
      <c r="M339" s="209"/>
      <c r="N339" s="210"/>
      <c r="O339" s="210"/>
      <c r="P339" s="211">
        <f>SUM(P340:P355)</f>
        <v>0</v>
      </c>
      <c r="Q339" s="210"/>
      <c r="R339" s="211">
        <f>SUM(R340:R355)</f>
        <v>0.52577106</v>
      </c>
      <c r="S339" s="210"/>
      <c r="T339" s="212">
        <f>SUM(T340:T355)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3" t="s">
        <v>83</v>
      </c>
      <c r="AT339" s="214" t="s">
        <v>72</v>
      </c>
      <c r="AU339" s="214" t="s">
        <v>81</v>
      </c>
      <c r="AY339" s="213" t="s">
        <v>147</v>
      </c>
      <c r="BK339" s="215">
        <f>SUM(BK340:BK355)</f>
        <v>0</v>
      </c>
    </row>
    <row r="340" spans="1:65" s="2" customFormat="1" ht="24.15" customHeight="1">
      <c r="A340" s="37"/>
      <c r="B340" s="38"/>
      <c r="C340" s="218" t="s">
        <v>785</v>
      </c>
      <c r="D340" s="218" t="s">
        <v>151</v>
      </c>
      <c r="E340" s="219" t="s">
        <v>786</v>
      </c>
      <c r="F340" s="220" t="s">
        <v>787</v>
      </c>
      <c r="G340" s="221" t="s">
        <v>154</v>
      </c>
      <c r="H340" s="222">
        <v>46.02</v>
      </c>
      <c r="I340" s="223"/>
      <c r="J340" s="224">
        <f>ROUND(I340*H340,2)</f>
        <v>0</v>
      </c>
      <c r="K340" s="225"/>
      <c r="L340" s="43"/>
      <c r="M340" s="226" t="s">
        <v>1</v>
      </c>
      <c r="N340" s="227" t="s">
        <v>38</v>
      </c>
      <c r="O340" s="90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274</v>
      </c>
      <c r="AT340" s="230" t="s">
        <v>151</v>
      </c>
      <c r="AU340" s="230" t="s">
        <v>83</v>
      </c>
      <c r="AY340" s="16" t="s">
        <v>147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81</v>
      </c>
      <c r="BK340" s="231">
        <f>ROUND(I340*H340,2)</f>
        <v>0</v>
      </c>
      <c r="BL340" s="16" t="s">
        <v>274</v>
      </c>
      <c r="BM340" s="230" t="s">
        <v>788</v>
      </c>
    </row>
    <row r="341" spans="1:51" s="13" customFormat="1" ht="12">
      <c r="A341" s="13"/>
      <c r="B341" s="232"/>
      <c r="C341" s="233"/>
      <c r="D341" s="234" t="s">
        <v>157</v>
      </c>
      <c r="E341" s="235" t="s">
        <v>1</v>
      </c>
      <c r="F341" s="236" t="s">
        <v>789</v>
      </c>
      <c r="G341" s="233"/>
      <c r="H341" s="237">
        <v>46.02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157</v>
      </c>
      <c r="AU341" s="243" t="s">
        <v>83</v>
      </c>
      <c r="AV341" s="13" t="s">
        <v>83</v>
      </c>
      <c r="AW341" s="13" t="s">
        <v>30</v>
      </c>
      <c r="AX341" s="13" t="s">
        <v>81</v>
      </c>
      <c r="AY341" s="243" t="s">
        <v>147</v>
      </c>
    </row>
    <row r="342" spans="1:65" s="2" customFormat="1" ht="16.5" customHeight="1">
      <c r="A342" s="37"/>
      <c r="B342" s="38"/>
      <c r="C342" s="218" t="s">
        <v>790</v>
      </c>
      <c r="D342" s="218" t="s">
        <v>151</v>
      </c>
      <c r="E342" s="219" t="s">
        <v>791</v>
      </c>
      <c r="F342" s="220" t="s">
        <v>792</v>
      </c>
      <c r="G342" s="221" t="s">
        <v>154</v>
      </c>
      <c r="H342" s="222">
        <v>46.02</v>
      </c>
      <c r="I342" s="223"/>
      <c r="J342" s="224">
        <f>ROUND(I342*H342,2)</f>
        <v>0</v>
      </c>
      <c r="K342" s="225"/>
      <c r="L342" s="43"/>
      <c r="M342" s="226" t="s">
        <v>1</v>
      </c>
      <c r="N342" s="227" t="s">
        <v>38</v>
      </c>
      <c r="O342" s="90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274</v>
      </c>
      <c r="AT342" s="230" t="s">
        <v>151</v>
      </c>
      <c r="AU342" s="230" t="s">
        <v>83</v>
      </c>
      <c r="AY342" s="16" t="s">
        <v>147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81</v>
      </c>
      <c r="BK342" s="231">
        <f>ROUND(I342*H342,2)</f>
        <v>0</v>
      </c>
      <c r="BL342" s="16" t="s">
        <v>274</v>
      </c>
      <c r="BM342" s="230" t="s">
        <v>793</v>
      </c>
    </row>
    <row r="343" spans="1:51" s="13" customFormat="1" ht="12">
      <c r="A343" s="13"/>
      <c r="B343" s="232"/>
      <c r="C343" s="233"/>
      <c r="D343" s="234" t="s">
        <v>157</v>
      </c>
      <c r="E343" s="235" t="s">
        <v>1</v>
      </c>
      <c r="F343" s="236" t="s">
        <v>789</v>
      </c>
      <c r="G343" s="233"/>
      <c r="H343" s="237">
        <v>46.02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157</v>
      </c>
      <c r="AU343" s="243" t="s">
        <v>83</v>
      </c>
      <c r="AV343" s="13" t="s">
        <v>83</v>
      </c>
      <c r="AW343" s="13" t="s">
        <v>30</v>
      </c>
      <c r="AX343" s="13" t="s">
        <v>81</v>
      </c>
      <c r="AY343" s="243" t="s">
        <v>147</v>
      </c>
    </row>
    <row r="344" spans="1:65" s="2" customFormat="1" ht="16.5" customHeight="1">
      <c r="A344" s="37"/>
      <c r="B344" s="38"/>
      <c r="C344" s="218" t="s">
        <v>794</v>
      </c>
      <c r="D344" s="218" t="s">
        <v>151</v>
      </c>
      <c r="E344" s="219" t="s">
        <v>795</v>
      </c>
      <c r="F344" s="220" t="s">
        <v>796</v>
      </c>
      <c r="G344" s="221" t="s">
        <v>154</v>
      </c>
      <c r="H344" s="222">
        <v>46.02</v>
      </c>
      <c r="I344" s="223"/>
      <c r="J344" s="224">
        <f>ROUND(I344*H344,2)</f>
        <v>0</v>
      </c>
      <c r="K344" s="225"/>
      <c r="L344" s="43"/>
      <c r="M344" s="226" t="s">
        <v>1</v>
      </c>
      <c r="N344" s="227" t="s">
        <v>38</v>
      </c>
      <c r="O344" s="90"/>
      <c r="P344" s="228">
        <f>O344*H344</f>
        <v>0</v>
      </c>
      <c r="Q344" s="228">
        <v>0.0002</v>
      </c>
      <c r="R344" s="228">
        <f>Q344*H344</f>
        <v>0.009204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274</v>
      </c>
      <c r="AT344" s="230" t="s">
        <v>151</v>
      </c>
      <c r="AU344" s="230" t="s">
        <v>83</v>
      </c>
      <c r="AY344" s="16" t="s">
        <v>147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81</v>
      </c>
      <c r="BK344" s="231">
        <f>ROUND(I344*H344,2)</f>
        <v>0</v>
      </c>
      <c r="BL344" s="16" t="s">
        <v>274</v>
      </c>
      <c r="BM344" s="230" t="s">
        <v>797</v>
      </c>
    </row>
    <row r="345" spans="1:51" s="13" customFormat="1" ht="12">
      <c r="A345" s="13"/>
      <c r="B345" s="232"/>
      <c r="C345" s="233"/>
      <c r="D345" s="234" t="s">
        <v>157</v>
      </c>
      <c r="E345" s="235" t="s">
        <v>1</v>
      </c>
      <c r="F345" s="236" t="s">
        <v>789</v>
      </c>
      <c r="G345" s="233"/>
      <c r="H345" s="237">
        <v>46.02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157</v>
      </c>
      <c r="AU345" s="243" t="s">
        <v>83</v>
      </c>
      <c r="AV345" s="13" t="s">
        <v>83</v>
      </c>
      <c r="AW345" s="13" t="s">
        <v>30</v>
      </c>
      <c r="AX345" s="13" t="s">
        <v>81</v>
      </c>
      <c r="AY345" s="243" t="s">
        <v>147</v>
      </c>
    </row>
    <row r="346" spans="1:65" s="2" customFormat="1" ht="33" customHeight="1">
      <c r="A346" s="37"/>
      <c r="B346" s="38"/>
      <c r="C346" s="218" t="s">
        <v>798</v>
      </c>
      <c r="D346" s="218" t="s">
        <v>151</v>
      </c>
      <c r="E346" s="219" t="s">
        <v>799</v>
      </c>
      <c r="F346" s="220" t="s">
        <v>800</v>
      </c>
      <c r="G346" s="221" t="s">
        <v>154</v>
      </c>
      <c r="H346" s="222">
        <v>46.02</v>
      </c>
      <c r="I346" s="223"/>
      <c r="J346" s="224">
        <f>ROUND(I346*H346,2)</f>
        <v>0</v>
      </c>
      <c r="K346" s="225"/>
      <c r="L346" s="43"/>
      <c r="M346" s="226" t="s">
        <v>1</v>
      </c>
      <c r="N346" s="227" t="s">
        <v>38</v>
      </c>
      <c r="O346" s="90"/>
      <c r="P346" s="228">
        <f>O346*H346</f>
        <v>0</v>
      </c>
      <c r="Q346" s="228">
        <v>0.0075</v>
      </c>
      <c r="R346" s="228">
        <f>Q346*H346</f>
        <v>0.34515</v>
      </c>
      <c r="S346" s="228">
        <v>0</v>
      </c>
      <c r="T346" s="229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0" t="s">
        <v>274</v>
      </c>
      <c r="AT346" s="230" t="s">
        <v>151</v>
      </c>
      <c r="AU346" s="230" t="s">
        <v>83</v>
      </c>
      <c r="AY346" s="16" t="s">
        <v>147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6" t="s">
        <v>81</v>
      </c>
      <c r="BK346" s="231">
        <f>ROUND(I346*H346,2)</f>
        <v>0</v>
      </c>
      <c r="BL346" s="16" t="s">
        <v>274</v>
      </c>
      <c r="BM346" s="230" t="s">
        <v>801</v>
      </c>
    </row>
    <row r="347" spans="1:51" s="13" customFormat="1" ht="12">
      <c r="A347" s="13"/>
      <c r="B347" s="232"/>
      <c r="C347" s="233"/>
      <c r="D347" s="234" t="s">
        <v>157</v>
      </c>
      <c r="E347" s="235" t="s">
        <v>1</v>
      </c>
      <c r="F347" s="236" t="s">
        <v>789</v>
      </c>
      <c r="G347" s="233"/>
      <c r="H347" s="237">
        <v>46.02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157</v>
      </c>
      <c r="AU347" s="243" t="s">
        <v>83</v>
      </c>
      <c r="AV347" s="13" t="s">
        <v>83</v>
      </c>
      <c r="AW347" s="13" t="s">
        <v>30</v>
      </c>
      <c r="AX347" s="13" t="s">
        <v>81</v>
      </c>
      <c r="AY347" s="243" t="s">
        <v>147</v>
      </c>
    </row>
    <row r="348" spans="1:65" s="2" customFormat="1" ht="16.5" customHeight="1">
      <c r="A348" s="37"/>
      <c r="B348" s="38"/>
      <c r="C348" s="255" t="s">
        <v>802</v>
      </c>
      <c r="D348" s="255" t="s">
        <v>291</v>
      </c>
      <c r="E348" s="256" t="s">
        <v>803</v>
      </c>
      <c r="F348" s="257" t="s">
        <v>804</v>
      </c>
      <c r="G348" s="258" t="s">
        <v>183</v>
      </c>
      <c r="H348" s="259">
        <v>40</v>
      </c>
      <c r="I348" s="260"/>
      <c r="J348" s="261">
        <f>ROUND(I348*H348,2)</f>
        <v>0</v>
      </c>
      <c r="K348" s="262"/>
      <c r="L348" s="263"/>
      <c r="M348" s="264" t="s">
        <v>1</v>
      </c>
      <c r="N348" s="265" t="s">
        <v>38</v>
      </c>
      <c r="O348" s="90"/>
      <c r="P348" s="228">
        <f>O348*H348</f>
        <v>0</v>
      </c>
      <c r="Q348" s="228">
        <v>0.00035</v>
      </c>
      <c r="R348" s="228">
        <f>Q348*H348</f>
        <v>0.014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294</v>
      </c>
      <c r="AT348" s="230" t="s">
        <v>291</v>
      </c>
      <c r="AU348" s="230" t="s">
        <v>83</v>
      </c>
      <c r="AY348" s="16" t="s">
        <v>147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81</v>
      </c>
      <c r="BK348" s="231">
        <f>ROUND(I348*H348,2)</f>
        <v>0</v>
      </c>
      <c r="BL348" s="16" t="s">
        <v>274</v>
      </c>
      <c r="BM348" s="230" t="s">
        <v>805</v>
      </c>
    </row>
    <row r="349" spans="1:65" s="2" customFormat="1" ht="24.15" customHeight="1">
      <c r="A349" s="37"/>
      <c r="B349" s="38"/>
      <c r="C349" s="218" t="s">
        <v>806</v>
      </c>
      <c r="D349" s="218" t="s">
        <v>151</v>
      </c>
      <c r="E349" s="219" t="s">
        <v>807</v>
      </c>
      <c r="F349" s="220" t="s">
        <v>808</v>
      </c>
      <c r="G349" s="221" t="s">
        <v>154</v>
      </c>
      <c r="H349" s="222">
        <v>46.02</v>
      </c>
      <c r="I349" s="223"/>
      <c r="J349" s="224">
        <f>ROUND(I349*H349,2)</f>
        <v>0</v>
      </c>
      <c r="K349" s="225"/>
      <c r="L349" s="43"/>
      <c r="M349" s="226" t="s">
        <v>1</v>
      </c>
      <c r="N349" s="227" t="s">
        <v>38</v>
      </c>
      <c r="O349" s="90"/>
      <c r="P349" s="228">
        <f>O349*H349</f>
        <v>0</v>
      </c>
      <c r="Q349" s="228">
        <v>0.0003</v>
      </c>
      <c r="R349" s="228">
        <f>Q349*H349</f>
        <v>0.013806</v>
      </c>
      <c r="S349" s="228">
        <v>0</v>
      </c>
      <c r="T349" s="229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0" t="s">
        <v>274</v>
      </c>
      <c r="AT349" s="230" t="s">
        <v>151</v>
      </c>
      <c r="AU349" s="230" t="s">
        <v>83</v>
      </c>
      <c r="AY349" s="16" t="s">
        <v>147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6" t="s">
        <v>81</v>
      </c>
      <c r="BK349" s="231">
        <f>ROUND(I349*H349,2)</f>
        <v>0</v>
      </c>
      <c r="BL349" s="16" t="s">
        <v>274</v>
      </c>
      <c r="BM349" s="230" t="s">
        <v>809</v>
      </c>
    </row>
    <row r="350" spans="1:51" s="13" customFormat="1" ht="12">
      <c r="A350" s="13"/>
      <c r="B350" s="232"/>
      <c r="C350" s="233"/>
      <c r="D350" s="234" t="s">
        <v>157</v>
      </c>
      <c r="E350" s="235" t="s">
        <v>1</v>
      </c>
      <c r="F350" s="236" t="s">
        <v>789</v>
      </c>
      <c r="G350" s="233"/>
      <c r="H350" s="237">
        <v>46.02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157</v>
      </c>
      <c r="AU350" s="243" t="s">
        <v>83</v>
      </c>
      <c r="AV350" s="13" t="s">
        <v>83</v>
      </c>
      <c r="AW350" s="13" t="s">
        <v>30</v>
      </c>
      <c r="AX350" s="13" t="s">
        <v>81</v>
      </c>
      <c r="AY350" s="243" t="s">
        <v>147</v>
      </c>
    </row>
    <row r="351" spans="1:65" s="2" customFormat="1" ht="16.5" customHeight="1">
      <c r="A351" s="37"/>
      <c r="B351" s="38"/>
      <c r="C351" s="255" t="s">
        <v>810</v>
      </c>
      <c r="D351" s="255" t="s">
        <v>291</v>
      </c>
      <c r="E351" s="256" t="s">
        <v>811</v>
      </c>
      <c r="F351" s="257" t="s">
        <v>812</v>
      </c>
      <c r="G351" s="258" t="s">
        <v>154</v>
      </c>
      <c r="H351" s="259">
        <v>50.622</v>
      </c>
      <c r="I351" s="260"/>
      <c r="J351" s="261">
        <f>ROUND(I351*H351,2)</f>
        <v>0</v>
      </c>
      <c r="K351" s="262"/>
      <c r="L351" s="263"/>
      <c r="M351" s="264" t="s">
        <v>1</v>
      </c>
      <c r="N351" s="265" t="s">
        <v>38</v>
      </c>
      <c r="O351" s="90"/>
      <c r="P351" s="228">
        <f>O351*H351</f>
        <v>0</v>
      </c>
      <c r="Q351" s="228">
        <v>0.00283</v>
      </c>
      <c r="R351" s="228">
        <f>Q351*H351</f>
        <v>0.14326026</v>
      </c>
      <c r="S351" s="228">
        <v>0</v>
      </c>
      <c r="T351" s="229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0" t="s">
        <v>294</v>
      </c>
      <c r="AT351" s="230" t="s">
        <v>291</v>
      </c>
      <c r="AU351" s="230" t="s">
        <v>83</v>
      </c>
      <c r="AY351" s="16" t="s">
        <v>147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6" t="s">
        <v>81</v>
      </c>
      <c r="BK351" s="231">
        <f>ROUND(I351*H351,2)</f>
        <v>0</v>
      </c>
      <c r="BL351" s="16" t="s">
        <v>274</v>
      </c>
      <c r="BM351" s="230" t="s">
        <v>813</v>
      </c>
    </row>
    <row r="352" spans="1:51" s="13" customFormat="1" ht="12">
      <c r="A352" s="13"/>
      <c r="B352" s="232"/>
      <c r="C352" s="233"/>
      <c r="D352" s="234" t="s">
        <v>157</v>
      </c>
      <c r="E352" s="233"/>
      <c r="F352" s="236" t="s">
        <v>814</v>
      </c>
      <c r="G352" s="233"/>
      <c r="H352" s="237">
        <v>50.622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157</v>
      </c>
      <c r="AU352" s="243" t="s">
        <v>83</v>
      </c>
      <c r="AV352" s="13" t="s">
        <v>83</v>
      </c>
      <c r="AW352" s="13" t="s">
        <v>4</v>
      </c>
      <c r="AX352" s="13" t="s">
        <v>81</v>
      </c>
      <c r="AY352" s="243" t="s">
        <v>147</v>
      </c>
    </row>
    <row r="353" spans="1:65" s="2" customFormat="1" ht="21.75" customHeight="1">
      <c r="A353" s="37"/>
      <c r="B353" s="38"/>
      <c r="C353" s="218" t="s">
        <v>815</v>
      </c>
      <c r="D353" s="218" t="s">
        <v>151</v>
      </c>
      <c r="E353" s="219" t="s">
        <v>816</v>
      </c>
      <c r="F353" s="220" t="s">
        <v>817</v>
      </c>
      <c r="G353" s="221" t="s">
        <v>183</v>
      </c>
      <c r="H353" s="222">
        <v>35.08</v>
      </c>
      <c r="I353" s="223"/>
      <c r="J353" s="224">
        <f>ROUND(I353*H353,2)</f>
        <v>0</v>
      </c>
      <c r="K353" s="225"/>
      <c r="L353" s="43"/>
      <c r="M353" s="226" t="s">
        <v>1</v>
      </c>
      <c r="N353" s="227" t="s">
        <v>38</v>
      </c>
      <c r="O353" s="90"/>
      <c r="P353" s="228">
        <f>O353*H353</f>
        <v>0</v>
      </c>
      <c r="Q353" s="228">
        <v>1E-05</v>
      </c>
      <c r="R353" s="228">
        <f>Q353*H353</f>
        <v>0.0003508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274</v>
      </c>
      <c r="AT353" s="230" t="s">
        <v>151</v>
      </c>
      <c r="AU353" s="230" t="s">
        <v>83</v>
      </c>
      <c r="AY353" s="16" t="s">
        <v>147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81</v>
      </c>
      <c r="BK353" s="231">
        <f>ROUND(I353*H353,2)</f>
        <v>0</v>
      </c>
      <c r="BL353" s="16" t="s">
        <v>274</v>
      </c>
      <c r="BM353" s="230" t="s">
        <v>818</v>
      </c>
    </row>
    <row r="354" spans="1:65" s="2" customFormat="1" ht="24.15" customHeight="1">
      <c r="A354" s="37"/>
      <c r="B354" s="38"/>
      <c r="C354" s="218" t="s">
        <v>819</v>
      </c>
      <c r="D354" s="218" t="s">
        <v>151</v>
      </c>
      <c r="E354" s="219" t="s">
        <v>820</v>
      </c>
      <c r="F354" s="220" t="s">
        <v>821</v>
      </c>
      <c r="G354" s="221" t="s">
        <v>246</v>
      </c>
      <c r="H354" s="222">
        <v>0.526</v>
      </c>
      <c r="I354" s="223"/>
      <c r="J354" s="224">
        <f>ROUND(I354*H354,2)</f>
        <v>0</v>
      </c>
      <c r="K354" s="225"/>
      <c r="L354" s="43"/>
      <c r="M354" s="226" t="s">
        <v>1</v>
      </c>
      <c r="N354" s="227" t="s">
        <v>38</v>
      </c>
      <c r="O354" s="90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0" t="s">
        <v>274</v>
      </c>
      <c r="AT354" s="230" t="s">
        <v>151</v>
      </c>
      <c r="AU354" s="230" t="s">
        <v>83</v>
      </c>
      <c r="AY354" s="16" t="s">
        <v>147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6" t="s">
        <v>81</v>
      </c>
      <c r="BK354" s="231">
        <f>ROUND(I354*H354,2)</f>
        <v>0</v>
      </c>
      <c r="BL354" s="16" t="s">
        <v>274</v>
      </c>
      <c r="BM354" s="230" t="s">
        <v>822</v>
      </c>
    </row>
    <row r="355" spans="1:65" s="2" customFormat="1" ht="49.05" customHeight="1">
      <c r="A355" s="37"/>
      <c r="B355" s="38"/>
      <c r="C355" s="218" t="s">
        <v>823</v>
      </c>
      <c r="D355" s="218" t="s">
        <v>151</v>
      </c>
      <c r="E355" s="219" t="s">
        <v>824</v>
      </c>
      <c r="F355" s="220" t="s">
        <v>825</v>
      </c>
      <c r="G355" s="221" t="s">
        <v>246</v>
      </c>
      <c r="H355" s="222">
        <v>0.35</v>
      </c>
      <c r="I355" s="223"/>
      <c r="J355" s="224">
        <f>ROUND(I355*H355,2)</f>
        <v>0</v>
      </c>
      <c r="K355" s="225"/>
      <c r="L355" s="43"/>
      <c r="M355" s="226" t="s">
        <v>1</v>
      </c>
      <c r="N355" s="227" t="s">
        <v>38</v>
      </c>
      <c r="O355" s="90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0" t="s">
        <v>274</v>
      </c>
      <c r="AT355" s="230" t="s">
        <v>151</v>
      </c>
      <c r="AU355" s="230" t="s">
        <v>83</v>
      </c>
      <c r="AY355" s="16" t="s">
        <v>147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6" t="s">
        <v>81</v>
      </c>
      <c r="BK355" s="231">
        <f>ROUND(I355*H355,2)</f>
        <v>0</v>
      </c>
      <c r="BL355" s="16" t="s">
        <v>274</v>
      </c>
      <c r="BM355" s="230" t="s">
        <v>826</v>
      </c>
    </row>
    <row r="356" spans="1:63" s="12" customFormat="1" ht="22.8" customHeight="1">
      <c r="A356" s="12"/>
      <c r="B356" s="202"/>
      <c r="C356" s="203"/>
      <c r="D356" s="204" t="s">
        <v>72</v>
      </c>
      <c r="E356" s="216" t="s">
        <v>827</v>
      </c>
      <c r="F356" s="216" t="s">
        <v>828</v>
      </c>
      <c r="G356" s="203"/>
      <c r="H356" s="203"/>
      <c r="I356" s="206"/>
      <c r="J356" s="217">
        <f>BK356</f>
        <v>0</v>
      </c>
      <c r="K356" s="203"/>
      <c r="L356" s="208"/>
      <c r="M356" s="209"/>
      <c r="N356" s="210"/>
      <c r="O356" s="210"/>
      <c r="P356" s="211">
        <f>SUM(P357:P367)</f>
        <v>0</v>
      </c>
      <c r="Q356" s="210"/>
      <c r="R356" s="211">
        <f>SUM(R357:R367)</f>
        <v>0.82172</v>
      </c>
      <c r="S356" s="210"/>
      <c r="T356" s="212">
        <f>SUM(T357:T367)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13" t="s">
        <v>83</v>
      </c>
      <c r="AT356" s="214" t="s">
        <v>72</v>
      </c>
      <c r="AU356" s="214" t="s">
        <v>81</v>
      </c>
      <c r="AY356" s="213" t="s">
        <v>147</v>
      </c>
      <c r="BK356" s="215">
        <f>SUM(BK357:BK367)</f>
        <v>0</v>
      </c>
    </row>
    <row r="357" spans="1:65" s="2" customFormat="1" ht="16.5" customHeight="1">
      <c r="A357" s="37"/>
      <c r="B357" s="38"/>
      <c r="C357" s="218" t="s">
        <v>829</v>
      </c>
      <c r="D357" s="218" t="s">
        <v>151</v>
      </c>
      <c r="E357" s="219" t="s">
        <v>830</v>
      </c>
      <c r="F357" s="220" t="s">
        <v>831</v>
      </c>
      <c r="G357" s="221" t="s">
        <v>154</v>
      </c>
      <c r="H357" s="222">
        <v>28.2</v>
      </c>
      <c r="I357" s="223"/>
      <c r="J357" s="224">
        <f>ROUND(I357*H357,2)</f>
        <v>0</v>
      </c>
      <c r="K357" s="225"/>
      <c r="L357" s="43"/>
      <c r="M357" s="226" t="s">
        <v>1</v>
      </c>
      <c r="N357" s="227" t="s">
        <v>38</v>
      </c>
      <c r="O357" s="90"/>
      <c r="P357" s="228">
        <f>O357*H357</f>
        <v>0</v>
      </c>
      <c r="Q357" s="228">
        <v>0.0003</v>
      </c>
      <c r="R357" s="228">
        <f>Q357*H357</f>
        <v>0.008459999999999999</v>
      </c>
      <c r="S357" s="228">
        <v>0</v>
      </c>
      <c r="T357" s="229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0" t="s">
        <v>274</v>
      </c>
      <c r="AT357" s="230" t="s">
        <v>151</v>
      </c>
      <c r="AU357" s="230" t="s">
        <v>83</v>
      </c>
      <c r="AY357" s="16" t="s">
        <v>147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6" t="s">
        <v>81</v>
      </c>
      <c r="BK357" s="231">
        <f>ROUND(I357*H357,2)</f>
        <v>0</v>
      </c>
      <c r="BL357" s="16" t="s">
        <v>274</v>
      </c>
      <c r="BM357" s="230" t="s">
        <v>832</v>
      </c>
    </row>
    <row r="358" spans="1:51" s="13" customFormat="1" ht="12">
      <c r="A358" s="13"/>
      <c r="B358" s="232"/>
      <c r="C358" s="233"/>
      <c r="D358" s="234" t="s">
        <v>157</v>
      </c>
      <c r="E358" s="235" t="s">
        <v>1</v>
      </c>
      <c r="F358" s="236" t="s">
        <v>833</v>
      </c>
      <c r="G358" s="233"/>
      <c r="H358" s="237">
        <v>28.2</v>
      </c>
      <c r="I358" s="238"/>
      <c r="J358" s="233"/>
      <c r="K358" s="233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157</v>
      </c>
      <c r="AU358" s="243" t="s">
        <v>83</v>
      </c>
      <c r="AV358" s="13" t="s">
        <v>83</v>
      </c>
      <c r="AW358" s="13" t="s">
        <v>30</v>
      </c>
      <c r="AX358" s="13" t="s">
        <v>81</v>
      </c>
      <c r="AY358" s="243" t="s">
        <v>147</v>
      </c>
    </row>
    <row r="359" spans="1:65" s="2" customFormat="1" ht="24.15" customHeight="1">
      <c r="A359" s="37"/>
      <c r="B359" s="38"/>
      <c r="C359" s="218" t="s">
        <v>834</v>
      </c>
      <c r="D359" s="218" t="s">
        <v>151</v>
      </c>
      <c r="E359" s="219" t="s">
        <v>835</v>
      </c>
      <c r="F359" s="220" t="s">
        <v>836</v>
      </c>
      <c r="G359" s="221" t="s">
        <v>154</v>
      </c>
      <c r="H359" s="222">
        <v>24.2</v>
      </c>
      <c r="I359" s="223"/>
      <c r="J359" s="224">
        <f>ROUND(I359*H359,2)</f>
        <v>0</v>
      </c>
      <c r="K359" s="225"/>
      <c r="L359" s="43"/>
      <c r="M359" s="226" t="s">
        <v>1</v>
      </c>
      <c r="N359" s="227" t="s">
        <v>38</v>
      </c>
      <c r="O359" s="90"/>
      <c r="P359" s="228">
        <f>O359*H359</f>
        <v>0</v>
      </c>
      <c r="Q359" s="228">
        <v>0.0015</v>
      </c>
      <c r="R359" s="228">
        <f>Q359*H359</f>
        <v>0.0363</v>
      </c>
      <c r="S359" s="228">
        <v>0</v>
      </c>
      <c r="T359" s="229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0" t="s">
        <v>274</v>
      </c>
      <c r="AT359" s="230" t="s">
        <v>151</v>
      </c>
      <c r="AU359" s="230" t="s">
        <v>83</v>
      </c>
      <c r="AY359" s="16" t="s">
        <v>147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6" t="s">
        <v>81</v>
      </c>
      <c r="BK359" s="231">
        <f>ROUND(I359*H359,2)</f>
        <v>0</v>
      </c>
      <c r="BL359" s="16" t="s">
        <v>274</v>
      </c>
      <c r="BM359" s="230" t="s">
        <v>837</v>
      </c>
    </row>
    <row r="360" spans="1:51" s="13" customFormat="1" ht="12">
      <c r="A360" s="13"/>
      <c r="B360" s="232"/>
      <c r="C360" s="233"/>
      <c r="D360" s="234" t="s">
        <v>157</v>
      </c>
      <c r="E360" s="235" t="s">
        <v>1</v>
      </c>
      <c r="F360" s="236" t="s">
        <v>838</v>
      </c>
      <c r="G360" s="233"/>
      <c r="H360" s="237">
        <v>24.2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157</v>
      </c>
      <c r="AU360" s="243" t="s">
        <v>83</v>
      </c>
      <c r="AV360" s="13" t="s">
        <v>83</v>
      </c>
      <c r="AW360" s="13" t="s">
        <v>30</v>
      </c>
      <c r="AX360" s="13" t="s">
        <v>81</v>
      </c>
      <c r="AY360" s="243" t="s">
        <v>147</v>
      </c>
    </row>
    <row r="361" spans="1:65" s="2" customFormat="1" ht="24.15" customHeight="1">
      <c r="A361" s="37"/>
      <c r="B361" s="38"/>
      <c r="C361" s="218" t="s">
        <v>839</v>
      </c>
      <c r="D361" s="218" t="s">
        <v>151</v>
      </c>
      <c r="E361" s="219" t="s">
        <v>840</v>
      </c>
      <c r="F361" s="220" t="s">
        <v>841</v>
      </c>
      <c r="G361" s="221" t="s">
        <v>183</v>
      </c>
      <c r="H361" s="222">
        <v>8</v>
      </c>
      <c r="I361" s="223"/>
      <c r="J361" s="224">
        <f>ROUND(I361*H361,2)</f>
        <v>0</v>
      </c>
      <c r="K361" s="225"/>
      <c r="L361" s="43"/>
      <c r="M361" s="226" t="s">
        <v>1</v>
      </c>
      <c r="N361" s="227" t="s">
        <v>38</v>
      </c>
      <c r="O361" s="90"/>
      <c r="P361" s="228">
        <f>O361*H361</f>
        <v>0</v>
      </c>
      <c r="Q361" s="228">
        <v>0.00032</v>
      </c>
      <c r="R361" s="228">
        <f>Q361*H361</f>
        <v>0.00256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274</v>
      </c>
      <c r="AT361" s="230" t="s">
        <v>151</v>
      </c>
      <c r="AU361" s="230" t="s">
        <v>83</v>
      </c>
      <c r="AY361" s="16" t="s">
        <v>147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81</v>
      </c>
      <c r="BK361" s="231">
        <f>ROUND(I361*H361,2)</f>
        <v>0</v>
      </c>
      <c r="BL361" s="16" t="s">
        <v>274</v>
      </c>
      <c r="BM361" s="230" t="s">
        <v>842</v>
      </c>
    </row>
    <row r="362" spans="1:65" s="2" customFormat="1" ht="37.8" customHeight="1">
      <c r="A362" s="37"/>
      <c r="B362" s="38"/>
      <c r="C362" s="218" t="s">
        <v>843</v>
      </c>
      <c r="D362" s="218" t="s">
        <v>151</v>
      </c>
      <c r="E362" s="219" t="s">
        <v>844</v>
      </c>
      <c r="F362" s="220" t="s">
        <v>845</v>
      </c>
      <c r="G362" s="221" t="s">
        <v>154</v>
      </c>
      <c r="H362" s="222">
        <v>24.2</v>
      </c>
      <c r="I362" s="223"/>
      <c r="J362" s="224">
        <f>ROUND(I362*H362,2)</f>
        <v>0</v>
      </c>
      <c r="K362" s="225"/>
      <c r="L362" s="43"/>
      <c r="M362" s="226" t="s">
        <v>1</v>
      </c>
      <c r="N362" s="227" t="s">
        <v>38</v>
      </c>
      <c r="O362" s="90"/>
      <c r="P362" s="228">
        <f>O362*H362</f>
        <v>0</v>
      </c>
      <c r="Q362" s="228">
        <v>0.009</v>
      </c>
      <c r="R362" s="228">
        <f>Q362*H362</f>
        <v>0.21779999999999997</v>
      </c>
      <c r="S362" s="228">
        <v>0</v>
      </c>
      <c r="T362" s="229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0" t="s">
        <v>274</v>
      </c>
      <c r="AT362" s="230" t="s">
        <v>151</v>
      </c>
      <c r="AU362" s="230" t="s">
        <v>83</v>
      </c>
      <c r="AY362" s="16" t="s">
        <v>147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6" t="s">
        <v>81</v>
      </c>
      <c r="BK362" s="231">
        <f>ROUND(I362*H362,2)</f>
        <v>0</v>
      </c>
      <c r="BL362" s="16" t="s">
        <v>274</v>
      </c>
      <c r="BM362" s="230" t="s">
        <v>846</v>
      </c>
    </row>
    <row r="363" spans="1:51" s="13" customFormat="1" ht="12">
      <c r="A363" s="13"/>
      <c r="B363" s="232"/>
      <c r="C363" s="233"/>
      <c r="D363" s="234" t="s">
        <v>157</v>
      </c>
      <c r="E363" s="235" t="s">
        <v>1</v>
      </c>
      <c r="F363" s="236" t="s">
        <v>838</v>
      </c>
      <c r="G363" s="233"/>
      <c r="H363" s="237">
        <v>24.2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157</v>
      </c>
      <c r="AU363" s="243" t="s">
        <v>83</v>
      </c>
      <c r="AV363" s="13" t="s">
        <v>83</v>
      </c>
      <c r="AW363" s="13" t="s">
        <v>30</v>
      </c>
      <c r="AX363" s="13" t="s">
        <v>81</v>
      </c>
      <c r="AY363" s="243" t="s">
        <v>147</v>
      </c>
    </row>
    <row r="364" spans="1:65" s="2" customFormat="1" ht="24.15" customHeight="1">
      <c r="A364" s="37"/>
      <c r="B364" s="38"/>
      <c r="C364" s="255" t="s">
        <v>847</v>
      </c>
      <c r="D364" s="255" t="s">
        <v>291</v>
      </c>
      <c r="E364" s="256" t="s">
        <v>848</v>
      </c>
      <c r="F364" s="257" t="s">
        <v>849</v>
      </c>
      <c r="G364" s="258" t="s">
        <v>154</v>
      </c>
      <c r="H364" s="259">
        <v>27.83</v>
      </c>
      <c r="I364" s="260"/>
      <c r="J364" s="261">
        <f>ROUND(I364*H364,2)</f>
        <v>0</v>
      </c>
      <c r="K364" s="262"/>
      <c r="L364" s="263"/>
      <c r="M364" s="264" t="s">
        <v>1</v>
      </c>
      <c r="N364" s="265" t="s">
        <v>38</v>
      </c>
      <c r="O364" s="90"/>
      <c r="P364" s="228">
        <f>O364*H364</f>
        <v>0</v>
      </c>
      <c r="Q364" s="228">
        <v>0.02</v>
      </c>
      <c r="R364" s="228">
        <f>Q364*H364</f>
        <v>0.5566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294</v>
      </c>
      <c r="AT364" s="230" t="s">
        <v>291</v>
      </c>
      <c r="AU364" s="230" t="s">
        <v>83</v>
      </c>
      <c r="AY364" s="16" t="s">
        <v>147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81</v>
      </c>
      <c r="BK364" s="231">
        <f>ROUND(I364*H364,2)</f>
        <v>0</v>
      </c>
      <c r="BL364" s="16" t="s">
        <v>274</v>
      </c>
      <c r="BM364" s="230" t="s">
        <v>850</v>
      </c>
    </row>
    <row r="365" spans="1:51" s="13" customFormat="1" ht="12">
      <c r="A365" s="13"/>
      <c r="B365" s="232"/>
      <c r="C365" s="233"/>
      <c r="D365" s="234" t="s">
        <v>157</v>
      </c>
      <c r="E365" s="233"/>
      <c r="F365" s="236" t="s">
        <v>851</v>
      </c>
      <c r="G365" s="233"/>
      <c r="H365" s="237">
        <v>27.83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157</v>
      </c>
      <c r="AU365" s="243" t="s">
        <v>83</v>
      </c>
      <c r="AV365" s="13" t="s">
        <v>83</v>
      </c>
      <c r="AW365" s="13" t="s">
        <v>4</v>
      </c>
      <c r="AX365" s="13" t="s">
        <v>81</v>
      </c>
      <c r="AY365" s="243" t="s">
        <v>147</v>
      </c>
    </row>
    <row r="366" spans="1:65" s="2" customFormat="1" ht="24.15" customHeight="1">
      <c r="A366" s="37"/>
      <c r="B366" s="38"/>
      <c r="C366" s="218" t="s">
        <v>852</v>
      </c>
      <c r="D366" s="218" t="s">
        <v>151</v>
      </c>
      <c r="E366" s="219" t="s">
        <v>853</v>
      </c>
      <c r="F366" s="220" t="s">
        <v>854</v>
      </c>
      <c r="G366" s="221" t="s">
        <v>246</v>
      </c>
      <c r="H366" s="222">
        <v>0.822</v>
      </c>
      <c r="I366" s="223"/>
      <c r="J366" s="224">
        <f>ROUND(I366*H366,2)</f>
        <v>0</v>
      </c>
      <c r="K366" s="225"/>
      <c r="L366" s="43"/>
      <c r="M366" s="226" t="s">
        <v>1</v>
      </c>
      <c r="N366" s="227" t="s">
        <v>38</v>
      </c>
      <c r="O366" s="90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0" t="s">
        <v>274</v>
      </c>
      <c r="AT366" s="230" t="s">
        <v>151</v>
      </c>
      <c r="AU366" s="230" t="s">
        <v>83</v>
      </c>
      <c r="AY366" s="16" t="s">
        <v>147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6" t="s">
        <v>81</v>
      </c>
      <c r="BK366" s="231">
        <f>ROUND(I366*H366,2)</f>
        <v>0</v>
      </c>
      <c r="BL366" s="16" t="s">
        <v>274</v>
      </c>
      <c r="BM366" s="230" t="s">
        <v>855</v>
      </c>
    </row>
    <row r="367" spans="1:65" s="2" customFormat="1" ht="24.15" customHeight="1">
      <c r="A367" s="37"/>
      <c r="B367" s="38"/>
      <c r="C367" s="218" t="s">
        <v>856</v>
      </c>
      <c r="D367" s="218" t="s">
        <v>151</v>
      </c>
      <c r="E367" s="219" t="s">
        <v>857</v>
      </c>
      <c r="F367" s="220" t="s">
        <v>858</v>
      </c>
      <c r="G367" s="221" t="s">
        <v>246</v>
      </c>
      <c r="H367" s="222">
        <v>0.822</v>
      </c>
      <c r="I367" s="223"/>
      <c r="J367" s="224">
        <f>ROUND(I367*H367,2)</f>
        <v>0</v>
      </c>
      <c r="K367" s="225"/>
      <c r="L367" s="43"/>
      <c r="M367" s="226" t="s">
        <v>1</v>
      </c>
      <c r="N367" s="227" t="s">
        <v>38</v>
      </c>
      <c r="O367" s="90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0" t="s">
        <v>274</v>
      </c>
      <c r="AT367" s="230" t="s">
        <v>151</v>
      </c>
      <c r="AU367" s="230" t="s">
        <v>83</v>
      </c>
      <c r="AY367" s="16" t="s">
        <v>147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6" t="s">
        <v>81</v>
      </c>
      <c r="BK367" s="231">
        <f>ROUND(I367*H367,2)</f>
        <v>0</v>
      </c>
      <c r="BL367" s="16" t="s">
        <v>274</v>
      </c>
      <c r="BM367" s="230" t="s">
        <v>859</v>
      </c>
    </row>
    <row r="368" spans="1:63" s="12" customFormat="1" ht="22.8" customHeight="1">
      <c r="A368" s="12"/>
      <c r="B368" s="202"/>
      <c r="C368" s="203"/>
      <c r="D368" s="204" t="s">
        <v>72</v>
      </c>
      <c r="E368" s="216" t="s">
        <v>860</v>
      </c>
      <c r="F368" s="216" t="s">
        <v>861</v>
      </c>
      <c r="G368" s="203"/>
      <c r="H368" s="203"/>
      <c r="I368" s="206"/>
      <c r="J368" s="217">
        <f>BK368</f>
        <v>0</v>
      </c>
      <c r="K368" s="203"/>
      <c r="L368" s="208"/>
      <c r="M368" s="209"/>
      <c r="N368" s="210"/>
      <c r="O368" s="210"/>
      <c r="P368" s="211">
        <f>SUM(P369:P372)</f>
        <v>0</v>
      </c>
      <c r="Q368" s="210"/>
      <c r="R368" s="211">
        <f>SUM(R369:R372)</f>
        <v>0.013389999999999999</v>
      </c>
      <c r="S368" s="210"/>
      <c r="T368" s="212">
        <f>SUM(T369:T372)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13" t="s">
        <v>83</v>
      </c>
      <c r="AT368" s="214" t="s">
        <v>72</v>
      </c>
      <c r="AU368" s="214" t="s">
        <v>81</v>
      </c>
      <c r="AY368" s="213" t="s">
        <v>147</v>
      </c>
      <c r="BK368" s="215">
        <f>SUM(BK369:BK372)</f>
        <v>0</v>
      </c>
    </row>
    <row r="369" spans="1:65" s="2" customFormat="1" ht="16.5" customHeight="1">
      <c r="A369" s="37"/>
      <c r="B369" s="38"/>
      <c r="C369" s="218" t="s">
        <v>862</v>
      </c>
      <c r="D369" s="218" t="s">
        <v>151</v>
      </c>
      <c r="E369" s="219" t="s">
        <v>863</v>
      </c>
      <c r="F369" s="220" t="s">
        <v>864</v>
      </c>
      <c r="G369" s="221" t="s">
        <v>154</v>
      </c>
      <c r="H369" s="222">
        <v>103</v>
      </c>
      <c r="I369" s="223"/>
      <c r="J369" s="224">
        <f>ROUND(I369*H369,2)</f>
        <v>0</v>
      </c>
      <c r="K369" s="225"/>
      <c r="L369" s="43"/>
      <c r="M369" s="226" t="s">
        <v>1</v>
      </c>
      <c r="N369" s="227" t="s">
        <v>38</v>
      </c>
      <c r="O369" s="90"/>
      <c r="P369" s="228">
        <f>O369*H369</f>
        <v>0</v>
      </c>
      <c r="Q369" s="228">
        <v>0</v>
      </c>
      <c r="R369" s="228">
        <f>Q369*H369</f>
        <v>0</v>
      </c>
      <c r="S369" s="228">
        <v>0</v>
      </c>
      <c r="T369" s="229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0" t="s">
        <v>274</v>
      </c>
      <c r="AT369" s="230" t="s">
        <v>151</v>
      </c>
      <c r="AU369" s="230" t="s">
        <v>83</v>
      </c>
      <c r="AY369" s="16" t="s">
        <v>147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6" t="s">
        <v>81</v>
      </c>
      <c r="BK369" s="231">
        <f>ROUND(I369*H369,2)</f>
        <v>0</v>
      </c>
      <c r="BL369" s="16" t="s">
        <v>274</v>
      </c>
      <c r="BM369" s="230" t="s">
        <v>865</v>
      </c>
    </row>
    <row r="370" spans="1:51" s="13" customFormat="1" ht="12">
      <c r="A370" s="13"/>
      <c r="B370" s="232"/>
      <c r="C370" s="233"/>
      <c r="D370" s="234" t="s">
        <v>157</v>
      </c>
      <c r="E370" s="235" t="s">
        <v>1</v>
      </c>
      <c r="F370" s="236" t="s">
        <v>866</v>
      </c>
      <c r="G370" s="233"/>
      <c r="H370" s="237">
        <v>103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157</v>
      </c>
      <c r="AU370" s="243" t="s">
        <v>83</v>
      </c>
      <c r="AV370" s="13" t="s">
        <v>83</v>
      </c>
      <c r="AW370" s="13" t="s">
        <v>30</v>
      </c>
      <c r="AX370" s="13" t="s">
        <v>81</v>
      </c>
      <c r="AY370" s="243" t="s">
        <v>147</v>
      </c>
    </row>
    <row r="371" spans="1:65" s="2" customFormat="1" ht="16.5" customHeight="1">
      <c r="A371" s="37"/>
      <c r="B371" s="38"/>
      <c r="C371" s="218" t="s">
        <v>867</v>
      </c>
      <c r="D371" s="218" t="s">
        <v>151</v>
      </c>
      <c r="E371" s="219" t="s">
        <v>868</v>
      </c>
      <c r="F371" s="220" t="s">
        <v>869</v>
      </c>
      <c r="G371" s="221" t="s">
        <v>154</v>
      </c>
      <c r="H371" s="222">
        <v>103</v>
      </c>
      <c r="I371" s="223"/>
      <c r="J371" s="224">
        <f>ROUND(I371*H371,2)</f>
        <v>0</v>
      </c>
      <c r="K371" s="225"/>
      <c r="L371" s="43"/>
      <c r="M371" s="226" t="s">
        <v>1</v>
      </c>
      <c r="N371" s="227" t="s">
        <v>38</v>
      </c>
      <c r="O371" s="90"/>
      <c r="P371" s="228">
        <f>O371*H371</f>
        <v>0</v>
      </c>
      <c r="Q371" s="228">
        <v>0.00013</v>
      </c>
      <c r="R371" s="228">
        <f>Q371*H371</f>
        <v>0.013389999999999999</v>
      </c>
      <c r="S371" s="228">
        <v>0</v>
      </c>
      <c r="T371" s="229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30" t="s">
        <v>274</v>
      </c>
      <c r="AT371" s="230" t="s">
        <v>151</v>
      </c>
      <c r="AU371" s="230" t="s">
        <v>83</v>
      </c>
      <c r="AY371" s="16" t="s">
        <v>147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6" t="s">
        <v>81</v>
      </c>
      <c r="BK371" s="231">
        <f>ROUND(I371*H371,2)</f>
        <v>0</v>
      </c>
      <c r="BL371" s="16" t="s">
        <v>274</v>
      </c>
      <c r="BM371" s="230" t="s">
        <v>870</v>
      </c>
    </row>
    <row r="372" spans="1:51" s="13" customFormat="1" ht="12">
      <c r="A372" s="13"/>
      <c r="B372" s="232"/>
      <c r="C372" s="233"/>
      <c r="D372" s="234" t="s">
        <v>157</v>
      </c>
      <c r="E372" s="235" t="s">
        <v>1</v>
      </c>
      <c r="F372" s="236" t="s">
        <v>866</v>
      </c>
      <c r="G372" s="233"/>
      <c r="H372" s="237">
        <v>103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157</v>
      </c>
      <c r="AU372" s="243" t="s">
        <v>83</v>
      </c>
      <c r="AV372" s="13" t="s">
        <v>83</v>
      </c>
      <c r="AW372" s="13" t="s">
        <v>30</v>
      </c>
      <c r="AX372" s="13" t="s">
        <v>81</v>
      </c>
      <c r="AY372" s="243" t="s">
        <v>147</v>
      </c>
    </row>
    <row r="373" spans="1:63" s="12" customFormat="1" ht="22.8" customHeight="1">
      <c r="A373" s="12"/>
      <c r="B373" s="202"/>
      <c r="C373" s="203"/>
      <c r="D373" s="204" t="s">
        <v>72</v>
      </c>
      <c r="E373" s="216" t="s">
        <v>871</v>
      </c>
      <c r="F373" s="216" t="s">
        <v>872</v>
      </c>
      <c r="G373" s="203"/>
      <c r="H373" s="203"/>
      <c r="I373" s="206"/>
      <c r="J373" s="217">
        <f>BK373</f>
        <v>0</v>
      </c>
      <c r="K373" s="203"/>
      <c r="L373" s="208"/>
      <c r="M373" s="209"/>
      <c r="N373" s="210"/>
      <c r="O373" s="210"/>
      <c r="P373" s="211">
        <f>SUM(P374:P377)</f>
        <v>0</v>
      </c>
      <c r="Q373" s="210"/>
      <c r="R373" s="211">
        <f>SUM(R374:R377)</f>
        <v>0.0968448</v>
      </c>
      <c r="S373" s="210"/>
      <c r="T373" s="212">
        <f>SUM(T374:T377)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13" t="s">
        <v>83</v>
      </c>
      <c r="AT373" s="214" t="s">
        <v>72</v>
      </c>
      <c r="AU373" s="214" t="s">
        <v>81</v>
      </c>
      <c r="AY373" s="213" t="s">
        <v>147</v>
      </c>
      <c r="BK373" s="215">
        <f>SUM(BK374:BK377)</f>
        <v>0</v>
      </c>
    </row>
    <row r="374" spans="1:65" s="2" customFormat="1" ht="24.15" customHeight="1">
      <c r="A374" s="37"/>
      <c r="B374" s="38"/>
      <c r="C374" s="218" t="s">
        <v>873</v>
      </c>
      <c r="D374" s="218" t="s">
        <v>151</v>
      </c>
      <c r="E374" s="219" t="s">
        <v>874</v>
      </c>
      <c r="F374" s="220" t="s">
        <v>875</v>
      </c>
      <c r="G374" s="221" t="s">
        <v>154</v>
      </c>
      <c r="H374" s="222">
        <v>201.76</v>
      </c>
      <c r="I374" s="223"/>
      <c r="J374" s="224">
        <f>ROUND(I374*H374,2)</f>
        <v>0</v>
      </c>
      <c r="K374" s="225"/>
      <c r="L374" s="43"/>
      <c r="M374" s="226" t="s">
        <v>1</v>
      </c>
      <c r="N374" s="227" t="s">
        <v>38</v>
      </c>
      <c r="O374" s="90"/>
      <c r="P374" s="228">
        <f>O374*H374</f>
        <v>0</v>
      </c>
      <c r="Q374" s="228">
        <v>0.0002</v>
      </c>
      <c r="R374" s="228">
        <f>Q374*H374</f>
        <v>0.040352</v>
      </c>
      <c r="S374" s="228">
        <v>0</v>
      </c>
      <c r="T374" s="229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0" t="s">
        <v>274</v>
      </c>
      <c r="AT374" s="230" t="s">
        <v>151</v>
      </c>
      <c r="AU374" s="230" t="s">
        <v>83</v>
      </c>
      <c r="AY374" s="16" t="s">
        <v>147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6" t="s">
        <v>81</v>
      </c>
      <c r="BK374" s="231">
        <f>ROUND(I374*H374,2)</f>
        <v>0</v>
      </c>
      <c r="BL374" s="16" t="s">
        <v>274</v>
      </c>
      <c r="BM374" s="230" t="s">
        <v>876</v>
      </c>
    </row>
    <row r="375" spans="1:51" s="13" customFormat="1" ht="12">
      <c r="A375" s="13"/>
      <c r="B375" s="232"/>
      <c r="C375" s="233"/>
      <c r="D375" s="234" t="s">
        <v>157</v>
      </c>
      <c r="E375" s="235" t="s">
        <v>1</v>
      </c>
      <c r="F375" s="236" t="s">
        <v>877</v>
      </c>
      <c r="G375" s="233"/>
      <c r="H375" s="237">
        <v>201.76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157</v>
      </c>
      <c r="AU375" s="243" t="s">
        <v>83</v>
      </c>
      <c r="AV375" s="13" t="s">
        <v>83</v>
      </c>
      <c r="AW375" s="13" t="s">
        <v>30</v>
      </c>
      <c r="AX375" s="13" t="s">
        <v>81</v>
      </c>
      <c r="AY375" s="243" t="s">
        <v>147</v>
      </c>
    </row>
    <row r="376" spans="1:65" s="2" customFormat="1" ht="37.8" customHeight="1">
      <c r="A376" s="37"/>
      <c r="B376" s="38"/>
      <c r="C376" s="218" t="s">
        <v>878</v>
      </c>
      <c r="D376" s="218" t="s">
        <v>151</v>
      </c>
      <c r="E376" s="219" t="s">
        <v>879</v>
      </c>
      <c r="F376" s="220" t="s">
        <v>880</v>
      </c>
      <c r="G376" s="221" t="s">
        <v>154</v>
      </c>
      <c r="H376" s="222">
        <v>201.76</v>
      </c>
      <c r="I376" s="223"/>
      <c r="J376" s="224">
        <f>ROUND(I376*H376,2)</f>
        <v>0</v>
      </c>
      <c r="K376" s="225"/>
      <c r="L376" s="43"/>
      <c r="M376" s="226" t="s">
        <v>1</v>
      </c>
      <c r="N376" s="227" t="s">
        <v>38</v>
      </c>
      <c r="O376" s="90"/>
      <c r="P376" s="228">
        <f>O376*H376</f>
        <v>0</v>
      </c>
      <c r="Q376" s="228">
        <v>0.00028</v>
      </c>
      <c r="R376" s="228">
        <f>Q376*H376</f>
        <v>0.056492799999999996</v>
      </c>
      <c r="S376" s="228">
        <v>0</v>
      </c>
      <c r="T376" s="229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30" t="s">
        <v>274</v>
      </c>
      <c r="AT376" s="230" t="s">
        <v>151</v>
      </c>
      <c r="AU376" s="230" t="s">
        <v>83</v>
      </c>
      <c r="AY376" s="16" t="s">
        <v>147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6" t="s">
        <v>81</v>
      </c>
      <c r="BK376" s="231">
        <f>ROUND(I376*H376,2)</f>
        <v>0</v>
      </c>
      <c r="BL376" s="16" t="s">
        <v>274</v>
      </c>
      <c r="BM376" s="230" t="s">
        <v>881</v>
      </c>
    </row>
    <row r="377" spans="1:51" s="13" customFormat="1" ht="12">
      <c r="A377" s="13"/>
      <c r="B377" s="232"/>
      <c r="C377" s="233"/>
      <c r="D377" s="234" t="s">
        <v>157</v>
      </c>
      <c r="E377" s="235" t="s">
        <v>1</v>
      </c>
      <c r="F377" s="236" t="s">
        <v>877</v>
      </c>
      <c r="G377" s="233"/>
      <c r="H377" s="237">
        <v>201.76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157</v>
      </c>
      <c r="AU377" s="243" t="s">
        <v>83</v>
      </c>
      <c r="AV377" s="13" t="s">
        <v>83</v>
      </c>
      <c r="AW377" s="13" t="s">
        <v>30</v>
      </c>
      <c r="AX377" s="13" t="s">
        <v>81</v>
      </c>
      <c r="AY377" s="243" t="s">
        <v>147</v>
      </c>
    </row>
    <row r="378" spans="1:63" s="12" customFormat="1" ht="25.9" customHeight="1">
      <c r="A378" s="12"/>
      <c r="B378" s="202"/>
      <c r="C378" s="203"/>
      <c r="D378" s="204" t="s">
        <v>72</v>
      </c>
      <c r="E378" s="205" t="s">
        <v>882</v>
      </c>
      <c r="F378" s="205" t="s">
        <v>883</v>
      </c>
      <c r="G378" s="203"/>
      <c r="H378" s="203"/>
      <c r="I378" s="206"/>
      <c r="J378" s="207">
        <f>BK378</f>
        <v>0</v>
      </c>
      <c r="K378" s="203"/>
      <c r="L378" s="208"/>
      <c r="M378" s="209"/>
      <c r="N378" s="210"/>
      <c r="O378" s="210"/>
      <c r="P378" s="211">
        <f>SUM(P379:P380)</f>
        <v>0</v>
      </c>
      <c r="Q378" s="210"/>
      <c r="R378" s="211">
        <f>SUM(R379:R380)</f>
        <v>0</v>
      </c>
      <c r="S378" s="210"/>
      <c r="T378" s="212">
        <f>SUM(T379:T380)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3" t="s">
        <v>155</v>
      </c>
      <c r="AT378" s="214" t="s">
        <v>72</v>
      </c>
      <c r="AU378" s="214" t="s">
        <v>73</v>
      </c>
      <c r="AY378" s="213" t="s">
        <v>147</v>
      </c>
      <c r="BK378" s="215">
        <f>SUM(BK379:BK380)</f>
        <v>0</v>
      </c>
    </row>
    <row r="379" spans="1:65" s="2" customFormat="1" ht="16.5" customHeight="1">
      <c r="A379" s="37"/>
      <c r="B379" s="38"/>
      <c r="C379" s="218" t="s">
        <v>884</v>
      </c>
      <c r="D379" s="218" t="s">
        <v>151</v>
      </c>
      <c r="E379" s="219" t="s">
        <v>885</v>
      </c>
      <c r="F379" s="220" t="s">
        <v>886</v>
      </c>
      <c r="G379" s="221" t="s">
        <v>887</v>
      </c>
      <c r="H379" s="222">
        <v>8</v>
      </c>
      <c r="I379" s="223"/>
      <c r="J379" s="224">
        <f>ROUND(I379*H379,2)</f>
        <v>0</v>
      </c>
      <c r="K379" s="225"/>
      <c r="L379" s="43"/>
      <c r="M379" s="226" t="s">
        <v>1</v>
      </c>
      <c r="N379" s="227" t="s">
        <v>38</v>
      </c>
      <c r="O379" s="90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30" t="s">
        <v>697</v>
      </c>
      <c r="AT379" s="230" t="s">
        <v>151</v>
      </c>
      <c r="AU379" s="230" t="s">
        <v>81</v>
      </c>
      <c r="AY379" s="16" t="s">
        <v>147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6" t="s">
        <v>81</v>
      </c>
      <c r="BK379" s="231">
        <f>ROUND(I379*H379,2)</f>
        <v>0</v>
      </c>
      <c r="BL379" s="16" t="s">
        <v>697</v>
      </c>
      <c r="BM379" s="230" t="s">
        <v>888</v>
      </c>
    </row>
    <row r="380" spans="1:65" s="2" customFormat="1" ht="16.5" customHeight="1">
      <c r="A380" s="37"/>
      <c r="B380" s="38"/>
      <c r="C380" s="218" t="s">
        <v>889</v>
      </c>
      <c r="D380" s="218" t="s">
        <v>151</v>
      </c>
      <c r="E380" s="219" t="s">
        <v>890</v>
      </c>
      <c r="F380" s="220" t="s">
        <v>891</v>
      </c>
      <c r="G380" s="221" t="s">
        <v>887</v>
      </c>
      <c r="H380" s="222">
        <v>16</v>
      </c>
      <c r="I380" s="223"/>
      <c r="J380" s="224">
        <f>ROUND(I380*H380,2)</f>
        <v>0</v>
      </c>
      <c r="K380" s="225"/>
      <c r="L380" s="43"/>
      <c r="M380" s="226" t="s">
        <v>1</v>
      </c>
      <c r="N380" s="227" t="s">
        <v>38</v>
      </c>
      <c r="O380" s="90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30" t="s">
        <v>697</v>
      </c>
      <c r="AT380" s="230" t="s">
        <v>151</v>
      </c>
      <c r="AU380" s="230" t="s">
        <v>81</v>
      </c>
      <c r="AY380" s="16" t="s">
        <v>147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6" t="s">
        <v>81</v>
      </c>
      <c r="BK380" s="231">
        <f>ROUND(I380*H380,2)</f>
        <v>0</v>
      </c>
      <c r="BL380" s="16" t="s">
        <v>697</v>
      </c>
      <c r="BM380" s="230" t="s">
        <v>892</v>
      </c>
    </row>
    <row r="381" spans="1:63" s="12" customFormat="1" ht="25.9" customHeight="1">
      <c r="A381" s="12"/>
      <c r="B381" s="202"/>
      <c r="C381" s="203"/>
      <c r="D381" s="204" t="s">
        <v>72</v>
      </c>
      <c r="E381" s="205" t="s">
        <v>893</v>
      </c>
      <c r="F381" s="205" t="s">
        <v>894</v>
      </c>
      <c r="G381" s="203"/>
      <c r="H381" s="203"/>
      <c r="I381" s="206"/>
      <c r="J381" s="207">
        <f>BK381</f>
        <v>0</v>
      </c>
      <c r="K381" s="203"/>
      <c r="L381" s="208"/>
      <c r="M381" s="209"/>
      <c r="N381" s="210"/>
      <c r="O381" s="210"/>
      <c r="P381" s="211">
        <f>P382</f>
        <v>0</v>
      </c>
      <c r="Q381" s="210"/>
      <c r="R381" s="211">
        <f>R382</f>
        <v>0</v>
      </c>
      <c r="S381" s="210"/>
      <c r="T381" s="212">
        <f>T382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3" t="s">
        <v>155</v>
      </c>
      <c r="AT381" s="214" t="s">
        <v>72</v>
      </c>
      <c r="AU381" s="214" t="s">
        <v>73</v>
      </c>
      <c r="AY381" s="213" t="s">
        <v>147</v>
      </c>
      <c r="BK381" s="215">
        <f>BK382</f>
        <v>0</v>
      </c>
    </row>
    <row r="382" spans="1:63" s="12" customFormat="1" ht="22.8" customHeight="1">
      <c r="A382" s="12"/>
      <c r="B382" s="202"/>
      <c r="C382" s="203"/>
      <c r="D382" s="204" t="s">
        <v>72</v>
      </c>
      <c r="E382" s="216" t="s">
        <v>895</v>
      </c>
      <c r="F382" s="216" t="s">
        <v>896</v>
      </c>
      <c r="G382" s="203"/>
      <c r="H382" s="203"/>
      <c r="I382" s="206"/>
      <c r="J382" s="217">
        <f>BK382</f>
        <v>0</v>
      </c>
      <c r="K382" s="203"/>
      <c r="L382" s="208"/>
      <c r="M382" s="209"/>
      <c r="N382" s="210"/>
      <c r="O382" s="210"/>
      <c r="P382" s="211">
        <f>SUM(P383:P385)</f>
        <v>0</v>
      </c>
      <c r="Q382" s="210"/>
      <c r="R382" s="211">
        <f>SUM(R383:R385)</f>
        <v>0</v>
      </c>
      <c r="S382" s="210"/>
      <c r="T382" s="212">
        <f>SUM(T383:T385)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3" t="s">
        <v>155</v>
      </c>
      <c r="AT382" s="214" t="s">
        <v>72</v>
      </c>
      <c r="AU382" s="214" t="s">
        <v>81</v>
      </c>
      <c r="AY382" s="213" t="s">
        <v>147</v>
      </c>
      <c r="BK382" s="215">
        <f>SUM(BK383:BK385)</f>
        <v>0</v>
      </c>
    </row>
    <row r="383" spans="1:65" s="2" customFormat="1" ht="16.5" customHeight="1">
      <c r="A383" s="37"/>
      <c r="B383" s="38"/>
      <c r="C383" s="218" t="s">
        <v>897</v>
      </c>
      <c r="D383" s="218" t="s">
        <v>151</v>
      </c>
      <c r="E383" s="219" t="s">
        <v>898</v>
      </c>
      <c r="F383" s="220" t="s">
        <v>899</v>
      </c>
      <c r="G383" s="221" t="s">
        <v>900</v>
      </c>
      <c r="H383" s="222">
        <v>1</v>
      </c>
      <c r="I383" s="223"/>
      <c r="J383" s="224">
        <f>ROUND(I383*H383,2)</f>
        <v>0</v>
      </c>
      <c r="K383" s="225"/>
      <c r="L383" s="43"/>
      <c r="M383" s="226" t="s">
        <v>1</v>
      </c>
      <c r="N383" s="227" t="s">
        <v>38</v>
      </c>
      <c r="O383" s="90"/>
      <c r="P383" s="228">
        <f>O383*H383</f>
        <v>0</v>
      </c>
      <c r="Q383" s="228">
        <v>0</v>
      </c>
      <c r="R383" s="228">
        <f>Q383*H383</f>
        <v>0</v>
      </c>
      <c r="S383" s="228">
        <v>0</v>
      </c>
      <c r="T383" s="229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30" t="s">
        <v>697</v>
      </c>
      <c r="AT383" s="230" t="s">
        <v>151</v>
      </c>
      <c r="AU383" s="230" t="s">
        <v>83</v>
      </c>
      <c r="AY383" s="16" t="s">
        <v>147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6" t="s">
        <v>81</v>
      </c>
      <c r="BK383" s="231">
        <f>ROUND(I383*H383,2)</f>
        <v>0</v>
      </c>
      <c r="BL383" s="16" t="s">
        <v>697</v>
      </c>
      <c r="BM383" s="230" t="s">
        <v>901</v>
      </c>
    </row>
    <row r="384" spans="1:65" s="2" customFormat="1" ht="16.5" customHeight="1">
      <c r="A384" s="37"/>
      <c r="B384" s="38"/>
      <c r="C384" s="218" t="s">
        <v>902</v>
      </c>
      <c r="D384" s="218" t="s">
        <v>151</v>
      </c>
      <c r="E384" s="219" t="s">
        <v>903</v>
      </c>
      <c r="F384" s="220" t="s">
        <v>904</v>
      </c>
      <c r="G384" s="221" t="s">
        <v>900</v>
      </c>
      <c r="H384" s="222">
        <v>1</v>
      </c>
      <c r="I384" s="223"/>
      <c r="J384" s="224">
        <f>ROUND(I384*H384,2)</f>
        <v>0</v>
      </c>
      <c r="K384" s="225"/>
      <c r="L384" s="43"/>
      <c r="M384" s="226" t="s">
        <v>1</v>
      </c>
      <c r="N384" s="227" t="s">
        <v>38</v>
      </c>
      <c r="O384" s="90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0" t="s">
        <v>697</v>
      </c>
      <c r="AT384" s="230" t="s">
        <v>151</v>
      </c>
      <c r="AU384" s="230" t="s">
        <v>83</v>
      </c>
      <c r="AY384" s="16" t="s">
        <v>147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6" t="s">
        <v>81</v>
      </c>
      <c r="BK384" s="231">
        <f>ROUND(I384*H384,2)</f>
        <v>0</v>
      </c>
      <c r="BL384" s="16" t="s">
        <v>697</v>
      </c>
      <c r="BM384" s="230" t="s">
        <v>905</v>
      </c>
    </row>
    <row r="385" spans="1:65" s="2" customFormat="1" ht="16.5" customHeight="1">
      <c r="A385" s="37"/>
      <c r="B385" s="38"/>
      <c r="C385" s="218" t="s">
        <v>906</v>
      </c>
      <c r="D385" s="218" t="s">
        <v>151</v>
      </c>
      <c r="E385" s="219" t="s">
        <v>907</v>
      </c>
      <c r="F385" s="220" t="s">
        <v>908</v>
      </c>
      <c r="G385" s="221" t="s">
        <v>900</v>
      </c>
      <c r="H385" s="222">
        <v>1</v>
      </c>
      <c r="I385" s="223"/>
      <c r="J385" s="224">
        <f>ROUND(I385*H385,2)</f>
        <v>0</v>
      </c>
      <c r="K385" s="225"/>
      <c r="L385" s="43"/>
      <c r="M385" s="226" t="s">
        <v>1</v>
      </c>
      <c r="N385" s="227" t="s">
        <v>38</v>
      </c>
      <c r="O385" s="90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30" t="s">
        <v>697</v>
      </c>
      <c r="AT385" s="230" t="s">
        <v>151</v>
      </c>
      <c r="AU385" s="230" t="s">
        <v>83</v>
      </c>
      <c r="AY385" s="16" t="s">
        <v>147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6" t="s">
        <v>81</v>
      </c>
      <c r="BK385" s="231">
        <f>ROUND(I385*H385,2)</f>
        <v>0</v>
      </c>
      <c r="BL385" s="16" t="s">
        <v>697</v>
      </c>
      <c r="BM385" s="230" t="s">
        <v>909</v>
      </c>
    </row>
    <row r="386" spans="1:63" s="12" customFormat="1" ht="25.9" customHeight="1">
      <c r="A386" s="12"/>
      <c r="B386" s="202"/>
      <c r="C386" s="203"/>
      <c r="D386" s="204" t="s">
        <v>72</v>
      </c>
      <c r="E386" s="205" t="s">
        <v>910</v>
      </c>
      <c r="F386" s="205" t="s">
        <v>911</v>
      </c>
      <c r="G386" s="203"/>
      <c r="H386" s="203"/>
      <c r="I386" s="206"/>
      <c r="J386" s="207">
        <f>BK386</f>
        <v>0</v>
      </c>
      <c r="K386" s="203"/>
      <c r="L386" s="208"/>
      <c r="M386" s="209"/>
      <c r="N386" s="210"/>
      <c r="O386" s="210"/>
      <c r="P386" s="211">
        <f>P387</f>
        <v>0</v>
      </c>
      <c r="Q386" s="210"/>
      <c r="R386" s="211">
        <f>R387</f>
        <v>0</v>
      </c>
      <c r="S386" s="210"/>
      <c r="T386" s="212">
        <f>T387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13" t="s">
        <v>180</v>
      </c>
      <c r="AT386" s="214" t="s">
        <v>72</v>
      </c>
      <c r="AU386" s="214" t="s">
        <v>73</v>
      </c>
      <c r="AY386" s="213" t="s">
        <v>147</v>
      </c>
      <c r="BK386" s="215">
        <f>BK387</f>
        <v>0</v>
      </c>
    </row>
    <row r="387" spans="1:63" s="12" customFormat="1" ht="22.8" customHeight="1">
      <c r="A387" s="12"/>
      <c r="B387" s="202"/>
      <c r="C387" s="203"/>
      <c r="D387" s="204" t="s">
        <v>72</v>
      </c>
      <c r="E387" s="216" t="s">
        <v>912</v>
      </c>
      <c r="F387" s="216" t="s">
        <v>913</v>
      </c>
      <c r="G387" s="203"/>
      <c r="H387" s="203"/>
      <c r="I387" s="206"/>
      <c r="J387" s="217">
        <f>BK387</f>
        <v>0</v>
      </c>
      <c r="K387" s="203"/>
      <c r="L387" s="208"/>
      <c r="M387" s="209"/>
      <c r="N387" s="210"/>
      <c r="O387" s="210"/>
      <c r="P387" s="211">
        <f>P388</f>
        <v>0</v>
      </c>
      <c r="Q387" s="210"/>
      <c r="R387" s="211">
        <f>R388</f>
        <v>0</v>
      </c>
      <c r="S387" s="210"/>
      <c r="T387" s="212">
        <f>T388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3" t="s">
        <v>180</v>
      </c>
      <c r="AT387" s="214" t="s">
        <v>72</v>
      </c>
      <c r="AU387" s="214" t="s">
        <v>81</v>
      </c>
      <c r="AY387" s="213" t="s">
        <v>147</v>
      </c>
      <c r="BK387" s="215">
        <f>BK388</f>
        <v>0</v>
      </c>
    </row>
    <row r="388" spans="1:65" s="2" customFormat="1" ht="16.5" customHeight="1">
      <c r="A388" s="37"/>
      <c r="B388" s="38"/>
      <c r="C388" s="218" t="s">
        <v>914</v>
      </c>
      <c r="D388" s="218" t="s">
        <v>151</v>
      </c>
      <c r="E388" s="219" t="s">
        <v>915</v>
      </c>
      <c r="F388" s="220" t="s">
        <v>916</v>
      </c>
      <c r="G388" s="221" t="s">
        <v>917</v>
      </c>
      <c r="H388" s="222">
        <v>1</v>
      </c>
      <c r="I388" s="223"/>
      <c r="J388" s="224">
        <f>ROUND(I388*H388,2)</f>
        <v>0</v>
      </c>
      <c r="K388" s="225"/>
      <c r="L388" s="43"/>
      <c r="M388" s="266" t="s">
        <v>1</v>
      </c>
      <c r="N388" s="267" t="s">
        <v>38</v>
      </c>
      <c r="O388" s="268"/>
      <c r="P388" s="269">
        <f>O388*H388</f>
        <v>0</v>
      </c>
      <c r="Q388" s="269">
        <v>0</v>
      </c>
      <c r="R388" s="269">
        <f>Q388*H388</f>
        <v>0</v>
      </c>
      <c r="S388" s="269">
        <v>0</v>
      </c>
      <c r="T388" s="270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0" t="s">
        <v>918</v>
      </c>
      <c r="AT388" s="230" t="s">
        <v>151</v>
      </c>
      <c r="AU388" s="230" t="s">
        <v>83</v>
      </c>
      <c r="AY388" s="16" t="s">
        <v>147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6" t="s">
        <v>81</v>
      </c>
      <c r="BK388" s="231">
        <f>ROUND(I388*H388,2)</f>
        <v>0</v>
      </c>
      <c r="BL388" s="16" t="s">
        <v>918</v>
      </c>
      <c r="BM388" s="230" t="s">
        <v>919</v>
      </c>
    </row>
    <row r="389" spans="1:31" s="2" customFormat="1" ht="6.95" customHeight="1">
      <c r="A389" s="37"/>
      <c r="B389" s="65"/>
      <c r="C389" s="66"/>
      <c r="D389" s="66"/>
      <c r="E389" s="66"/>
      <c r="F389" s="66"/>
      <c r="G389" s="66"/>
      <c r="H389" s="66"/>
      <c r="I389" s="66"/>
      <c r="J389" s="66"/>
      <c r="K389" s="66"/>
      <c r="L389" s="43"/>
      <c r="M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</row>
  </sheetData>
  <sheetProtection password="CC35" sheet="1" objects="1" scenarios="1" formatColumns="0" formatRows="0" autoFilter="0"/>
  <autoFilter ref="C149:K388"/>
  <mergeCells count="9">
    <mergeCell ref="E7:H7"/>
    <mergeCell ref="E9:H9"/>
    <mergeCell ref="E18:H18"/>
    <mergeCell ref="E27:H27"/>
    <mergeCell ref="E85:H85"/>
    <mergeCell ref="E87:H87"/>
    <mergeCell ref="E140:H140"/>
    <mergeCell ref="E142:H14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ZAD - Zřízení ubytovacích prostor pro ukrajinské uprchlíky v č.p. 15, ul. Krajířova, B,C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920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27. 3. 2022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ROUND(J152,2)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ROUND((SUM(BE152:BE379)),2)</f>
        <v>0</v>
      </c>
      <c r="G33" s="37"/>
      <c r="H33" s="37"/>
      <c r="I33" s="154">
        <v>0.21</v>
      </c>
      <c r="J33" s="153">
        <f>ROUND(((SUM(BE152:BE379))*I33),2)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ROUND((SUM(BF152:BF379)),2)</f>
        <v>0</v>
      </c>
      <c r="G34" s="37"/>
      <c r="H34" s="37"/>
      <c r="I34" s="154">
        <v>0.15</v>
      </c>
      <c r="J34" s="153">
        <f>ROUND(((SUM(BF152:BF379))*I34),2)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ROUND((SUM(BG152:BG379)),2)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ROUND((SUM(BH152:BH379)),2)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ROUND((SUM(BI152:BI379)),2)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ZAD - Zřízení ubytovacích prostor pro ukrajinské uprchlíky v č.p. 15, ul. Krajířova, B,C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160520222 - 2.NP - byt C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27. 3. 2022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J152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J153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J154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100</v>
      </c>
      <c r="E99" s="187"/>
      <c r="F99" s="187"/>
      <c r="G99" s="187"/>
      <c r="H99" s="187"/>
      <c r="I99" s="187"/>
      <c r="J99" s="188">
        <f>J157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101</v>
      </c>
      <c r="E100" s="187"/>
      <c r="F100" s="187"/>
      <c r="G100" s="187"/>
      <c r="H100" s="187"/>
      <c r="I100" s="187"/>
      <c r="J100" s="188">
        <f>J169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102</v>
      </c>
      <c r="E101" s="187"/>
      <c r="F101" s="187"/>
      <c r="G101" s="187"/>
      <c r="H101" s="187"/>
      <c r="I101" s="187"/>
      <c r="J101" s="188">
        <f>J178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103</v>
      </c>
      <c r="E102" s="187"/>
      <c r="F102" s="187"/>
      <c r="G102" s="187"/>
      <c r="H102" s="187"/>
      <c r="I102" s="187"/>
      <c r="J102" s="188">
        <f>J181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104</v>
      </c>
      <c r="E103" s="187"/>
      <c r="F103" s="187"/>
      <c r="G103" s="187"/>
      <c r="H103" s="187"/>
      <c r="I103" s="187"/>
      <c r="J103" s="188">
        <f>J185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105</v>
      </c>
      <c r="E104" s="187"/>
      <c r="F104" s="187"/>
      <c r="G104" s="187"/>
      <c r="H104" s="187"/>
      <c r="I104" s="187"/>
      <c r="J104" s="188">
        <f>J193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8"/>
      <c r="C105" s="179"/>
      <c r="D105" s="180" t="s">
        <v>106</v>
      </c>
      <c r="E105" s="181"/>
      <c r="F105" s="181"/>
      <c r="G105" s="181"/>
      <c r="H105" s="181"/>
      <c r="I105" s="181"/>
      <c r="J105" s="182">
        <f>J195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4"/>
      <c r="C106" s="185"/>
      <c r="D106" s="186" t="s">
        <v>107</v>
      </c>
      <c r="E106" s="187"/>
      <c r="F106" s="187"/>
      <c r="G106" s="187"/>
      <c r="H106" s="187"/>
      <c r="I106" s="187"/>
      <c r="J106" s="188">
        <f>J196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108</v>
      </c>
      <c r="E107" s="187"/>
      <c r="F107" s="187"/>
      <c r="G107" s="187"/>
      <c r="H107" s="187"/>
      <c r="I107" s="187"/>
      <c r="J107" s="188">
        <f>J198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109</v>
      </c>
      <c r="E108" s="187"/>
      <c r="F108" s="187"/>
      <c r="G108" s="187"/>
      <c r="H108" s="187"/>
      <c r="I108" s="187"/>
      <c r="J108" s="188">
        <f>J202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110</v>
      </c>
      <c r="E109" s="187"/>
      <c r="F109" s="187"/>
      <c r="G109" s="187"/>
      <c r="H109" s="187"/>
      <c r="I109" s="187"/>
      <c r="J109" s="188">
        <f>J214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111</v>
      </c>
      <c r="E110" s="187"/>
      <c r="F110" s="187"/>
      <c r="G110" s="187"/>
      <c r="H110" s="187"/>
      <c r="I110" s="187"/>
      <c r="J110" s="188">
        <f>J228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112</v>
      </c>
      <c r="E111" s="187"/>
      <c r="F111" s="187"/>
      <c r="G111" s="187"/>
      <c r="H111" s="187"/>
      <c r="I111" s="187"/>
      <c r="J111" s="188">
        <f>J252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113</v>
      </c>
      <c r="E112" s="187"/>
      <c r="F112" s="187"/>
      <c r="G112" s="187"/>
      <c r="H112" s="187"/>
      <c r="I112" s="187"/>
      <c r="J112" s="188">
        <f>J254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114</v>
      </c>
      <c r="E113" s="187"/>
      <c r="F113" s="187"/>
      <c r="G113" s="187"/>
      <c r="H113" s="187"/>
      <c r="I113" s="187"/>
      <c r="J113" s="188">
        <f>J258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115</v>
      </c>
      <c r="E114" s="187"/>
      <c r="F114" s="187"/>
      <c r="G114" s="187"/>
      <c r="H114" s="187"/>
      <c r="I114" s="187"/>
      <c r="J114" s="188">
        <f>J265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116</v>
      </c>
      <c r="E115" s="187"/>
      <c r="F115" s="187"/>
      <c r="G115" s="187"/>
      <c r="H115" s="187"/>
      <c r="I115" s="187"/>
      <c r="J115" s="188">
        <f>J274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117</v>
      </c>
      <c r="E116" s="187"/>
      <c r="F116" s="187"/>
      <c r="G116" s="187"/>
      <c r="H116" s="187"/>
      <c r="I116" s="187"/>
      <c r="J116" s="188">
        <f>J279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4"/>
      <c r="C117" s="185"/>
      <c r="D117" s="186" t="s">
        <v>118</v>
      </c>
      <c r="E117" s="187"/>
      <c r="F117" s="187"/>
      <c r="G117" s="187"/>
      <c r="H117" s="187"/>
      <c r="I117" s="187"/>
      <c r="J117" s="188">
        <f>J287</f>
        <v>0</v>
      </c>
      <c r="K117" s="185"/>
      <c r="L117" s="18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4"/>
      <c r="C118" s="185"/>
      <c r="D118" s="186" t="s">
        <v>119</v>
      </c>
      <c r="E118" s="187"/>
      <c r="F118" s="187"/>
      <c r="G118" s="187"/>
      <c r="H118" s="187"/>
      <c r="I118" s="187"/>
      <c r="J118" s="188">
        <f>J289</f>
        <v>0</v>
      </c>
      <c r="K118" s="185"/>
      <c r="L118" s="18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4"/>
      <c r="C119" s="185"/>
      <c r="D119" s="186" t="s">
        <v>120</v>
      </c>
      <c r="E119" s="187"/>
      <c r="F119" s="187"/>
      <c r="G119" s="187"/>
      <c r="H119" s="187"/>
      <c r="I119" s="187"/>
      <c r="J119" s="188">
        <f>J299</f>
        <v>0</v>
      </c>
      <c r="K119" s="185"/>
      <c r="L119" s="18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4"/>
      <c r="C120" s="185"/>
      <c r="D120" s="186" t="s">
        <v>121</v>
      </c>
      <c r="E120" s="187"/>
      <c r="F120" s="187"/>
      <c r="G120" s="187"/>
      <c r="H120" s="187"/>
      <c r="I120" s="187"/>
      <c r="J120" s="188">
        <f>J302</f>
        <v>0</v>
      </c>
      <c r="K120" s="185"/>
      <c r="L120" s="18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4"/>
      <c r="C121" s="185"/>
      <c r="D121" s="186" t="s">
        <v>122</v>
      </c>
      <c r="E121" s="187"/>
      <c r="F121" s="187"/>
      <c r="G121" s="187"/>
      <c r="H121" s="187"/>
      <c r="I121" s="187"/>
      <c r="J121" s="188">
        <f>J317</f>
        <v>0</v>
      </c>
      <c r="K121" s="185"/>
      <c r="L121" s="18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4"/>
      <c r="C122" s="185"/>
      <c r="D122" s="186" t="s">
        <v>123</v>
      </c>
      <c r="E122" s="187"/>
      <c r="F122" s="187"/>
      <c r="G122" s="187"/>
      <c r="H122" s="187"/>
      <c r="I122" s="187"/>
      <c r="J122" s="188">
        <f>J328</f>
        <v>0</v>
      </c>
      <c r="K122" s="185"/>
      <c r="L122" s="18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4"/>
      <c r="C123" s="185"/>
      <c r="D123" s="186" t="s">
        <v>124</v>
      </c>
      <c r="E123" s="187"/>
      <c r="F123" s="187"/>
      <c r="G123" s="187"/>
      <c r="H123" s="187"/>
      <c r="I123" s="187"/>
      <c r="J123" s="188">
        <f>J345</f>
        <v>0</v>
      </c>
      <c r="K123" s="185"/>
      <c r="L123" s="18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84"/>
      <c r="C124" s="185"/>
      <c r="D124" s="186" t="s">
        <v>125</v>
      </c>
      <c r="E124" s="187"/>
      <c r="F124" s="187"/>
      <c r="G124" s="187"/>
      <c r="H124" s="187"/>
      <c r="I124" s="187"/>
      <c r="J124" s="188">
        <f>J357</f>
        <v>0</v>
      </c>
      <c r="K124" s="185"/>
      <c r="L124" s="18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84"/>
      <c r="C125" s="185"/>
      <c r="D125" s="186" t="s">
        <v>126</v>
      </c>
      <c r="E125" s="187"/>
      <c r="F125" s="187"/>
      <c r="G125" s="187"/>
      <c r="H125" s="187"/>
      <c r="I125" s="187"/>
      <c r="J125" s="188">
        <f>J362</f>
        <v>0</v>
      </c>
      <c r="K125" s="185"/>
      <c r="L125" s="18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9" customFormat="1" ht="24.95" customHeight="1">
      <c r="A126" s="9"/>
      <c r="B126" s="178"/>
      <c r="C126" s="179"/>
      <c r="D126" s="180" t="s">
        <v>921</v>
      </c>
      <c r="E126" s="181"/>
      <c r="F126" s="181"/>
      <c r="G126" s="181"/>
      <c r="H126" s="181"/>
      <c r="I126" s="181"/>
      <c r="J126" s="182">
        <f>J367</f>
        <v>0</v>
      </c>
      <c r="K126" s="179"/>
      <c r="L126" s="183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s="10" customFormat="1" ht="19.9" customHeight="1">
      <c r="A127" s="10"/>
      <c r="B127" s="184"/>
      <c r="C127" s="185"/>
      <c r="D127" s="186" t="s">
        <v>922</v>
      </c>
      <c r="E127" s="187"/>
      <c r="F127" s="187"/>
      <c r="G127" s="187"/>
      <c r="H127" s="187"/>
      <c r="I127" s="187"/>
      <c r="J127" s="188">
        <f>J368</f>
        <v>0</v>
      </c>
      <c r="K127" s="185"/>
      <c r="L127" s="18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9" customFormat="1" ht="24.95" customHeight="1">
      <c r="A128" s="9"/>
      <c r="B128" s="178"/>
      <c r="C128" s="179"/>
      <c r="D128" s="180" t="s">
        <v>127</v>
      </c>
      <c r="E128" s="181"/>
      <c r="F128" s="181"/>
      <c r="G128" s="181"/>
      <c r="H128" s="181"/>
      <c r="I128" s="181"/>
      <c r="J128" s="182">
        <f>J369</f>
        <v>0</v>
      </c>
      <c r="K128" s="179"/>
      <c r="L128" s="183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s="9" customFormat="1" ht="24.95" customHeight="1">
      <c r="A129" s="9"/>
      <c r="B129" s="178"/>
      <c r="C129" s="179"/>
      <c r="D129" s="180" t="s">
        <v>128</v>
      </c>
      <c r="E129" s="181"/>
      <c r="F129" s="181"/>
      <c r="G129" s="181"/>
      <c r="H129" s="181"/>
      <c r="I129" s="181"/>
      <c r="J129" s="182">
        <f>J372</f>
        <v>0</v>
      </c>
      <c r="K129" s="179"/>
      <c r="L129" s="183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10" customFormat="1" ht="19.9" customHeight="1">
      <c r="A130" s="10"/>
      <c r="B130" s="184"/>
      <c r="C130" s="185"/>
      <c r="D130" s="186" t="s">
        <v>129</v>
      </c>
      <c r="E130" s="187"/>
      <c r="F130" s="187"/>
      <c r="G130" s="187"/>
      <c r="H130" s="187"/>
      <c r="I130" s="187"/>
      <c r="J130" s="188">
        <f>J373</f>
        <v>0</v>
      </c>
      <c r="K130" s="185"/>
      <c r="L130" s="18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9" customFormat="1" ht="24.95" customHeight="1">
      <c r="A131" s="9"/>
      <c r="B131" s="178"/>
      <c r="C131" s="179"/>
      <c r="D131" s="180" t="s">
        <v>130</v>
      </c>
      <c r="E131" s="181"/>
      <c r="F131" s="181"/>
      <c r="G131" s="181"/>
      <c r="H131" s="181"/>
      <c r="I131" s="181"/>
      <c r="J131" s="182">
        <f>J377</f>
        <v>0</v>
      </c>
      <c r="K131" s="179"/>
      <c r="L131" s="183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s="10" customFormat="1" ht="19.9" customHeight="1">
      <c r="A132" s="10"/>
      <c r="B132" s="184"/>
      <c r="C132" s="185"/>
      <c r="D132" s="186" t="s">
        <v>131</v>
      </c>
      <c r="E132" s="187"/>
      <c r="F132" s="187"/>
      <c r="G132" s="187"/>
      <c r="H132" s="187"/>
      <c r="I132" s="187"/>
      <c r="J132" s="188">
        <f>J378</f>
        <v>0</v>
      </c>
      <c r="K132" s="185"/>
      <c r="L132" s="18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2" customFormat="1" ht="21.8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6.95" customHeight="1">
      <c r="A134" s="37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8" spans="1:31" s="2" customFormat="1" ht="6.95" customHeight="1">
      <c r="A138" s="37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24.95" customHeight="1">
      <c r="A139" s="37"/>
      <c r="B139" s="38"/>
      <c r="C139" s="22" t="s">
        <v>132</v>
      </c>
      <c r="D139" s="39"/>
      <c r="E139" s="39"/>
      <c r="F139" s="39"/>
      <c r="G139" s="39"/>
      <c r="H139" s="39"/>
      <c r="I139" s="39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6.95" customHeight="1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2" customHeight="1">
      <c r="A141" s="37"/>
      <c r="B141" s="38"/>
      <c r="C141" s="31" t="s">
        <v>16</v>
      </c>
      <c r="D141" s="39"/>
      <c r="E141" s="39"/>
      <c r="F141" s="39"/>
      <c r="G141" s="39"/>
      <c r="H141" s="39"/>
      <c r="I141" s="39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26.25" customHeight="1">
      <c r="A142" s="37"/>
      <c r="B142" s="38"/>
      <c r="C142" s="39"/>
      <c r="D142" s="39"/>
      <c r="E142" s="173" t="str">
        <f>E7</f>
        <v>ZAD - Zřízení ubytovacích prostor pro ukrajinské uprchlíky v č.p. 15, ul. Krajířova, B,C</v>
      </c>
      <c r="F142" s="31"/>
      <c r="G142" s="31"/>
      <c r="H142" s="31"/>
      <c r="I142" s="39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2" customHeight="1">
      <c r="A143" s="37"/>
      <c r="B143" s="38"/>
      <c r="C143" s="31" t="s">
        <v>91</v>
      </c>
      <c r="D143" s="39"/>
      <c r="E143" s="39"/>
      <c r="F143" s="39"/>
      <c r="G143" s="39"/>
      <c r="H143" s="39"/>
      <c r="I143" s="39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6.5" customHeight="1">
      <c r="A144" s="37"/>
      <c r="B144" s="38"/>
      <c r="C144" s="39"/>
      <c r="D144" s="39"/>
      <c r="E144" s="75" t="str">
        <f>E9</f>
        <v>160520222 - 2.NP - byt C</v>
      </c>
      <c r="F144" s="39"/>
      <c r="G144" s="39"/>
      <c r="H144" s="39"/>
      <c r="I144" s="39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6.95" customHeight="1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2" customHeight="1">
      <c r="A146" s="37"/>
      <c r="B146" s="38"/>
      <c r="C146" s="31" t="s">
        <v>20</v>
      </c>
      <c r="D146" s="39"/>
      <c r="E146" s="39"/>
      <c r="F146" s="26" t="str">
        <f>F12</f>
        <v xml:space="preserve"> </v>
      </c>
      <c r="G146" s="39"/>
      <c r="H146" s="39"/>
      <c r="I146" s="31" t="s">
        <v>22</v>
      </c>
      <c r="J146" s="78" t="str">
        <f>IF(J12="","",J12)</f>
        <v>27. 3. 2022</v>
      </c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6.95" customHeight="1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15.15" customHeight="1">
      <c r="A148" s="37"/>
      <c r="B148" s="38"/>
      <c r="C148" s="31" t="s">
        <v>24</v>
      </c>
      <c r="D148" s="39"/>
      <c r="E148" s="39"/>
      <c r="F148" s="26" t="str">
        <f>E15</f>
        <v xml:space="preserve"> </v>
      </c>
      <c r="G148" s="39"/>
      <c r="H148" s="39"/>
      <c r="I148" s="31" t="s">
        <v>29</v>
      </c>
      <c r="J148" s="35" t="str">
        <f>E21</f>
        <v xml:space="preserve"> </v>
      </c>
      <c r="K148" s="39"/>
      <c r="L148" s="6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2" customFormat="1" ht="15.15" customHeight="1">
      <c r="A149" s="37"/>
      <c r="B149" s="38"/>
      <c r="C149" s="31" t="s">
        <v>27</v>
      </c>
      <c r="D149" s="39"/>
      <c r="E149" s="39"/>
      <c r="F149" s="26" t="str">
        <f>IF(E18="","",E18)</f>
        <v>Vyplň údaj</v>
      </c>
      <c r="G149" s="39"/>
      <c r="H149" s="39"/>
      <c r="I149" s="31" t="s">
        <v>31</v>
      </c>
      <c r="J149" s="35" t="str">
        <f>E24</f>
        <v xml:space="preserve"> </v>
      </c>
      <c r="K149" s="39"/>
      <c r="L149" s="6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s="2" customFormat="1" ht="10.3" customHeight="1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6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s="11" customFormat="1" ht="29.25" customHeight="1">
      <c r="A151" s="190"/>
      <c r="B151" s="191"/>
      <c r="C151" s="192" t="s">
        <v>133</v>
      </c>
      <c r="D151" s="193" t="s">
        <v>58</v>
      </c>
      <c r="E151" s="193" t="s">
        <v>54</v>
      </c>
      <c r="F151" s="193" t="s">
        <v>55</v>
      </c>
      <c r="G151" s="193" t="s">
        <v>134</v>
      </c>
      <c r="H151" s="193" t="s">
        <v>135</v>
      </c>
      <c r="I151" s="193" t="s">
        <v>136</v>
      </c>
      <c r="J151" s="194" t="s">
        <v>95</v>
      </c>
      <c r="K151" s="195" t="s">
        <v>137</v>
      </c>
      <c r="L151" s="196"/>
      <c r="M151" s="99" t="s">
        <v>1</v>
      </c>
      <c r="N151" s="100" t="s">
        <v>37</v>
      </c>
      <c r="O151" s="100" t="s">
        <v>138</v>
      </c>
      <c r="P151" s="100" t="s">
        <v>139</v>
      </c>
      <c r="Q151" s="100" t="s">
        <v>140</v>
      </c>
      <c r="R151" s="100" t="s">
        <v>141</v>
      </c>
      <c r="S151" s="100" t="s">
        <v>142</v>
      </c>
      <c r="T151" s="101" t="s">
        <v>143</v>
      </c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</row>
    <row r="152" spans="1:63" s="2" customFormat="1" ht="22.8" customHeight="1">
      <c r="A152" s="37"/>
      <c r="B152" s="38"/>
      <c r="C152" s="106" t="s">
        <v>144</v>
      </c>
      <c r="D152" s="39"/>
      <c r="E152" s="39"/>
      <c r="F152" s="39"/>
      <c r="G152" s="39"/>
      <c r="H152" s="39"/>
      <c r="I152" s="39"/>
      <c r="J152" s="197">
        <f>BK152</f>
        <v>0</v>
      </c>
      <c r="K152" s="39"/>
      <c r="L152" s="43"/>
      <c r="M152" s="102"/>
      <c r="N152" s="198"/>
      <c r="O152" s="103"/>
      <c r="P152" s="199">
        <f>P153+P195+P367+P369+P372+P377</f>
        <v>0</v>
      </c>
      <c r="Q152" s="103"/>
      <c r="R152" s="199">
        <f>R153+R195+R367+R369+R372+R377</f>
        <v>24.13402902</v>
      </c>
      <c r="S152" s="103"/>
      <c r="T152" s="200">
        <f>T153+T195+T367+T369+T372+T377</f>
        <v>30.38495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72</v>
      </c>
      <c r="AU152" s="16" t="s">
        <v>97</v>
      </c>
      <c r="BK152" s="201">
        <f>BK153+BK195+BK367+BK369+BK372+BK377</f>
        <v>0</v>
      </c>
    </row>
    <row r="153" spans="1:63" s="12" customFormat="1" ht="25.9" customHeight="1">
      <c r="A153" s="12"/>
      <c r="B153" s="202"/>
      <c r="C153" s="203"/>
      <c r="D153" s="204" t="s">
        <v>72</v>
      </c>
      <c r="E153" s="205" t="s">
        <v>145</v>
      </c>
      <c r="F153" s="205" t="s">
        <v>146</v>
      </c>
      <c r="G153" s="203"/>
      <c r="H153" s="203"/>
      <c r="I153" s="206"/>
      <c r="J153" s="207">
        <f>BK153</f>
        <v>0</v>
      </c>
      <c r="K153" s="203"/>
      <c r="L153" s="208"/>
      <c r="M153" s="209"/>
      <c r="N153" s="210"/>
      <c r="O153" s="210"/>
      <c r="P153" s="211">
        <f>P154+P157+P169+P178+P181+P185+P193</f>
        <v>0</v>
      </c>
      <c r="Q153" s="210"/>
      <c r="R153" s="211">
        <f>R154+R157+R169+R178+R181+R185+R193</f>
        <v>12.5075124</v>
      </c>
      <c r="S153" s="210"/>
      <c r="T153" s="212">
        <f>T154+T157+T169+T178+T181+T185+T193</f>
        <v>30.19395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81</v>
      </c>
      <c r="AT153" s="214" t="s">
        <v>72</v>
      </c>
      <c r="AU153" s="214" t="s">
        <v>73</v>
      </c>
      <c r="AY153" s="213" t="s">
        <v>147</v>
      </c>
      <c r="BK153" s="215">
        <f>BK154+BK157+BK169+BK178+BK181+BK185+BK193</f>
        <v>0</v>
      </c>
    </row>
    <row r="154" spans="1:63" s="12" customFormat="1" ht="22.8" customHeight="1">
      <c r="A154" s="12"/>
      <c r="B154" s="202"/>
      <c r="C154" s="203"/>
      <c r="D154" s="204" t="s">
        <v>72</v>
      </c>
      <c r="E154" s="216" t="s">
        <v>148</v>
      </c>
      <c r="F154" s="216" t="s">
        <v>149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SUM(P155:P156)</f>
        <v>0</v>
      </c>
      <c r="Q154" s="210"/>
      <c r="R154" s="211">
        <f>SUM(R155:R156)</f>
        <v>3.34453665</v>
      </c>
      <c r="S154" s="210"/>
      <c r="T154" s="212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81</v>
      </c>
      <c r="AT154" s="214" t="s">
        <v>72</v>
      </c>
      <c r="AU154" s="214" t="s">
        <v>81</v>
      </c>
      <c r="AY154" s="213" t="s">
        <v>147</v>
      </c>
      <c r="BK154" s="215">
        <f>SUM(BK155:BK156)</f>
        <v>0</v>
      </c>
    </row>
    <row r="155" spans="1:65" s="2" customFormat="1" ht="16.5" customHeight="1">
      <c r="A155" s="37"/>
      <c r="B155" s="38"/>
      <c r="C155" s="218" t="s">
        <v>150</v>
      </c>
      <c r="D155" s="218" t="s">
        <v>151</v>
      </c>
      <c r="E155" s="219" t="s">
        <v>152</v>
      </c>
      <c r="F155" s="220" t="s">
        <v>153</v>
      </c>
      <c r="G155" s="221" t="s">
        <v>154</v>
      </c>
      <c r="H155" s="222">
        <v>54.145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38</v>
      </c>
      <c r="O155" s="90"/>
      <c r="P155" s="228">
        <f>O155*H155</f>
        <v>0</v>
      </c>
      <c r="Q155" s="228">
        <v>0.06177</v>
      </c>
      <c r="R155" s="228">
        <f>Q155*H155</f>
        <v>3.34453665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155</v>
      </c>
      <c r="AT155" s="230" t="s">
        <v>151</v>
      </c>
      <c r="AU155" s="230" t="s">
        <v>83</v>
      </c>
      <c r="AY155" s="16" t="s">
        <v>147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155</v>
      </c>
      <c r="BM155" s="230" t="s">
        <v>156</v>
      </c>
    </row>
    <row r="156" spans="1:51" s="13" customFormat="1" ht="12">
      <c r="A156" s="13"/>
      <c r="B156" s="232"/>
      <c r="C156" s="233"/>
      <c r="D156" s="234" t="s">
        <v>157</v>
      </c>
      <c r="E156" s="235" t="s">
        <v>1</v>
      </c>
      <c r="F156" s="236" t="s">
        <v>923</v>
      </c>
      <c r="G156" s="233"/>
      <c r="H156" s="237">
        <v>54.145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157</v>
      </c>
      <c r="AU156" s="243" t="s">
        <v>83</v>
      </c>
      <c r="AV156" s="13" t="s">
        <v>83</v>
      </c>
      <c r="AW156" s="13" t="s">
        <v>30</v>
      </c>
      <c r="AX156" s="13" t="s">
        <v>81</v>
      </c>
      <c r="AY156" s="243" t="s">
        <v>147</v>
      </c>
    </row>
    <row r="157" spans="1:63" s="12" customFormat="1" ht="22.8" customHeight="1">
      <c r="A157" s="12"/>
      <c r="B157" s="202"/>
      <c r="C157" s="203"/>
      <c r="D157" s="204" t="s">
        <v>72</v>
      </c>
      <c r="E157" s="216" t="s">
        <v>159</v>
      </c>
      <c r="F157" s="216" t="s">
        <v>160</v>
      </c>
      <c r="G157" s="203"/>
      <c r="H157" s="203"/>
      <c r="I157" s="206"/>
      <c r="J157" s="217">
        <f>BK157</f>
        <v>0</v>
      </c>
      <c r="K157" s="203"/>
      <c r="L157" s="208"/>
      <c r="M157" s="209"/>
      <c r="N157" s="210"/>
      <c r="O157" s="210"/>
      <c r="P157" s="211">
        <f>SUM(P158:P168)</f>
        <v>0</v>
      </c>
      <c r="Q157" s="210"/>
      <c r="R157" s="211">
        <f>SUM(R158:R168)</f>
        <v>9.0487536</v>
      </c>
      <c r="S157" s="210"/>
      <c r="T157" s="212">
        <f>SUM(T158:T168)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3" t="s">
        <v>81</v>
      </c>
      <c r="AT157" s="214" t="s">
        <v>72</v>
      </c>
      <c r="AU157" s="214" t="s">
        <v>81</v>
      </c>
      <c r="AY157" s="213" t="s">
        <v>147</v>
      </c>
      <c r="BK157" s="215">
        <f>SUM(BK158:BK168)</f>
        <v>0</v>
      </c>
    </row>
    <row r="158" spans="1:65" s="2" customFormat="1" ht="37.8" customHeight="1">
      <c r="A158" s="37"/>
      <c r="B158" s="38"/>
      <c r="C158" s="218" t="s">
        <v>161</v>
      </c>
      <c r="D158" s="218" t="s">
        <v>151</v>
      </c>
      <c r="E158" s="219" t="s">
        <v>162</v>
      </c>
      <c r="F158" s="220" t="s">
        <v>163</v>
      </c>
      <c r="G158" s="221" t="s">
        <v>154</v>
      </c>
      <c r="H158" s="222">
        <v>121.89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38</v>
      </c>
      <c r="O158" s="90"/>
      <c r="P158" s="228">
        <f>O158*H158</f>
        <v>0</v>
      </c>
      <c r="Q158" s="228">
        <v>0.00438</v>
      </c>
      <c r="R158" s="228">
        <f>Q158*H158</f>
        <v>0.5338782000000001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155</v>
      </c>
      <c r="AT158" s="230" t="s">
        <v>151</v>
      </c>
      <c r="AU158" s="230" t="s">
        <v>83</v>
      </c>
      <c r="AY158" s="16" t="s">
        <v>147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155</v>
      </c>
      <c r="BM158" s="230" t="s">
        <v>164</v>
      </c>
    </row>
    <row r="159" spans="1:51" s="13" customFormat="1" ht="12">
      <c r="A159" s="13"/>
      <c r="B159" s="232"/>
      <c r="C159" s="233"/>
      <c r="D159" s="234" t="s">
        <v>157</v>
      </c>
      <c r="E159" s="235" t="s">
        <v>1</v>
      </c>
      <c r="F159" s="236" t="s">
        <v>924</v>
      </c>
      <c r="G159" s="233"/>
      <c r="H159" s="237">
        <v>121.89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157</v>
      </c>
      <c r="AU159" s="243" t="s">
        <v>83</v>
      </c>
      <c r="AV159" s="13" t="s">
        <v>83</v>
      </c>
      <c r="AW159" s="13" t="s">
        <v>30</v>
      </c>
      <c r="AX159" s="13" t="s">
        <v>81</v>
      </c>
      <c r="AY159" s="243" t="s">
        <v>147</v>
      </c>
    </row>
    <row r="160" spans="1:65" s="2" customFormat="1" ht="24.15" customHeight="1">
      <c r="A160" s="37"/>
      <c r="B160" s="38"/>
      <c r="C160" s="218" t="s">
        <v>166</v>
      </c>
      <c r="D160" s="218" t="s">
        <v>151</v>
      </c>
      <c r="E160" s="219" t="s">
        <v>167</v>
      </c>
      <c r="F160" s="220" t="s">
        <v>168</v>
      </c>
      <c r="G160" s="221" t="s">
        <v>154</v>
      </c>
      <c r="H160" s="222">
        <v>121.89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0.003</v>
      </c>
      <c r="R160" s="228">
        <f>Q160*H160</f>
        <v>0.36567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155</v>
      </c>
      <c r="AT160" s="230" t="s">
        <v>151</v>
      </c>
      <c r="AU160" s="230" t="s">
        <v>83</v>
      </c>
      <c r="AY160" s="16" t="s">
        <v>147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155</v>
      </c>
      <c r="BM160" s="230" t="s">
        <v>169</v>
      </c>
    </row>
    <row r="161" spans="1:51" s="13" customFormat="1" ht="12">
      <c r="A161" s="13"/>
      <c r="B161" s="232"/>
      <c r="C161" s="233"/>
      <c r="D161" s="234" t="s">
        <v>157</v>
      </c>
      <c r="E161" s="235" t="s">
        <v>1</v>
      </c>
      <c r="F161" s="236" t="s">
        <v>924</v>
      </c>
      <c r="G161" s="233"/>
      <c r="H161" s="237">
        <v>121.89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157</v>
      </c>
      <c r="AU161" s="243" t="s">
        <v>83</v>
      </c>
      <c r="AV161" s="13" t="s">
        <v>83</v>
      </c>
      <c r="AW161" s="13" t="s">
        <v>30</v>
      </c>
      <c r="AX161" s="13" t="s">
        <v>81</v>
      </c>
      <c r="AY161" s="243" t="s">
        <v>147</v>
      </c>
    </row>
    <row r="162" spans="1:65" s="2" customFormat="1" ht="24.15" customHeight="1">
      <c r="A162" s="37"/>
      <c r="B162" s="38"/>
      <c r="C162" s="218" t="s">
        <v>170</v>
      </c>
      <c r="D162" s="218" t="s">
        <v>151</v>
      </c>
      <c r="E162" s="219" t="s">
        <v>171</v>
      </c>
      <c r="F162" s="220" t="s">
        <v>172</v>
      </c>
      <c r="G162" s="221" t="s">
        <v>154</v>
      </c>
      <c r="H162" s="222">
        <v>181.305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38</v>
      </c>
      <c r="O162" s="90"/>
      <c r="P162" s="228">
        <f>O162*H162</f>
        <v>0</v>
      </c>
      <c r="Q162" s="228">
        <v>0.01838</v>
      </c>
      <c r="R162" s="228">
        <f>Q162*H162</f>
        <v>3.3323859000000002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155</v>
      </c>
      <c r="AT162" s="230" t="s">
        <v>151</v>
      </c>
      <c r="AU162" s="230" t="s">
        <v>83</v>
      </c>
      <c r="AY162" s="16" t="s">
        <v>147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155</v>
      </c>
      <c r="BM162" s="230" t="s">
        <v>173</v>
      </c>
    </row>
    <row r="163" spans="1:51" s="13" customFormat="1" ht="12">
      <c r="A163" s="13"/>
      <c r="B163" s="232"/>
      <c r="C163" s="233"/>
      <c r="D163" s="234" t="s">
        <v>157</v>
      </c>
      <c r="E163" s="235" t="s">
        <v>1</v>
      </c>
      <c r="F163" s="236" t="s">
        <v>925</v>
      </c>
      <c r="G163" s="233"/>
      <c r="H163" s="237">
        <v>181.305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157</v>
      </c>
      <c r="AU163" s="243" t="s">
        <v>83</v>
      </c>
      <c r="AV163" s="13" t="s">
        <v>83</v>
      </c>
      <c r="AW163" s="13" t="s">
        <v>30</v>
      </c>
      <c r="AX163" s="13" t="s">
        <v>81</v>
      </c>
      <c r="AY163" s="243" t="s">
        <v>147</v>
      </c>
    </row>
    <row r="164" spans="1:65" s="2" customFormat="1" ht="24.15" customHeight="1">
      <c r="A164" s="37"/>
      <c r="B164" s="38"/>
      <c r="C164" s="218" t="s">
        <v>175</v>
      </c>
      <c r="D164" s="218" t="s">
        <v>151</v>
      </c>
      <c r="E164" s="219" t="s">
        <v>176</v>
      </c>
      <c r="F164" s="220" t="s">
        <v>177</v>
      </c>
      <c r="G164" s="221" t="s">
        <v>154</v>
      </c>
      <c r="H164" s="222">
        <v>181.305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38</v>
      </c>
      <c r="O164" s="90"/>
      <c r="P164" s="228">
        <f>O164*H164</f>
        <v>0</v>
      </c>
      <c r="Q164" s="228">
        <v>0.0079</v>
      </c>
      <c r="R164" s="228">
        <f>Q164*H164</f>
        <v>1.4323095000000001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155</v>
      </c>
      <c r="AT164" s="230" t="s">
        <v>151</v>
      </c>
      <c r="AU164" s="230" t="s">
        <v>83</v>
      </c>
      <c r="AY164" s="16" t="s">
        <v>147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155</v>
      </c>
      <c r="BM164" s="230" t="s">
        <v>178</v>
      </c>
    </row>
    <row r="165" spans="1:51" s="13" customFormat="1" ht="12">
      <c r="A165" s="13"/>
      <c r="B165" s="232"/>
      <c r="C165" s="233"/>
      <c r="D165" s="234" t="s">
        <v>157</v>
      </c>
      <c r="E165" s="235" t="s">
        <v>1</v>
      </c>
      <c r="F165" s="236" t="s">
        <v>925</v>
      </c>
      <c r="G165" s="233"/>
      <c r="H165" s="237">
        <v>181.305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157</v>
      </c>
      <c r="AU165" s="243" t="s">
        <v>83</v>
      </c>
      <c r="AV165" s="13" t="s">
        <v>83</v>
      </c>
      <c r="AW165" s="13" t="s">
        <v>30</v>
      </c>
      <c r="AX165" s="13" t="s">
        <v>81</v>
      </c>
      <c r="AY165" s="243" t="s">
        <v>147</v>
      </c>
    </row>
    <row r="166" spans="1:65" s="2" customFormat="1" ht="44.25" customHeight="1">
      <c r="A166" s="37"/>
      <c r="B166" s="38"/>
      <c r="C166" s="218" t="s">
        <v>180</v>
      </c>
      <c r="D166" s="218" t="s">
        <v>151</v>
      </c>
      <c r="E166" s="219" t="s">
        <v>181</v>
      </c>
      <c r="F166" s="220" t="s">
        <v>182</v>
      </c>
      <c r="G166" s="221" t="s">
        <v>183</v>
      </c>
      <c r="H166" s="222">
        <v>45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38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155</v>
      </c>
      <c r="AT166" s="230" t="s">
        <v>151</v>
      </c>
      <c r="AU166" s="230" t="s">
        <v>83</v>
      </c>
      <c r="AY166" s="16" t="s">
        <v>147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155</v>
      </c>
      <c r="BM166" s="230" t="s">
        <v>184</v>
      </c>
    </row>
    <row r="167" spans="1:65" s="2" customFormat="1" ht="55.5" customHeight="1">
      <c r="A167" s="37"/>
      <c r="B167" s="38"/>
      <c r="C167" s="218" t="s">
        <v>159</v>
      </c>
      <c r="D167" s="218" t="s">
        <v>151</v>
      </c>
      <c r="E167" s="219" t="s">
        <v>185</v>
      </c>
      <c r="F167" s="220" t="s">
        <v>186</v>
      </c>
      <c r="G167" s="221" t="s">
        <v>183</v>
      </c>
      <c r="H167" s="222">
        <v>80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38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155</v>
      </c>
      <c r="AT167" s="230" t="s">
        <v>151</v>
      </c>
      <c r="AU167" s="230" t="s">
        <v>83</v>
      </c>
      <c r="AY167" s="16" t="s">
        <v>147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81</v>
      </c>
      <c r="BK167" s="231">
        <f>ROUND(I167*H167,2)</f>
        <v>0</v>
      </c>
      <c r="BL167" s="16" t="s">
        <v>155</v>
      </c>
      <c r="BM167" s="230" t="s">
        <v>187</v>
      </c>
    </row>
    <row r="168" spans="1:65" s="2" customFormat="1" ht="37.8" customHeight="1">
      <c r="A168" s="37"/>
      <c r="B168" s="38"/>
      <c r="C168" s="218" t="s">
        <v>188</v>
      </c>
      <c r="D168" s="218" t="s">
        <v>151</v>
      </c>
      <c r="E168" s="219" t="s">
        <v>189</v>
      </c>
      <c r="F168" s="220" t="s">
        <v>190</v>
      </c>
      <c r="G168" s="221" t="s">
        <v>191</v>
      </c>
      <c r="H168" s="222">
        <v>1.5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38</v>
      </c>
      <c r="O168" s="90"/>
      <c r="P168" s="228">
        <f>O168*H168</f>
        <v>0</v>
      </c>
      <c r="Q168" s="228">
        <v>2.25634</v>
      </c>
      <c r="R168" s="228">
        <f>Q168*H168</f>
        <v>3.3845099999999997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155</v>
      </c>
      <c r="AT168" s="230" t="s">
        <v>151</v>
      </c>
      <c r="AU168" s="230" t="s">
        <v>83</v>
      </c>
      <c r="AY168" s="16" t="s">
        <v>147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155</v>
      </c>
      <c r="BM168" s="230" t="s">
        <v>192</v>
      </c>
    </row>
    <row r="169" spans="1:63" s="12" customFormat="1" ht="22.8" customHeight="1">
      <c r="A169" s="12"/>
      <c r="B169" s="202"/>
      <c r="C169" s="203"/>
      <c r="D169" s="204" t="s">
        <v>72</v>
      </c>
      <c r="E169" s="216" t="s">
        <v>193</v>
      </c>
      <c r="F169" s="216" t="s">
        <v>194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SUM(P170:P177)</f>
        <v>0</v>
      </c>
      <c r="Q169" s="210"/>
      <c r="R169" s="211">
        <f>SUM(R170:R177)</f>
        <v>0</v>
      </c>
      <c r="S169" s="210"/>
      <c r="T169" s="212">
        <f>SUM(T170:T177)</f>
        <v>25.668210000000002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81</v>
      </c>
      <c r="AT169" s="214" t="s">
        <v>72</v>
      </c>
      <c r="AU169" s="214" t="s">
        <v>81</v>
      </c>
      <c r="AY169" s="213" t="s">
        <v>147</v>
      </c>
      <c r="BK169" s="215">
        <f>SUM(BK170:BK177)</f>
        <v>0</v>
      </c>
    </row>
    <row r="170" spans="1:65" s="2" customFormat="1" ht="24.15" customHeight="1">
      <c r="A170" s="37"/>
      <c r="B170" s="38"/>
      <c r="C170" s="218" t="s">
        <v>195</v>
      </c>
      <c r="D170" s="218" t="s">
        <v>151</v>
      </c>
      <c r="E170" s="219" t="s">
        <v>196</v>
      </c>
      <c r="F170" s="220" t="s">
        <v>197</v>
      </c>
      <c r="G170" s="221" t="s">
        <v>154</v>
      </c>
      <c r="H170" s="222">
        <v>109.65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38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0.088</v>
      </c>
      <c r="T170" s="229">
        <f>S170*H170</f>
        <v>9.6492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155</v>
      </c>
      <c r="AT170" s="230" t="s">
        <v>151</v>
      </c>
      <c r="AU170" s="230" t="s">
        <v>83</v>
      </c>
      <c r="AY170" s="16" t="s">
        <v>147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81</v>
      </c>
      <c r="BK170" s="231">
        <f>ROUND(I170*H170,2)</f>
        <v>0</v>
      </c>
      <c r="BL170" s="16" t="s">
        <v>155</v>
      </c>
      <c r="BM170" s="230" t="s">
        <v>198</v>
      </c>
    </row>
    <row r="171" spans="1:65" s="2" customFormat="1" ht="24.15" customHeight="1">
      <c r="A171" s="37"/>
      <c r="B171" s="38"/>
      <c r="C171" s="218" t="s">
        <v>199</v>
      </c>
      <c r="D171" s="218" t="s">
        <v>151</v>
      </c>
      <c r="E171" s="219" t="s">
        <v>200</v>
      </c>
      <c r="F171" s="220" t="s">
        <v>201</v>
      </c>
      <c r="G171" s="221" t="s">
        <v>154</v>
      </c>
      <c r="H171" s="222">
        <v>6.48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38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0.031</v>
      </c>
      <c r="T171" s="229">
        <f>S171*H171</f>
        <v>0.20088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155</v>
      </c>
      <c r="AT171" s="230" t="s">
        <v>151</v>
      </c>
      <c r="AU171" s="230" t="s">
        <v>83</v>
      </c>
      <c r="AY171" s="16" t="s">
        <v>147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81</v>
      </c>
      <c r="BK171" s="231">
        <f>ROUND(I171*H171,2)</f>
        <v>0</v>
      </c>
      <c r="BL171" s="16" t="s">
        <v>155</v>
      </c>
      <c r="BM171" s="230" t="s">
        <v>202</v>
      </c>
    </row>
    <row r="172" spans="1:51" s="13" customFormat="1" ht="12">
      <c r="A172" s="13"/>
      <c r="B172" s="232"/>
      <c r="C172" s="233"/>
      <c r="D172" s="234" t="s">
        <v>157</v>
      </c>
      <c r="E172" s="235" t="s">
        <v>1</v>
      </c>
      <c r="F172" s="236" t="s">
        <v>203</v>
      </c>
      <c r="G172" s="233"/>
      <c r="H172" s="237">
        <v>6.48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157</v>
      </c>
      <c r="AU172" s="243" t="s">
        <v>83</v>
      </c>
      <c r="AV172" s="13" t="s">
        <v>83</v>
      </c>
      <c r="AW172" s="13" t="s">
        <v>30</v>
      </c>
      <c r="AX172" s="13" t="s">
        <v>81</v>
      </c>
      <c r="AY172" s="243" t="s">
        <v>147</v>
      </c>
    </row>
    <row r="173" spans="1:65" s="2" customFormat="1" ht="24.15" customHeight="1">
      <c r="A173" s="37"/>
      <c r="B173" s="38"/>
      <c r="C173" s="218" t="s">
        <v>204</v>
      </c>
      <c r="D173" s="218" t="s">
        <v>151</v>
      </c>
      <c r="E173" s="219" t="s">
        <v>205</v>
      </c>
      <c r="F173" s="220" t="s">
        <v>206</v>
      </c>
      <c r="G173" s="221" t="s">
        <v>154</v>
      </c>
      <c r="H173" s="222">
        <v>3.6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38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0.041</v>
      </c>
      <c r="T173" s="229">
        <f>S173*H173</f>
        <v>0.1476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155</v>
      </c>
      <c r="AT173" s="230" t="s">
        <v>151</v>
      </c>
      <c r="AU173" s="230" t="s">
        <v>83</v>
      </c>
      <c r="AY173" s="16" t="s">
        <v>147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155</v>
      </c>
      <c r="BM173" s="230" t="s">
        <v>207</v>
      </c>
    </row>
    <row r="174" spans="1:51" s="13" customFormat="1" ht="12">
      <c r="A174" s="13"/>
      <c r="B174" s="232"/>
      <c r="C174" s="233"/>
      <c r="D174" s="234" t="s">
        <v>157</v>
      </c>
      <c r="E174" s="235" t="s">
        <v>1</v>
      </c>
      <c r="F174" s="236" t="s">
        <v>208</v>
      </c>
      <c r="G174" s="233"/>
      <c r="H174" s="237">
        <v>3.6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157</v>
      </c>
      <c r="AU174" s="243" t="s">
        <v>83</v>
      </c>
      <c r="AV174" s="13" t="s">
        <v>83</v>
      </c>
      <c r="AW174" s="13" t="s">
        <v>30</v>
      </c>
      <c r="AX174" s="13" t="s">
        <v>81</v>
      </c>
      <c r="AY174" s="243" t="s">
        <v>147</v>
      </c>
    </row>
    <row r="175" spans="1:65" s="2" customFormat="1" ht="24.15" customHeight="1">
      <c r="A175" s="37"/>
      <c r="B175" s="38"/>
      <c r="C175" s="218" t="s">
        <v>209</v>
      </c>
      <c r="D175" s="218" t="s">
        <v>151</v>
      </c>
      <c r="E175" s="219" t="s">
        <v>210</v>
      </c>
      <c r="F175" s="220" t="s">
        <v>211</v>
      </c>
      <c r="G175" s="221" t="s">
        <v>212</v>
      </c>
      <c r="H175" s="222">
        <v>12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38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0.154</v>
      </c>
      <c r="T175" s="229">
        <f>S175*H175</f>
        <v>1.8479999999999999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155</v>
      </c>
      <c r="AT175" s="230" t="s">
        <v>151</v>
      </c>
      <c r="AU175" s="230" t="s">
        <v>83</v>
      </c>
      <c r="AY175" s="16" t="s">
        <v>147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81</v>
      </c>
      <c r="BK175" s="231">
        <f>ROUND(I175*H175,2)</f>
        <v>0</v>
      </c>
      <c r="BL175" s="16" t="s">
        <v>155</v>
      </c>
      <c r="BM175" s="230" t="s">
        <v>213</v>
      </c>
    </row>
    <row r="176" spans="1:65" s="2" customFormat="1" ht="37.8" customHeight="1">
      <c r="A176" s="37"/>
      <c r="B176" s="38"/>
      <c r="C176" s="218" t="s">
        <v>214</v>
      </c>
      <c r="D176" s="218" t="s">
        <v>151</v>
      </c>
      <c r="E176" s="219" t="s">
        <v>215</v>
      </c>
      <c r="F176" s="220" t="s">
        <v>216</v>
      </c>
      <c r="G176" s="221" t="s">
        <v>154</v>
      </c>
      <c r="H176" s="222">
        <v>109.65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38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0.05</v>
      </c>
      <c r="T176" s="229">
        <f>S176*H176</f>
        <v>5.482500000000001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155</v>
      </c>
      <c r="AT176" s="230" t="s">
        <v>151</v>
      </c>
      <c r="AU176" s="230" t="s">
        <v>83</v>
      </c>
      <c r="AY176" s="16" t="s">
        <v>147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81</v>
      </c>
      <c r="BK176" s="231">
        <f>ROUND(I176*H176,2)</f>
        <v>0</v>
      </c>
      <c r="BL176" s="16" t="s">
        <v>155</v>
      </c>
      <c r="BM176" s="230" t="s">
        <v>217</v>
      </c>
    </row>
    <row r="177" spans="1:65" s="2" customFormat="1" ht="37.8" customHeight="1">
      <c r="A177" s="37"/>
      <c r="B177" s="38"/>
      <c r="C177" s="218" t="s">
        <v>218</v>
      </c>
      <c r="D177" s="218" t="s">
        <v>151</v>
      </c>
      <c r="E177" s="219" t="s">
        <v>219</v>
      </c>
      <c r="F177" s="220" t="s">
        <v>220</v>
      </c>
      <c r="G177" s="221" t="s">
        <v>154</v>
      </c>
      <c r="H177" s="222">
        <v>181.305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38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0.046</v>
      </c>
      <c r="T177" s="229">
        <f>S177*H177</f>
        <v>8.34003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155</v>
      </c>
      <c r="AT177" s="230" t="s">
        <v>151</v>
      </c>
      <c r="AU177" s="230" t="s">
        <v>83</v>
      </c>
      <c r="AY177" s="16" t="s">
        <v>147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81</v>
      </c>
      <c r="BK177" s="231">
        <f>ROUND(I177*H177,2)</f>
        <v>0</v>
      </c>
      <c r="BL177" s="16" t="s">
        <v>155</v>
      </c>
      <c r="BM177" s="230" t="s">
        <v>221</v>
      </c>
    </row>
    <row r="178" spans="1:63" s="12" customFormat="1" ht="22.8" customHeight="1">
      <c r="A178" s="12"/>
      <c r="B178" s="202"/>
      <c r="C178" s="203"/>
      <c r="D178" s="204" t="s">
        <v>72</v>
      </c>
      <c r="E178" s="216" t="s">
        <v>223</v>
      </c>
      <c r="F178" s="216" t="s">
        <v>224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SUM(P179:P180)</f>
        <v>0</v>
      </c>
      <c r="Q178" s="210"/>
      <c r="R178" s="211">
        <f>SUM(R179:R180)</f>
        <v>0.11422215</v>
      </c>
      <c r="S178" s="210"/>
      <c r="T178" s="212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81</v>
      </c>
      <c r="AT178" s="214" t="s">
        <v>72</v>
      </c>
      <c r="AU178" s="214" t="s">
        <v>81</v>
      </c>
      <c r="AY178" s="213" t="s">
        <v>147</v>
      </c>
      <c r="BK178" s="215">
        <f>SUM(BK179:BK180)</f>
        <v>0</v>
      </c>
    </row>
    <row r="179" spans="1:65" s="2" customFormat="1" ht="37.8" customHeight="1">
      <c r="A179" s="37"/>
      <c r="B179" s="38"/>
      <c r="C179" s="218" t="s">
        <v>225</v>
      </c>
      <c r="D179" s="218" t="s">
        <v>151</v>
      </c>
      <c r="E179" s="219" t="s">
        <v>226</v>
      </c>
      <c r="F179" s="220" t="s">
        <v>227</v>
      </c>
      <c r="G179" s="221" t="s">
        <v>154</v>
      </c>
      <c r="H179" s="222">
        <v>543.915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38</v>
      </c>
      <c r="O179" s="90"/>
      <c r="P179" s="228">
        <f>O179*H179</f>
        <v>0</v>
      </c>
      <c r="Q179" s="228">
        <v>0.00021</v>
      </c>
      <c r="R179" s="228">
        <f>Q179*H179</f>
        <v>0.11422215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155</v>
      </c>
      <c r="AT179" s="230" t="s">
        <v>151</v>
      </c>
      <c r="AU179" s="230" t="s">
        <v>83</v>
      </c>
      <c r="AY179" s="16" t="s">
        <v>147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81</v>
      </c>
      <c r="BK179" s="231">
        <f>ROUND(I179*H179,2)</f>
        <v>0</v>
      </c>
      <c r="BL179" s="16" t="s">
        <v>155</v>
      </c>
      <c r="BM179" s="230" t="s">
        <v>228</v>
      </c>
    </row>
    <row r="180" spans="1:51" s="13" customFormat="1" ht="12">
      <c r="A180" s="13"/>
      <c r="B180" s="232"/>
      <c r="C180" s="233"/>
      <c r="D180" s="234" t="s">
        <v>157</v>
      </c>
      <c r="E180" s="235" t="s">
        <v>1</v>
      </c>
      <c r="F180" s="236" t="s">
        <v>926</v>
      </c>
      <c r="G180" s="233"/>
      <c r="H180" s="237">
        <v>543.915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157</v>
      </c>
      <c r="AU180" s="243" t="s">
        <v>83</v>
      </c>
      <c r="AV180" s="13" t="s">
        <v>83</v>
      </c>
      <c r="AW180" s="13" t="s">
        <v>30</v>
      </c>
      <c r="AX180" s="13" t="s">
        <v>81</v>
      </c>
      <c r="AY180" s="243" t="s">
        <v>147</v>
      </c>
    </row>
    <row r="181" spans="1:63" s="12" customFormat="1" ht="22.8" customHeight="1">
      <c r="A181" s="12"/>
      <c r="B181" s="202"/>
      <c r="C181" s="203"/>
      <c r="D181" s="204" t="s">
        <v>72</v>
      </c>
      <c r="E181" s="216" t="s">
        <v>230</v>
      </c>
      <c r="F181" s="216" t="s">
        <v>231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SUM(P182:P184)</f>
        <v>0</v>
      </c>
      <c r="Q181" s="210"/>
      <c r="R181" s="211">
        <f>SUM(R182:R184)</f>
        <v>0</v>
      </c>
      <c r="S181" s="210"/>
      <c r="T181" s="212">
        <f>SUM(T182:T184)</f>
        <v>4.52574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81</v>
      </c>
      <c r="AT181" s="214" t="s">
        <v>72</v>
      </c>
      <c r="AU181" s="214" t="s">
        <v>81</v>
      </c>
      <c r="AY181" s="213" t="s">
        <v>147</v>
      </c>
      <c r="BK181" s="215">
        <f>SUM(BK182:BK184)</f>
        <v>0</v>
      </c>
    </row>
    <row r="182" spans="1:65" s="2" customFormat="1" ht="44.25" customHeight="1">
      <c r="A182" s="37"/>
      <c r="B182" s="38"/>
      <c r="C182" s="218" t="s">
        <v>193</v>
      </c>
      <c r="D182" s="218" t="s">
        <v>151</v>
      </c>
      <c r="E182" s="219" t="s">
        <v>232</v>
      </c>
      <c r="F182" s="220" t="s">
        <v>233</v>
      </c>
      <c r="G182" s="221" t="s">
        <v>154</v>
      </c>
      <c r="H182" s="222">
        <v>17.34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38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0.261</v>
      </c>
      <c r="T182" s="229">
        <f>S182*H182</f>
        <v>4.52574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155</v>
      </c>
      <c r="AT182" s="230" t="s">
        <v>151</v>
      </c>
      <c r="AU182" s="230" t="s">
        <v>83</v>
      </c>
      <c r="AY182" s="16" t="s">
        <v>147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81</v>
      </c>
      <c r="BK182" s="231">
        <f>ROUND(I182*H182,2)</f>
        <v>0</v>
      </c>
      <c r="BL182" s="16" t="s">
        <v>155</v>
      </c>
      <c r="BM182" s="230" t="s">
        <v>234</v>
      </c>
    </row>
    <row r="183" spans="1:51" s="13" customFormat="1" ht="12">
      <c r="A183" s="13"/>
      <c r="B183" s="232"/>
      <c r="C183" s="233"/>
      <c r="D183" s="234" t="s">
        <v>157</v>
      </c>
      <c r="E183" s="235" t="s">
        <v>1</v>
      </c>
      <c r="F183" s="236" t="s">
        <v>927</v>
      </c>
      <c r="G183" s="233"/>
      <c r="H183" s="237">
        <v>17.34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157</v>
      </c>
      <c r="AU183" s="243" t="s">
        <v>83</v>
      </c>
      <c r="AV183" s="13" t="s">
        <v>83</v>
      </c>
      <c r="AW183" s="13" t="s">
        <v>30</v>
      </c>
      <c r="AX183" s="13" t="s">
        <v>73</v>
      </c>
      <c r="AY183" s="243" t="s">
        <v>147</v>
      </c>
    </row>
    <row r="184" spans="1:51" s="14" customFormat="1" ht="12">
      <c r="A184" s="14"/>
      <c r="B184" s="244"/>
      <c r="C184" s="245"/>
      <c r="D184" s="234" t="s">
        <v>157</v>
      </c>
      <c r="E184" s="246" t="s">
        <v>1</v>
      </c>
      <c r="F184" s="247" t="s">
        <v>236</v>
      </c>
      <c r="G184" s="245"/>
      <c r="H184" s="248">
        <v>17.34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157</v>
      </c>
      <c r="AU184" s="254" t="s">
        <v>83</v>
      </c>
      <c r="AV184" s="14" t="s">
        <v>155</v>
      </c>
      <c r="AW184" s="14" t="s">
        <v>30</v>
      </c>
      <c r="AX184" s="14" t="s">
        <v>81</v>
      </c>
      <c r="AY184" s="254" t="s">
        <v>147</v>
      </c>
    </row>
    <row r="185" spans="1:63" s="12" customFormat="1" ht="22.8" customHeight="1">
      <c r="A185" s="12"/>
      <c r="B185" s="202"/>
      <c r="C185" s="203"/>
      <c r="D185" s="204" t="s">
        <v>72</v>
      </c>
      <c r="E185" s="216" t="s">
        <v>241</v>
      </c>
      <c r="F185" s="216" t="s">
        <v>242</v>
      </c>
      <c r="G185" s="203"/>
      <c r="H185" s="203"/>
      <c r="I185" s="206"/>
      <c r="J185" s="217">
        <f>BK185</f>
        <v>0</v>
      </c>
      <c r="K185" s="203"/>
      <c r="L185" s="208"/>
      <c r="M185" s="209"/>
      <c r="N185" s="210"/>
      <c r="O185" s="210"/>
      <c r="P185" s="211">
        <f>SUM(P186:P192)</f>
        <v>0</v>
      </c>
      <c r="Q185" s="210"/>
      <c r="R185" s="211">
        <f>SUM(R186:R192)</f>
        <v>0</v>
      </c>
      <c r="S185" s="210"/>
      <c r="T185" s="212">
        <f>SUM(T186:T192)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81</v>
      </c>
      <c r="AT185" s="214" t="s">
        <v>72</v>
      </c>
      <c r="AU185" s="214" t="s">
        <v>81</v>
      </c>
      <c r="AY185" s="213" t="s">
        <v>147</v>
      </c>
      <c r="BK185" s="215">
        <f>SUM(BK186:BK192)</f>
        <v>0</v>
      </c>
    </row>
    <row r="186" spans="1:65" s="2" customFormat="1" ht="16.5" customHeight="1">
      <c r="A186" s="37"/>
      <c r="B186" s="38"/>
      <c r="C186" s="218" t="s">
        <v>243</v>
      </c>
      <c r="D186" s="218" t="s">
        <v>151</v>
      </c>
      <c r="E186" s="219" t="s">
        <v>244</v>
      </c>
      <c r="F186" s="220" t="s">
        <v>245</v>
      </c>
      <c r="G186" s="221" t="s">
        <v>246</v>
      </c>
      <c r="H186" s="222">
        <v>30.385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38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155</v>
      </c>
      <c r="AT186" s="230" t="s">
        <v>151</v>
      </c>
      <c r="AU186" s="230" t="s">
        <v>83</v>
      </c>
      <c r="AY186" s="16" t="s">
        <v>147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81</v>
      </c>
      <c r="BK186" s="231">
        <f>ROUND(I186*H186,2)</f>
        <v>0</v>
      </c>
      <c r="BL186" s="16" t="s">
        <v>155</v>
      </c>
      <c r="BM186" s="230" t="s">
        <v>247</v>
      </c>
    </row>
    <row r="187" spans="1:65" s="2" customFormat="1" ht="37.8" customHeight="1">
      <c r="A187" s="37"/>
      <c r="B187" s="38"/>
      <c r="C187" s="218" t="s">
        <v>248</v>
      </c>
      <c r="D187" s="218" t="s">
        <v>151</v>
      </c>
      <c r="E187" s="219" t="s">
        <v>249</v>
      </c>
      <c r="F187" s="220" t="s">
        <v>250</v>
      </c>
      <c r="G187" s="221" t="s">
        <v>246</v>
      </c>
      <c r="H187" s="222">
        <v>30.385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38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155</v>
      </c>
      <c r="AT187" s="230" t="s">
        <v>151</v>
      </c>
      <c r="AU187" s="230" t="s">
        <v>83</v>
      </c>
      <c r="AY187" s="16" t="s">
        <v>147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81</v>
      </c>
      <c r="BK187" s="231">
        <f>ROUND(I187*H187,2)</f>
        <v>0</v>
      </c>
      <c r="BL187" s="16" t="s">
        <v>155</v>
      </c>
      <c r="BM187" s="230" t="s">
        <v>251</v>
      </c>
    </row>
    <row r="188" spans="1:65" s="2" customFormat="1" ht="33" customHeight="1">
      <c r="A188" s="37"/>
      <c r="B188" s="38"/>
      <c r="C188" s="218" t="s">
        <v>252</v>
      </c>
      <c r="D188" s="218" t="s">
        <v>151</v>
      </c>
      <c r="E188" s="219" t="s">
        <v>253</v>
      </c>
      <c r="F188" s="220" t="s">
        <v>254</v>
      </c>
      <c r="G188" s="221" t="s">
        <v>246</v>
      </c>
      <c r="H188" s="222">
        <v>30.385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38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155</v>
      </c>
      <c r="AT188" s="230" t="s">
        <v>151</v>
      </c>
      <c r="AU188" s="230" t="s">
        <v>83</v>
      </c>
      <c r="AY188" s="16" t="s">
        <v>147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81</v>
      </c>
      <c r="BK188" s="231">
        <f>ROUND(I188*H188,2)</f>
        <v>0</v>
      </c>
      <c r="BL188" s="16" t="s">
        <v>155</v>
      </c>
      <c r="BM188" s="230" t="s">
        <v>255</v>
      </c>
    </row>
    <row r="189" spans="1:65" s="2" customFormat="1" ht="33" customHeight="1">
      <c r="A189" s="37"/>
      <c r="B189" s="38"/>
      <c r="C189" s="218" t="s">
        <v>256</v>
      </c>
      <c r="D189" s="218" t="s">
        <v>151</v>
      </c>
      <c r="E189" s="219" t="s">
        <v>257</v>
      </c>
      <c r="F189" s="220" t="s">
        <v>258</v>
      </c>
      <c r="G189" s="221" t="s">
        <v>246</v>
      </c>
      <c r="H189" s="222">
        <v>30.385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38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155</v>
      </c>
      <c r="AT189" s="230" t="s">
        <v>151</v>
      </c>
      <c r="AU189" s="230" t="s">
        <v>83</v>
      </c>
      <c r="AY189" s="16" t="s">
        <v>147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155</v>
      </c>
      <c r="BM189" s="230" t="s">
        <v>259</v>
      </c>
    </row>
    <row r="190" spans="1:65" s="2" customFormat="1" ht="44.25" customHeight="1">
      <c r="A190" s="37"/>
      <c r="B190" s="38"/>
      <c r="C190" s="218" t="s">
        <v>260</v>
      </c>
      <c r="D190" s="218" t="s">
        <v>151</v>
      </c>
      <c r="E190" s="219" t="s">
        <v>261</v>
      </c>
      <c r="F190" s="220" t="s">
        <v>262</v>
      </c>
      <c r="G190" s="221" t="s">
        <v>246</v>
      </c>
      <c r="H190" s="222">
        <v>182.31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38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155</v>
      </c>
      <c r="AT190" s="230" t="s">
        <v>151</v>
      </c>
      <c r="AU190" s="230" t="s">
        <v>83</v>
      </c>
      <c r="AY190" s="16" t="s">
        <v>147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81</v>
      </c>
      <c r="BK190" s="231">
        <f>ROUND(I190*H190,2)</f>
        <v>0</v>
      </c>
      <c r="BL190" s="16" t="s">
        <v>155</v>
      </c>
      <c r="BM190" s="230" t="s">
        <v>263</v>
      </c>
    </row>
    <row r="191" spans="1:51" s="13" customFormat="1" ht="12">
      <c r="A191" s="13"/>
      <c r="B191" s="232"/>
      <c r="C191" s="233"/>
      <c r="D191" s="234" t="s">
        <v>157</v>
      </c>
      <c r="E191" s="233"/>
      <c r="F191" s="236" t="s">
        <v>928</v>
      </c>
      <c r="G191" s="233"/>
      <c r="H191" s="237">
        <v>182.31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157</v>
      </c>
      <c r="AU191" s="243" t="s">
        <v>83</v>
      </c>
      <c r="AV191" s="13" t="s">
        <v>83</v>
      </c>
      <c r="AW191" s="13" t="s">
        <v>4</v>
      </c>
      <c r="AX191" s="13" t="s">
        <v>81</v>
      </c>
      <c r="AY191" s="243" t="s">
        <v>147</v>
      </c>
    </row>
    <row r="192" spans="1:65" s="2" customFormat="1" ht="44.25" customHeight="1">
      <c r="A192" s="37"/>
      <c r="B192" s="38"/>
      <c r="C192" s="218" t="s">
        <v>265</v>
      </c>
      <c r="D192" s="218" t="s">
        <v>151</v>
      </c>
      <c r="E192" s="219" t="s">
        <v>266</v>
      </c>
      <c r="F192" s="220" t="s">
        <v>267</v>
      </c>
      <c r="G192" s="221" t="s">
        <v>246</v>
      </c>
      <c r="H192" s="222">
        <v>30.385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38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155</v>
      </c>
      <c r="AT192" s="230" t="s">
        <v>151</v>
      </c>
      <c r="AU192" s="230" t="s">
        <v>83</v>
      </c>
      <c r="AY192" s="16" t="s">
        <v>147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81</v>
      </c>
      <c r="BK192" s="231">
        <f>ROUND(I192*H192,2)</f>
        <v>0</v>
      </c>
      <c r="BL192" s="16" t="s">
        <v>155</v>
      </c>
      <c r="BM192" s="230" t="s">
        <v>268</v>
      </c>
    </row>
    <row r="193" spans="1:63" s="12" customFormat="1" ht="22.8" customHeight="1">
      <c r="A193" s="12"/>
      <c r="B193" s="202"/>
      <c r="C193" s="203"/>
      <c r="D193" s="204" t="s">
        <v>72</v>
      </c>
      <c r="E193" s="216" t="s">
        <v>269</v>
      </c>
      <c r="F193" s="216" t="s">
        <v>270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P194</f>
        <v>0</v>
      </c>
      <c r="Q193" s="210"/>
      <c r="R193" s="211">
        <f>R194</f>
        <v>0</v>
      </c>
      <c r="S193" s="210"/>
      <c r="T193" s="212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81</v>
      </c>
      <c r="AT193" s="214" t="s">
        <v>72</v>
      </c>
      <c r="AU193" s="214" t="s">
        <v>81</v>
      </c>
      <c r="AY193" s="213" t="s">
        <v>147</v>
      </c>
      <c r="BK193" s="215">
        <f>BK194</f>
        <v>0</v>
      </c>
    </row>
    <row r="194" spans="1:65" s="2" customFormat="1" ht="55.5" customHeight="1">
      <c r="A194" s="37"/>
      <c r="B194" s="38"/>
      <c r="C194" s="218" t="s">
        <v>271</v>
      </c>
      <c r="D194" s="218" t="s">
        <v>151</v>
      </c>
      <c r="E194" s="219" t="s">
        <v>272</v>
      </c>
      <c r="F194" s="220" t="s">
        <v>273</v>
      </c>
      <c r="G194" s="221" t="s">
        <v>246</v>
      </c>
      <c r="H194" s="222">
        <v>12.508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38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274</v>
      </c>
      <c r="AT194" s="230" t="s">
        <v>151</v>
      </c>
      <c r="AU194" s="230" t="s">
        <v>83</v>
      </c>
      <c r="AY194" s="16" t="s">
        <v>147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81</v>
      </c>
      <c r="BK194" s="231">
        <f>ROUND(I194*H194,2)</f>
        <v>0</v>
      </c>
      <c r="BL194" s="16" t="s">
        <v>274</v>
      </c>
      <c r="BM194" s="230" t="s">
        <v>275</v>
      </c>
    </row>
    <row r="195" spans="1:63" s="12" customFormat="1" ht="25.9" customHeight="1">
      <c r="A195" s="12"/>
      <c r="B195" s="202"/>
      <c r="C195" s="203"/>
      <c r="D195" s="204" t="s">
        <v>72</v>
      </c>
      <c r="E195" s="205" t="s">
        <v>276</v>
      </c>
      <c r="F195" s="205" t="s">
        <v>277</v>
      </c>
      <c r="G195" s="203"/>
      <c r="H195" s="203"/>
      <c r="I195" s="206"/>
      <c r="J195" s="207">
        <f>BK195</f>
        <v>0</v>
      </c>
      <c r="K195" s="203"/>
      <c r="L195" s="208"/>
      <c r="M195" s="209"/>
      <c r="N195" s="210"/>
      <c r="O195" s="210"/>
      <c r="P195" s="211">
        <f>P196+P198+P202+P214+P228+P252+P254+P258+P265+P274+P279+P287+P289+P299+P302+P317+P328+P345+P357+P362</f>
        <v>0</v>
      </c>
      <c r="Q195" s="210"/>
      <c r="R195" s="211">
        <f>R196+R198+R202+R214+R228+R252+R254+R258+R265+R274+R279+R287+R289+R299+R302+R317+R328+R345+R357+R362</f>
        <v>11.626516619999999</v>
      </c>
      <c r="S195" s="210"/>
      <c r="T195" s="212">
        <f>T196+T198+T202+T214+T228+T252+T254+T258+T265+T274+T279+T287+T289+T299+T302+T317+T328+T345+T357+T362</f>
        <v>0.191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83</v>
      </c>
      <c r="AT195" s="214" t="s">
        <v>72</v>
      </c>
      <c r="AU195" s="214" t="s">
        <v>73</v>
      </c>
      <c r="AY195" s="213" t="s">
        <v>147</v>
      </c>
      <c r="BK195" s="215">
        <f>BK196+BK198+BK202+BK214+BK228+BK252+BK254+BK258+BK265+BK274+BK279+BK287+BK289+BK299+BK302+BK317+BK328+BK345+BK357+BK362</f>
        <v>0</v>
      </c>
    </row>
    <row r="196" spans="1:63" s="12" customFormat="1" ht="22.8" customHeight="1">
      <c r="A196" s="12"/>
      <c r="B196" s="202"/>
      <c r="C196" s="203"/>
      <c r="D196" s="204" t="s">
        <v>72</v>
      </c>
      <c r="E196" s="216" t="s">
        <v>278</v>
      </c>
      <c r="F196" s="216" t="s">
        <v>279</v>
      </c>
      <c r="G196" s="203"/>
      <c r="H196" s="203"/>
      <c r="I196" s="206"/>
      <c r="J196" s="217">
        <f>BK196</f>
        <v>0</v>
      </c>
      <c r="K196" s="203"/>
      <c r="L196" s="208"/>
      <c r="M196" s="209"/>
      <c r="N196" s="210"/>
      <c r="O196" s="210"/>
      <c r="P196" s="211">
        <f>P197</f>
        <v>0</v>
      </c>
      <c r="Q196" s="210"/>
      <c r="R196" s="211">
        <f>R197</f>
        <v>0</v>
      </c>
      <c r="S196" s="210"/>
      <c r="T196" s="212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3" t="s">
        <v>83</v>
      </c>
      <c r="AT196" s="214" t="s">
        <v>72</v>
      </c>
      <c r="AU196" s="214" t="s">
        <v>81</v>
      </c>
      <c r="AY196" s="213" t="s">
        <v>147</v>
      </c>
      <c r="BK196" s="215">
        <f>BK197</f>
        <v>0</v>
      </c>
    </row>
    <row r="197" spans="1:65" s="2" customFormat="1" ht="21.75" customHeight="1">
      <c r="A197" s="37"/>
      <c r="B197" s="38"/>
      <c r="C197" s="218" t="s">
        <v>280</v>
      </c>
      <c r="D197" s="218" t="s">
        <v>151</v>
      </c>
      <c r="E197" s="219" t="s">
        <v>281</v>
      </c>
      <c r="F197" s="220" t="s">
        <v>282</v>
      </c>
      <c r="G197" s="221" t="s">
        <v>154</v>
      </c>
      <c r="H197" s="222">
        <v>4.81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38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274</v>
      </c>
      <c r="AT197" s="230" t="s">
        <v>151</v>
      </c>
      <c r="AU197" s="230" t="s">
        <v>83</v>
      </c>
      <c r="AY197" s="16" t="s">
        <v>147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81</v>
      </c>
      <c r="BK197" s="231">
        <f>ROUND(I197*H197,2)</f>
        <v>0</v>
      </c>
      <c r="BL197" s="16" t="s">
        <v>274</v>
      </c>
      <c r="BM197" s="230" t="s">
        <v>283</v>
      </c>
    </row>
    <row r="198" spans="1:63" s="12" customFormat="1" ht="22.8" customHeight="1">
      <c r="A198" s="12"/>
      <c r="B198" s="202"/>
      <c r="C198" s="203"/>
      <c r="D198" s="204" t="s">
        <v>72</v>
      </c>
      <c r="E198" s="216" t="s">
        <v>284</v>
      </c>
      <c r="F198" s="216" t="s">
        <v>285</v>
      </c>
      <c r="G198" s="203"/>
      <c r="H198" s="203"/>
      <c r="I198" s="206"/>
      <c r="J198" s="217">
        <f>BK198</f>
        <v>0</v>
      </c>
      <c r="K198" s="203"/>
      <c r="L198" s="208"/>
      <c r="M198" s="209"/>
      <c r="N198" s="210"/>
      <c r="O198" s="210"/>
      <c r="P198" s="211">
        <f>SUM(P199:P201)</f>
        <v>0</v>
      </c>
      <c r="Q198" s="210"/>
      <c r="R198" s="211">
        <f>SUM(R199:R201)</f>
        <v>0.9978150000000001</v>
      </c>
      <c r="S198" s="210"/>
      <c r="T198" s="212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3" t="s">
        <v>83</v>
      </c>
      <c r="AT198" s="214" t="s">
        <v>72</v>
      </c>
      <c r="AU198" s="214" t="s">
        <v>81</v>
      </c>
      <c r="AY198" s="213" t="s">
        <v>147</v>
      </c>
      <c r="BK198" s="215">
        <f>SUM(BK199:BK201)</f>
        <v>0</v>
      </c>
    </row>
    <row r="199" spans="1:65" s="2" customFormat="1" ht="24.15" customHeight="1">
      <c r="A199" s="37"/>
      <c r="B199" s="38"/>
      <c r="C199" s="218" t="s">
        <v>286</v>
      </c>
      <c r="D199" s="218" t="s">
        <v>151</v>
      </c>
      <c r="E199" s="219" t="s">
        <v>287</v>
      </c>
      <c r="F199" s="220" t="s">
        <v>288</v>
      </c>
      <c r="G199" s="221" t="s">
        <v>154</v>
      </c>
      <c r="H199" s="222">
        <v>109.65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38</v>
      </c>
      <c r="O199" s="90"/>
      <c r="P199" s="228">
        <f>O199*H199</f>
        <v>0</v>
      </c>
      <c r="Q199" s="228">
        <v>0.0003</v>
      </c>
      <c r="R199" s="228">
        <f>Q199*H199</f>
        <v>0.032895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274</v>
      </c>
      <c r="AT199" s="230" t="s">
        <v>151</v>
      </c>
      <c r="AU199" s="230" t="s">
        <v>83</v>
      </c>
      <c r="AY199" s="16" t="s">
        <v>147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81</v>
      </c>
      <c r="BK199" s="231">
        <f>ROUND(I199*H199,2)</f>
        <v>0</v>
      </c>
      <c r="BL199" s="16" t="s">
        <v>274</v>
      </c>
      <c r="BM199" s="230" t="s">
        <v>289</v>
      </c>
    </row>
    <row r="200" spans="1:65" s="2" customFormat="1" ht="24.15" customHeight="1">
      <c r="A200" s="37"/>
      <c r="B200" s="38"/>
      <c r="C200" s="255" t="s">
        <v>929</v>
      </c>
      <c r="D200" s="255" t="s">
        <v>291</v>
      </c>
      <c r="E200" s="256" t="s">
        <v>292</v>
      </c>
      <c r="F200" s="257" t="s">
        <v>293</v>
      </c>
      <c r="G200" s="258" t="s">
        <v>154</v>
      </c>
      <c r="H200" s="259">
        <v>109.65</v>
      </c>
      <c r="I200" s="260"/>
      <c r="J200" s="261">
        <f>ROUND(I200*H200,2)</f>
        <v>0</v>
      </c>
      <c r="K200" s="262"/>
      <c r="L200" s="263"/>
      <c r="M200" s="264" t="s">
        <v>1</v>
      </c>
      <c r="N200" s="265" t="s">
        <v>38</v>
      </c>
      <c r="O200" s="90"/>
      <c r="P200" s="228">
        <f>O200*H200</f>
        <v>0</v>
      </c>
      <c r="Q200" s="228">
        <v>0.006</v>
      </c>
      <c r="R200" s="228">
        <f>Q200*H200</f>
        <v>0.6579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294</v>
      </c>
      <c r="AT200" s="230" t="s">
        <v>291</v>
      </c>
      <c r="AU200" s="230" t="s">
        <v>83</v>
      </c>
      <c r="AY200" s="16" t="s">
        <v>147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81</v>
      </c>
      <c r="BK200" s="231">
        <f>ROUND(I200*H200,2)</f>
        <v>0</v>
      </c>
      <c r="BL200" s="16" t="s">
        <v>274</v>
      </c>
      <c r="BM200" s="230" t="s">
        <v>930</v>
      </c>
    </row>
    <row r="201" spans="1:65" s="2" customFormat="1" ht="24.15" customHeight="1">
      <c r="A201" s="37"/>
      <c r="B201" s="38"/>
      <c r="C201" s="255" t="s">
        <v>931</v>
      </c>
      <c r="D201" s="255" t="s">
        <v>291</v>
      </c>
      <c r="E201" s="256" t="s">
        <v>297</v>
      </c>
      <c r="F201" s="257" t="s">
        <v>298</v>
      </c>
      <c r="G201" s="258" t="s">
        <v>154</v>
      </c>
      <c r="H201" s="259">
        <v>109.65</v>
      </c>
      <c r="I201" s="260"/>
      <c r="J201" s="261">
        <f>ROUND(I201*H201,2)</f>
        <v>0</v>
      </c>
      <c r="K201" s="262"/>
      <c r="L201" s="263"/>
      <c r="M201" s="264" t="s">
        <v>1</v>
      </c>
      <c r="N201" s="265" t="s">
        <v>38</v>
      </c>
      <c r="O201" s="90"/>
      <c r="P201" s="228">
        <f>O201*H201</f>
        <v>0</v>
      </c>
      <c r="Q201" s="228">
        <v>0.0028</v>
      </c>
      <c r="R201" s="228">
        <f>Q201*H201</f>
        <v>0.30702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294</v>
      </c>
      <c r="AT201" s="230" t="s">
        <v>291</v>
      </c>
      <c r="AU201" s="230" t="s">
        <v>83</v>
      </c>
      <c r="AY201" s="16" t="s">
        <v>147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274</v>
      </c>
      <c r="BM201" s="230" t="s">
        <v>932</v>
      </c>
    </row>
    <row r="202" spans="1:63" s="12" customFormat="1" ht="22.8" customHeight="1">
      <c r="A202" s="12"/>
      <c r="B202" s="202"/>
      <c r="C202" s="203"/>
      <c r="D202" s="204" t="s">
        <v>72</v>
      </c>
      <c r="E202" s="216" t="s">
        <v>300</v>
      </c>
      <c r="F202" s="216" t="s">
        <v>301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SUM(P203:P213)</f>
        <v>0</v>
      </c>
      <c r="Q202" s="210"/>
      <c r="R202" s="211">
        <f>SUM(R203:R213)</f>
        <v>0.005050000000000001</v>
      </c>
      <c r="S202" s="210"/>
      <c r="T202" s="212">
        <f>SUM(T203:T213)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83</v>
      </c>
      <c r="AT202" s="214" t="s">
        <v>72</v>
      </c>
      <c r="AU202" s="214" t="s">
        <v>81</v>
      </c>
      <c r="AY202" s="213" t="s">
        <v>147</v>
      </c>
      <c r="BK202" s="215">
        <f>SUM(BK203:BK213)</f>
        <v>0</v>
      </c>
    </row>
    <row r="203" spans="1:65" s="2" customFormat="1" ht="16.5" customHeight="1">
      <c r="A203" s="37"/>
      <c r="B203" s="38"/>
      <c r="C203" s="218" t="s">
        <v>571</v>
      </c>
      <c r="D203" s="218" t="s">
        <v>151</v>
      </c>
      <c r="E203" s="219" t="s">
        <v>933</v>
      </c>
      <c r="F203" s="220" t="s">
        <v>934</v>
      </c>
      <c r="G203" s="221" t="s">
        <v>304</v>
      </c>
      <c r="H203" s="222">
        <v>1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38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274</v>
      </c>
      <c r="AT203" s="230" t="s">
        <v>151</v>
      </c>
      <c r="AU203" s="230" t="s">
        <v>83</v>
      </c>
      <c r="AY203" s="16" t="s">
        <v>147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81</v>
      </c>
      <c r="BK203" s="231">
        <f>ROUND(I203*H203,2)</f>
        <v>0</v>
      </c>
      <c r="BL203" s="16" t="s">
        <v>274</v>
      </c>
      <c r="BM203" s="230" t="s">
        <v>935</v>
      </c>
    </row>
    <row r="204" spans="1:65" s="2" customFormat="1" ht="21.75" customHeight="1">
      <c r="A204" s="37"/>
      <c r="B204" s="38"/>
      <c r="C204" s="218" t="s">
        <v>306</v>
      </c>
      <c r="D204" s="218" t="s">
        <v>151</v>
      </c>
      <c r="E204" s="219" t="s">
        <v>307</v>
      </c>
      <c r="F204" s="220" t="s">
        <v>308</v>
      </c>
      <c r="G204" s="221" t="s">
        <v>183</v>
      </c>
      <c r="H204" s="222">
        <v>6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38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274</v>
      </c>
      <c r="AT204" s="230" t="s">
        <v>151</v>
      </c>
      <c r="AU204" s="230" t="s">
        <v>83</v>
      </c>
      <c r="AY204" s="16" t="s">
        <v>147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81</v>
      </c>
      <c r="BK204" s="231">
        <f>ROUND(I204*H204,2)</f>
        <v>0</v>
      </c>
      <c r="BL204" s="16" t="s">
        <v>274</v>
      </c>
      <c r="BM204" s="230" t="s">
        <v>309</v>
      </c>
    </row>
    <row r="205" spans="1:65" s="2" customFormat="1" ht="16.5" customHeight="1">
      <c r="A205" s="37"/>
      <c r="B205" s="38"/>
      <c r="C205" s="218" t="s">
        <v>310</v>
      </c>
      <c r="D205" s="218" t="s">
        <v>151</v>
      </c>
      <c r="E205" s="219" t="s">
        <v>311</v>
      </c>
      <c r="F205" s="220" t="s">
        <v>312</v>
      </c>
      <c r="G205" s="221" t="s">
        <v>183</v>
      </c>
      <c r="H205" s="222">
        <v>8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38</v>
      </c>
      <c r="O205" s="90"/>
      <c r="P205" s="228">
        <f>O205*H205</f>
        <v>0</v>
      </c>
      <c r="Q205" s="228">
        <v>0.00036</v>
      </c>
      <c r="R205" s="228">
        <f>Q205*H205</f>
        <v>0.00288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274</v>
      </c>
      <c r="AT205" s="230" t="s">
        <v>151</v>
      </c>
      <c r="AU205" s="230" t="s">
        <v>83</v>
      </c>
      <c r="AY205" s="16" t="s">
        <v>147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274</v>
      </c>
      <c r="BM205" s="230" t="s">
        <v>313</v>
      </c>
    </row>
    <row r="206" spans="1:65" s="2" customFormat="1" ht="16.5" customHeight="1">
      <c r="A206" s="37"/>
      <c r="B206" s="38"/>
      <c r="C206" s="218" t="s">
        <v>314</v>
      </c>
      <c r="D206" s="218" t="s">
        <v>151</v>
      </c>
      <c r="E206" s="219" t="s">
        <v>315</v>
      </c>
      <c r="F206" s="220" t="s">
        <v>316</v>
      </c>
      <c r="G206" s="221" t="s">
        <v>183</v>
      </c>
      <c r="H206" s="222">
        <v>4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38</v>
      </c>
      <c r="O206" s="90"/>
      <c r="P206" s="228">
        <f>O206*H206</f>
        <v>0</v>
      </c>
      <c r="Q206" s="228">
        <v>0.00047</v>
      </c>
      <c r="R206" s="228">
        <f>Q206*H206</f>
        <v>0.00188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274</v>
      </c>
      <c r="AT206" s="230" t="s">
        <v>151</v>
      </c>
      <c r="AU206" s="230" t="s">
        <v>83</v>
      </c>
      <c r="AY206" s="16" t="s">
        <v>147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81</v>
      </c>
      <c r="BK206" s="231">
        <f>ROUND(I206*H206,2)</f>
        <v>0</v>
      </c>
      <c r="BL206" s="16" t="s">
        <v>274</v>
      </c>
      <c r="BM206" s="230" t="s">
        <v>317</v>
      </c>
    </row>
    <row r="207" spans="1:65" s="2" customFormat="1" ht="16.5" customHeight="1">
      <c r="A207" s="37"/>
      <c r="B207" s="38"/>
      <c r="C207" s="218" t="s">
        <v>318</v>
      </c>
      <c r="D207" s="218" t="s">
        <v>151</v>
      </c>
      <c r="E207" s="219" t="s">
        <v>319</v>
      </c>
      <c r="F207" s="220" t="s">
        <v>320</v>
      </c>
      <c r="G207" s="221" t="s">
        <v>212</v>
      </c>
      <c r="H207" s="222">
        <v>2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38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274</v>
      </c>
      <c r="AT207" s="230" t="s">
        <v>151</v>
      </c>
      <c r="AU207" s="230" t="s">
        <v>83</v>
      </c>
      <c r="AY207" s="16" t="s">
        <v>147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274</v>
      </c>
      <c r="BM207" s="230" t="s">
        <v>321</v>
      </c>
    </row>
    <row r="208" spans="1:65" s="2" customFormat="1" ht="16.5" customHeight="1">
      <c r="A208" s="37"/>
      <c r="B208" s="38"/>
      <c r="C208" s="218" t="s">
        <v>322</v>
      </c>
      <c r="D208" s="218" t="s">
        <v>151</v>
      </c>
      <c r="E208" s="219" t="s">
        <v>323</v>
      </c>
      <c r="F208" s="220" t="s">
        <v>324</v>
      </c>
      <c r="G208" s="221" t="s">
        <v>212</v>
      </c>
      <c r="H208" s="222">
        <v>3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38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274</v>
      </c>
      <c r="AT208" s="230" t="s">
        <v>151</v>
      </c>
      <c r="AU208" s="230" t="s">
        <v>83</v>
      </c>
      <c r="AY208" s="16" t="s">
        <v>147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274</v>
      </c>
      <c r="BM208" s="230" t="s">
        <v>325</v>
      </c>
    </row>
    <row r="209" spans="1:65" s="2" customFormat="1" ht="21.75" customHeight="1">
      <c r="A209" s="37"/>
      <c r="B209" s="38"/>
      <c r="C209" s="218" t="s">
        <v>326</v>
      </c>
      <c r="D209" s="218" t="s">
        <v>151</v>
      </c>
      <c r="E209" s="219" t="s">
        <v>327</v>
      </c>
      <c r="F209" s="220" t="s">
        <v>328</v>
      </c>
      <c r="G209" s="221" t="s">
        <v>212</v>
      </c>
      <c r="H209" s="222">
        <v>1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38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274</v>
      </c>
      <c r="AT209" s="230" t="s">
        <v>151</v>
      </c>
      <c r="AU209" s="230" t="s">
        <v>83</v>
      </c>
      <c r="AY209" s="16" t="s">
        <v>147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81</v>
      </c>
      <c r="BK209" s="231">
        <f>ROUND(I209*H209,2)</f>
        <v>0</v>
      </c>
      <c r="BL209" s="16" t="s">
        <v>274</v>
      </c>
      <c r="BM209" s="230" t="s">
        <v>329</v>
      </c>
    </row>
    <row r="210" spans="1:65" s="2" customFormat="1" ht="16.5" customHeight="1">
      <c r="A210" s="37"/>
      <c r="B210" s="38"/>
      <c r="C210" s="218" t="s">
        <v>330</v>
      </c>
      <c r="D210" s="218" t="s">
        <v>151</v>
      </c>
      <c r="E210" s="219" t="s">
        <v>331</v>
      </c>
      <c r="F210" s="220" t="s">
        <v>332</v>
      </c>
      <c r="G210" s="221" t="s">
        <v>212</v>
      </c>
      <c r="H210" s="222">
        <v>1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38</v>
      </c>
      <c r="O210" s="90"/>
      <c r="P210" s="228">
        <f>O210*H210</f>
        <v>0</v>
      </c>
      <c r="Q210" s="228">
        <v>0.00029</v>
      </c>
      <c r="R210" s="228">
        <f>Q210*H210</f>
        <v>0.00029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274</v>
      </c>
      <c r="AT210" s="230" t="s">
        <v>151</v>
      </c>
      <c r="AU210" s="230" t="s">
        <v>83</v>
      </c>
      <c r="AY210" s="16" t="s">
        <v>147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81</v>
      </c>
      <c r="BK210" s="231">
        <f>ROUND(I210*H210,2)</f>
        <v>0</v>
      </c>
      <c r="BL210" s="16" t="s">
        <v>274</v>
      </c>
      <c r="BM210" s="230" t="s">
        <v>333</v>
      </c>
    </row>
    <row r="211" spans="1:65" s="2" customFormat="1" ht="21.75" customHeight="1">
      <c r="A211" s="37"/>
      <c r="B211" s="38"/>
      <c r="C211" s="218" t="s">
        <v>334</v>
      </c>
      <c r="D211" s="218" t="s">
        <v>151</v>
      </c>
      <c r="E211" s="219" t="s">
        <v>335</v>
      </c>
      <c r="F211" s="220" t="s">
        <v>336</v>
      </c>
      <c r="G211" s="221" t="s">
        <v>183</v>
      </c>
      <c r="H211" s="222">
        <v>10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38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274</v>
      </c>
      <c r="AT211" s="230" t="s">
        <v>151</v>
      </c>
      <c r="AU211" s="230" t="s">
        <v>83</v>
      </c>
      <c r="AY211" s="16" t="s">
        <v>147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81</v>
      </c>
      <c r="BK211" s="231">
        <f>ROUND(I211*H211,2)</f>
        <v>0</v>
      </c>
      <c r="BL211" s="16" t="s">
        <v>274</v>
      </c>
      <c r="BM211" s="230" t="s">
        <v>337</v>
      </c>
    </row>
    <row r="212" spans="1:65" s="2" customFormat="1" ht="24.15" customHeight="1">
      <c r="A212" s="37"/>
      <c r="B212" s="38"/>
      <c r="C212" s="218" t="s">
        <v>338</v>
      </c>
      <c r="D212" s="218" t="s">
        <v>151</v>
      </c>
      <c r="E212" s="219" t="s">
        <v>339</v>
      </c>
      <c r="F212" s="220" t="s">
        <v>340</v>
      </c>
      <c r="G212" s="221" t="s">
        <v>246</v>
      </c>
      <c r="H212" s="222">
        <v>0.25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38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274</v>
      </c>
      <c r="AT212" s="230" t="s">
        <v>151</v>
      </c>
      <c r="AU212" s="230" t="s">
        <v>83</v>
      </c>
      <c r="AY212" s="16" t="s">
        <v>147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81</v>
      </c>
      <c r="BK212" s="231">
        <f>ROUND(I212*H212,2)</f>
        <v>0</v>
      </c>
      <c r="BL212" s="16" t="s">
        <v>274</v>
      </c>
      <c r="BM212" s="230" t="s">
        <v>341</v>
      </c>
    </row>
    <row r="213" spans="1:65" s="2" customFormat="1" ht="24.15" customHeight="1">
      <c r="A213" s="37"/>
      <c r="B213" s="38"/>
      <c r="C213" s="218" t="s">
        <v>342</v>
      </c>
      <c r="D213" s="218" t="s">
        <v>151</v>
      </c>
      <c r="E213" s="219" t="s">
        <v>343</v>
      </c>
      <c r="F213" s="220" t="s">
        <v>344</v>
      </c>
      <c r="G213" s="221" t="s">
        <v>246</v>
      </c>
      <c r="H213" s="222">
        <v>0.252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38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274</v>
      </c>
      <c r="AT213" s="230" t="s">
        <v>151</v>
      </c>
      <c r="AU213" s="230" t="s">
        <v>83</v>
      </c>
      <c r="AY213" s="16" t="s">
        <v>147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81</v>
      </c>
      <c r="BK213" s="231">
        <f>ROUND(I213*H213,2)</f>
        <v>0</v>
      </c>
      <c r="BL213" s="16" t="s">
        <v>274</v>
      </c>
      <c r="BM213" s="230" t="s">
        <v>345</v>
      </c>
    </row>
    <row r="214" spans="1:63" s="12" customFormat="1" ht="22.8" customHeight="1">
      <c r="A214" s="12"/>
      <c r="B214" s="202"/>
      <c r="C214" s="203"/>
      <c r="D214" s="204" t="s">
        <v>72</v>
      </c>
      <c r="E214" s="216" t="s">
        <v>346</v>
      </c>
      <c r="F214" s="216" t="s">
        <v>347</v>
      </c>
      <c r="G214" s="203"/>
      <c r="H214" s="203"/>
      <c r="I214" s="206"/>
      <c r="J214" s="217">
        <f>BK214</f>
        <v>0</v>
      </c>
      <c r="K214" s="203"/>
      <c r="L214" s="208"/>
      <c r="M214" s="209"/>
      <c r="N214" s="210"/>
      <c r="O214" s="210"/>
      <c r="P214" s="211">
        <f>SUM(P215:P227)</f>
        <v>0</v>
      </c>
      <c r="Q214" s="210"/>
      <c r="R214" s="211">
        <f>SUM(R215:R227)</f>
        <v>0</v>
      </c>
      <c r="S214" s="210"/>
      <c r="T214" s="212">
        <f>SUM(T215:T227)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83</v>
      </c>
      <c r="AT214" s="214" t="s">
        <v>72</v>
      </c>
      <c r="AU214" s="214" t="s">
        <v>81</v>
      </c>
      <c r="AY214" s="213" t="s">
        <v>147</v>
      </c>
      <c r="BK214" s="215">
        <f>SUM(BK215:BK227)</f>
        <v>0</v>
      </c>
    </row>
    <row r="215" spans="1:65" s="2" customFormat="1" ht="16.5" customHeight="1">
      <c r="A215" s="37"/>
      <c r="B215" s="38"/>
      <c r="C215" s="218" t="s">
        <v>302</v>
      </c>
      <c r="D215" s="218" t="s">
        <v>151</v>
      </c>
      <c r="E215" s="219" t="s">
        <v>936</v>
      </c>
      <c r="F215" s="220" t="s">
        <v>937</v>
      </c>
      <c r="G215" s="221" t="s">
        <v>1</v>
      </c>
      <c r="H215" s="222">
        <v>1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38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274</v>
      </c>
      <c r="AT215" s="230" t="s">
        <v>151</v>
      </c>
      <c r="AU215" s="230" t="s">
        <v>83</v>
      </c>
      <c r="AY215" s="16" t="s">
        <v>147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81</v>
      </c>
      <c r="BK215" s="231">
        <f>ROUND(I215*H215,2)</f>
        <v>0</v>
      </c>
      <c r="BL215" s="16" t="s">
        <v>274</v>
      </c>
      <c r="BM215" s="230" t="s">
        <v>938</v>
      </c>
    </row>
    <row r="216" spans="1:65" s="2" customFormat="1" ht="24.15" customHeight="1">
      <c r="A216" s="37"/>
      <c r="B216" s="38"/>
      <c r="C216" s="218" t="s">
        <v>348</v>
      </c>
      <c r="D216" s="218" t="s">
        <v>151</v>
      </c>
      <c r="E216" s="219" t="s">
        <v>349</v>
      </c>
      <c r="F216" s="220" t="s">
        <v>350</v>
      </c>
      <c r="G216" s="221" t="s">
        <v>183</v>
      </c>
      <c r="H216" s="222">
        <v>8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38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274</v>
      </c>
      <c r="AT216" s="230" t="s">
        <v>151</v>
      </c>
      <c r="AU216" s="230" t="s">
        <v>83</v>
      </c>
      <c r="AY216" s="16" t="s">
        <v>147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81</v>
      </c>
      <c r="BK216" s="231">
        <f>ROUND(I216*H216,2)</f>
        <v>0</v>
      </c>
      <c r="BL216" s="16" t="s">
        <v>274</v>
      </c>
      <c r="BM216" s="230" t="s">
        <v>351</v>
      </c>
    </row>
    <row r="217" spans="1:65" s="2" customFormat="1" ht="24.15" customHeight="1">
      <c r="A217" s="37"/>
      <c r="B217" s="38"/>
      <c r="C217" s="218" t="s">
        <v>352</v>
      </c>
      <c r="D217" s="218" t="s">
        <v>151</v>
      </c>
      <c r="E217" s="219" t="s">
        <v>353</v>
      </c>
      <c r="F217" s="220" t="s">
        <v>354</v>
      </c>
      <c r="G217" s="221" t="s">
        <v>183</v>
      </c>
      <c r="H217" s="222">
        <v>6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38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274</v>
      </c>
      <c r="AT217" s="230" t="s">
        <v>151</v>
      </c>
      <c r="AU217" s="230" t="s">
        <v>83</v>
      </c>
      <c r="AY217" s="16" t="s">
        <v>147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81</v>
      </c>
      <c r="BK217" s="231">
        <f>ROUND(I217*H217,2)</f>
        <v>0</v>
      </c>
      <c r="BL217" s="16" t="s">
        <v>274</v>
      </c>
      <c r="BM217" s="230" t="s">
        <v>355</v>
      </c>
    </row>
    <row r="218" spans="1:65" s="2" customFormat="1" ht="37.8" customHeight="1">
      <c r="A218" s="37"/>
      <c r="B218" s="38"/>
      <c r="C218" s="218" t="s">
        <v>356</v>
      </c>
      <c r="D218" s="218" t="s">
        <v>151</v>
      </c>
      <c r="E218" s="219" t="s">
        <v>357</v>
      </c>
      <c r="F218" s="220" t="s">
        <v>358</v>
      </c>
      <c r="G218" s="221" t="s">
        <v>183</v>
      </c>
      <c r="H218" s="222">
        <v>14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38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274</v>
      </c>
      <c r="AT218" s="230" t="s">
        <v>151</v>
      </c>
      <c r="AU218" s="230" t="s">
        <v>83</v>
      </c>
      <c r="AY218" s="16" t="s">
        <v>147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274</v>
      </c>
      <c r="BM218" s="230" t="s">
        <v>359</v>
      </c>
    </row>
    <row r="219" spans="1:65" s="2" customFormat="1" ht="16.5" customHeight="1">
      <c r="A219" s="37"/>
      <c r="B219" s="38"/>
      <c r="C219" s="218" t="s">
        <v>360</v>
      </c>
      <c r="D219" s="218" t="s">
        <v>151</v>
      </c>
      <c r="E219" s="219" t="s">
        <v>361</v>
      </c>
      <c r="F219" s="220" t="s">
        <v>362</v>
      </c>
      <c r="G219" s="221" t="s">
        <v>212</v>
      </c>
      <c r="H219" s="222">
        <v>6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38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274</v>
      </c>
      <c r="AT219" s="230" t="s">
        <v>151</v>
      </c>
      <c r="AU219" s="230" t="s">
        <v>83</v>
      </c>
      <c r="AY219" s="16" t="s">
        <v>147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81</v>
      </c>
      <c r="BK219" s="231">
        <f>ROUND(I219*H219,2)</f>
        <v>0</v>
      </c>
      <c r="BL219" s="16" t="s">
        <v>274</v>
      </c>
      <c r="BM219" s="230" t="s">
        <v>363</v>
      </c>
    </row>
    <row r="220" spans="1:65" s="2" customFormat="1" ht="21.75" customHeight="1">
      <c r="A220" s="37"/>
      <c r="B220" s="38"/>
      <c r="C220" s="218" t="s">
        <v>364</v>
      </c>
      <c r="D220" s="218" t="s">
        <v>151</v>
      </c>
      <c r="E220" s="219" t="s">
        <v>365</v>
      </c>
      <c r="F220" s="220" t="s">
        <v>366</v>
      </c>
      <c r="G220" s="221" t="s">
        <v>212</v>
      </c>
      <c r="H220" s="222">
        <v>6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38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274</v>
      </c>
      <c r="AT220" s="230" t="s">
        <v>151</v>
      </c>
      <c r="AU220" s="230" t="s">
        <v>83</v>
      </c>
      <c r="AY220" s="16" t="s">
        <v>147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81</v>
      </c>
      <c r="BK220" s="231">
        <f>ROUND(I220*H220,2)</f>
        <v>0</v>
      </c>
      <c r="BL220" s="16" t="s">
        <v>274</v>
      </c>
      <c r="BM220" s="230" t="s">
        <v>367</v>
      </c>
    </row>
    <row r="221" spans="1:65" s="2" customFormat="1" ht="16.5" customHeight="1">
      <c r="A221" s="37"/>
      <c r="B221" s="38"/>
      <c r="C221" s="218" t="s">
        <v>368</v>
      </c>
      <c r="D221" s="218" t="s">
        <v>151</v>
      </c>
      <c r="E221" s="219" t="s">
        <v>369</v>
      </c>
      <c r="F221" s="220" t="s">
        <v>370</v>
      </c>
      <c r="G221" s="221" t="s">
        <v>371</v>
      </c>
      <c r="H221" s="222">
        <v>2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38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274</v>
      </c>
      <c r="AT221" s="230" t="s">
        <v>151</v>
      </c>
      <c r="AU221" s="230" t="s">
        <v>83</v>
      </c>
      <c r="AY221" s="16" t="s">
        <v>147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81</v>
      </c>
      <c r="BK221" s="231">
        <f>ROUND(I221*H221,2)</f>
        <v>0</v>
      </c>
      <c r="BL221" s="16" t="s">
        <v>274</v>
      </c>
      <c r="BM221" s="230" t="s">
        <v>372</v>
      </c>
    </row>
    <row r="222" spans="1:65" s="2" customFormat="1" ht="33" customHeight="1">
      <c r="A222" s="37"/>
      <c r="B222" s="38"/>
      <c r="C222" s="218" t="s">
        <v>373</v>
      </c>
      <c r="D222" s="218" t="s">
        <v>151</v>
      </c>
      <c r="E222" s="219" t="s">
        <v>374</v>
      </c>
      <c r="F222" s="220" t="s">
        <v>375</v>
      </c>
      <c r="G222" s="221" t="s">
        <v>212</v>
      </c>
      <c r="H222" s="222">
        <v>1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38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274</v>
      </c>
      <c r="AT222" s="230" t="s">
        <v>151</v>
      </c>
      <c r="AU222" s="230" t="s">
        <v>83</v>
      </c>
      <c r="AY222" s="16" t="s">
        <v>147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81</v>
      </c>
      <c r="BK222" s="231">
        <f>ROUND(I222*H222,2)</f>
        <v>0</v>
      </c>
      <c r="BL222" s="16" t="s">
        <v>274</v>
      </c>
      <c r="BM222" s="230" t="s">
        <v>376</v>
      </c>
    </row>
    <row r="223" spans="1:65" s="2" customFormat="1" ht="16.5" customHeight="1">
      <c r="A223" s="37"/>
      <c r="B223" s="38"/>
      <c r="C223" s="218" t="s">
        <v>377</v>
      </c>
      <c r="D223" s="218" t="s">
        <v>151</v>
      </c>
      <c r="E223" s="219" t="s">
        <v>378</v>
      </c>
      <c r="F223" s="220" t="s">
        <v>379</v>
      </c>
      <c r="G223" s="221" t="s">
        <v>304</v>
      </c>
      <c r="H223" s="222">
        <v>1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38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274</v>
      </c>
      <c r="AT223" s="230" t="s">
        <v>151</v>
      </c>
      <c r="AU223" s="230" t="s">
        <v>83</v>
      </c>
      <c r="AY223" s="16" t="s">
        <v>147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81</v>
      </c>
      <c r="BK223" s="231">
        <f>ROUND(I223*H223,2)</f>
        <v>0</v>
      </c>
      <c r="BL223" s="16" t="s">
        <v>274</v>
      </c>
      <c r="BM223" s="230" t="s">
        <v>380</v>
      </c>
    </row>
    <row r="224" spans="1:65" s="2" customFormat="1" ht="24.15" customHeight="1">
      <c r="A224" s="37"/>
      <c r="B224" s="38"/>
      <c r="C224" s="218" t="s">
        <v>381</v>
      </c>
      <c r="D224" s="218" t="s">
        <v>151</v>
      </c>
      <c r="E224" s="219" t="s">
        <v>382</v>
      </c>
      <c r="F224" s="220" t="s">
        <v>383</v>
      </c>
      <c r="G224" s="221" t="s">
        <v>183</v>
      </c>
      <c r="H224" s="222">
        <v>18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38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274</v>
      </c>
      <c r="AT224" s="230" t="s">
        <v>151</v>
      </c>
      <c r="AU224" s="230" t="s">
        <v>83</v>
      </c>
      <c r="AY224" s="16" t="s">
        <v>147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81</v>
      </c>
      <c r="BK224" s="231">
        <f>ROUND(I224*H224,2)</f>
        <v>0</v>
      </c>
      <c r="BL224" s="16" t="s">
        <v>274</v>
      </c>
      <c r="BM224" s="230" t="s">
        <v>384</v>
      </c>
    </row>
    <row r="225" spans="1:65" s="2" customFormat="1" ht="21.75" customHeight="1">
      <c r="A225" s="37"/>
      <c r="B225" s="38"/>
      <c r="C225" s="218" t="s">
        <v>385</v>
      </c>
      <c r="D225" s="218" t="s">
        <v>151</v>
      </c>
      <c r="E225" s="219" t="s">
        <v>386</v>
      </c>
      <c r="F225" s="220" t="s">
        <v>387</v>
      </c>
      <c r="G225" s="221" t="s">
        <v>183</v>
      </c>
      <c r="H225" s="222">
        <v>18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38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274</v>
      </c>
      <c r="AT225" s="230" t="s">
        <v>151</v>
      </c>
      <c r="AU225" s="230" t="s">
        <v>83</v>
      </c>
      <c r="AY225" s="16" t="s">
        <v>147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81</v>
      </c>
      <c r="BK225" s="231">
        <f>ROUND(I225*H225,2)</f>
        <v>0</v>
      </c>
      <c r="BL225" s="16" t="s">
        <v>274</v>
      </c>
      <c r="BM225" s="230" t="s">
        <v>388</v>
      </c>
    </row>
    <row r="226" spans="1:65" s="2" customFormat="1" ht="24.15" customHeight="1">
      <c r="A226" s="37"/>
      <c r="B226" s="38"/>
      <c r="C226" s="218" t="s">
        <v>856</v>
      </c>
      <c r="D226" s="218" t="s">
        <v>151</v>
      </c>
      <c r="E226" s="219" t="s">
        <v>390</v>
      </c>
      <c r="F226" s="220" t="s">
        <v>391</v>
      </c>
      <c r="G226" s="221" t="s">
        <v>246</v>
      </c>
      <c r="H226" s="222">
        <v>0.12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38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274</v>
      </c>
      <c r="AT226" s="230" t="s">
        <v>151</v>
      </c>
      <c r="AU226" s="230" t="s">
        <v>83</v>
      </c>
      <c r="AY226" s="16" t="s">
        <v>147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81</v>
      </c>
      <c r="BK226" s="231">
        <f>ROUND(I226*H226,2)</f>
        <v>0</v>
      </c>
      <c r="BL226" s="16" t="s">
        <v>274</v>
      </c>
      <c r="BM226" s="230" t="s">
        <v>939</v>
      </c>
    </row>
    <row r="227" spans="1:65" s="2" customFormat="1" ht="24.15" customHeight="1">
      <c r="A227" s="37"/>
      <c r="B227" s="38"/>
      <c r="C227" s="218" t="s">
        <v>393</v>
      </c>
      <c r="D227" s="218" t="s">
        <v>151</v>
      </c>
      <c r="E227" s="219" t="s">
        <v>394</v>
      </c>
      <c r="F227" s="220" t="s">
        <v>395</v>
      </c>
      <c r="G227" s="221" t="s">
        <v>246</v>
      </c>
      <c r="H227" s="222">
        <v>0.35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38</v>
      </c>
      <c r="O227" s="90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274</v>
      </c>
      <c r="AT227" s="230" t="s">
        <v>151</v>
      </c>
      <c r="AU227" s="230" t="s">
        <v>83</v>
      </c>
      <c r="AY227" s="16" t="s">
        <v>147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81</v>
      </c>
      <c r="BK227" s="231">
        <f>ROUND(I227*H227,2)</f>
        <v>0</v>
      </c>
      <c r="BL227" s="16" t="s">
        <v>274</v>
      </c>
      <c r="BM227" s="230" t="s">
        <v>396</v>
      </c>
    </row>
    <row r="228" spans="1:63" s="12" customFormat="1" ht="22.8" customHeight="1">
      <c r="A228" s="12"/>
      <c r="B228" s="202"/>
      <c r="C228" s="203"/>
      <c r="D228" s="204" t="s">
        <v>72</v>
      </c>
      <c r="E228" s="216" t="s">
        <v>397</v>
      </c>
      <c r="F228" s="216" t="s">
        <v>398</v>
      </c>
      <c r="G228" s="203"/>
      <c r="H228" s="203"/>
      <c r="I228" s="206"/>
      <c r="J228" s="217">
        <f>BK228</f>
        <v>0</v>
      </c>
      <c r="K228" s="203"/>
      <c r="L228" s="208"/>
      <c r="M228" s="209"/>
      <c r="N228" s="210"/>
      <c r="O228" s="210"/>
      <c r="P228" s="211">
        <f>SUM(P229:P251)</f>
        <v>0</v>
      </c>
      <c r="Q228" s="210"/>
      <c r="R228" s="211">
        <f>SUM(R229:R251)</f>
        <v>0.08408</v>
      </c>
      <c r="S228" s="210"/>
      <c r="T228" s="212">
        <f>SUM(T229:T251)</f>
        <v>0.155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3" t="s">
        <v>83</v>
      </c>
      <c r="AT228" s="214" t="s">
        <v>72</v>
      </c>
      <c r="AU228" s="214" t="s">
        <v>81</v>
      </c>
      <c r="AY228" s="213" t="s">
        <v>147</v>
      </c>
      <c r="BK228" s="215">
        <f>SUM(BK229:BK251)</f>
        <v>0</v>
      </c>
    </row>
    <row r="229" spans="1:65" s="2" customFormat="1" ht="21.75" customHeight="1">
      <c r="A229" s="37"/>
      <c r="B229" s="38"/>
      <c r="C229" s="218" t="s">
        <v>399</v>
      </c>
      <c r="D229" s="218" t="s">
        <v>151</v>
      </c>
      <c r="E229" s="219" t="s">
        <v>400</v>
      </c>
      <c r="F229" s="220" t="s">
        <v>401</v>
      </c>
      <c r="G229" s="221" t="s">
        <v>212</v>
      </c>
      <c r="H229" s="222">
        <v>1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38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274</v>
      </c>
      <c r="AT229" s="230" t="s">
        <v>151</v>
      </c>
      <c r="AU229" s="230" t="s">
        <v>83</v>
      </c>
      <c r="AY229" s="16" t="s">
        <v>147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81</v>
      </c>
      <c r="BK229" s="231">
        <f>ROUND(I229*H229,2)</f>
        <v>0</v>
      </c>
      <c r="BL229" s="16" t="s">
        <v>274</v>
      </c>
      <c r="BM229" s="230" t="s">
        <v>402</v>
      </c>
    </row>
    <row r="230" spans="1:65" s="2" customFormat="1" ht="24.15" customHeight="1">
      <c r="A230" s="37"/>
      <c r="B230" s="38"/>
      <c r="C230" s="255" t="s">
        <v>403</v>
      </c>
      <c r="D230" s="255" t="s">
        <v>291</v>
      </c>
      <c r="E230" s="256" t="s">
        <v>404</v>
      </c>
      <c r="F230" s="257" t="s">
        <v>405</v>
      </c>
      <c r="G230" s="258" t="s">
        <v>212</v>
      </c>
      <c r="H230" s="259">
        <v>1</v>
      </c>
      <c r="I230" s="260"/>
      <c r="J230" s="261">
        <f>ROUND(I230*H230,2)</f>
        <v>0</v>
      </c>
      <c r="K230" s="262"/>
      <c r="L230" s="263"/>
      <c r="M230" s="264" t="s">
        <v>1</v>
      </c>
      <c r="N230" s="265" t="s">
        <v>38</v>
      </c>
      <c r="O230" s="90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294</v>
      </c>
      <c r="AT230" s="230" t="s">
        <v>291</v>
      </c>
      <c r="AU230" s="230" t="s">
        <v>83</v>
      </c>
      <c r="AY230" s="16" t="s">
        <v>147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81</v>
      </c>
      <c r="BK230" s="231">
        <f>ROUND(I230*H230,2)</f>
        <v>0</v>
      </c>
      <c r="BL230" s="16" t="s">
        <v>274</v>
      </c>
      <c r="BM230" s="230" t="s">
        <v>406</v>
      </c>
    </row>
    <row r="231" spans="1:65" s="2" customFormat="1" ht="24.15" customHeight="1">
      <c r="A231" s="37"/>
      <c r="B231" s="38"/>
      <c r="C231" s="255" t="s">
        <v>407</v>
      </c>
      <c r="D231" s="255" t="s">
        <v>291</v>
      </c>
      <c r="E231" s="256" t="s">
        <v>408</v>
      </c>
      <c r="F231" s="257" t="s">
        <v>409</v>
      </c>
      <c r="G231" s="258" t="s">
        <v>212</v>
      </c>
      <c r="H231" s="259">
        <v>1</v>
      </c>
      <c r="I231" s="260"/>
      <c r="J231" s="261">
        <f>ROUND(I231*H231,2)</f>
        <v>0</v>
      </c>
      <c r="K231" s="262"/>
      <c r="L231" s="263"/>
      <c r="M231" s="264" t="s">
        <v>1</v>
      </c>
      <c r="N231" s="265" t="s">
        <v>38</v>
      </c>
      <c r="O231" s="90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294</v>
      </c>
      <c r="AT231" s="230" t="s">
        <v>291</v>
      </c>
      <c r="AU231" s="230" t="s">
        <v>83</v>
      </c>
      <c r="AY231" s="16" t="s">
        <v>147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81</v>
      </c>
      <c r="BK231" s="231">
        <f>ROUND(I231*H231,2)</f>
        <v>0</v>
      </c>
      <c r="BL231" s="16" t="s">
        <v>274</v>
      </c>
      <c r="BM231" s="230" t="s">
        <v>410</v>
      </c>
    </row>
    <row r="232" spans="1:65" s="2" customFormat="1" ht="24.15" customHeight="1">
      <c r="A232" s="37"/>
      <c r="B232" s="38"/>
      <c r="C232" s="218" t="s">
        <v>411</v>
      </c>
      <c r="D232" s="218" t="s">
        <v>151</v>
      </c>
      <c r="E232" s="219" t="s">
        <v>412</v>
      </c>
      <c r="F232" s="220" t="s">
        <v>413</v>
      </c>
      <c r="G232" s="221" t="s">
        <v>414</v>
      </c>
      <c r="H232" s="222">
        <v>1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38</v>
      </c>
      <c r="O232" s="90"/>
      <c r="P232" s="228">
        <f>O232*H232</f>
        <v>0</v>
      </c>
      <c r="Q232" s="228">
        <v>0.01607</v>
      </c>
      <c r="R232" s="228">
        <f>Q232*H232</f>
        <v>0.01607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274</v>
      </c>
      <c r="AT232" s="230" t="s">
        <v>151</v>
      </c>
      <c r="AU232" s="230" t="s">
        <v>83</v>
      </c>
      <c r="AY232" s="16" t="s">
        <v>147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81</v>
      </c>
      <c r="BK232" s="231">
        <f>ROUND(I232*H232,2)</f>
        <v>0</v>
      </c>
      <c r="BL232" s="16" t="s">
        <v>274</v>
      </c>
      <c r="BM232" s="230" t="s">
        <v>415</v>
      </c>
    </row>
    <row r="233" spans="1:65" s="2" customFormat="1" ht="21.75" customHeight="1">
      <c r="A233" s="37"/>
      <c r="B233" s="38"/>
      <c r="C233" s="218" t="s">
        <v>416</v>
      </c>
      <c r="D233" s="218" t="s">
        <v>151</v>
      </c>
      <c r="E233" s="219" t="s">
        <v>417</v>
      </c>
      <c r="F233" s="220" t="s">
        <v>418</v>
      </c>
      <c r="G233" s="221" t="s">
        <v>414</v>
      </c>
      <c r="H233" s="222">
        <v>1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38</v>
      </c>
      <c r="O233" s="90"/>
      <c r="P233" s="228">
        <f>O233*H233</f>
        <v>0</v>
      </c>
      <c r="Q233" s="228">
        <v>0.00173</v>
      </c>
      <c r="R233" s="228">
        <f>Q233*H233</f>
        <v>0.00173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274</v>
      </c>
      <c r="AT233" s="230" t="s">
        <v>151</v>
      </c>
      <c r="AU233" s="230" t="s">
        <v>83</v>
      </c>
      <c r="AY233" s="16" t="s">
        <v>147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81</v>
      </c>
      <c r="BK233" s="231">
        <f>ROUND(I233*H233,2)</f>
        <v>0</v>
      </c>
      <c r="BL233" s="16" t="s">
        <v>274</v>
      </c>
      <c r="BM233" s="230" t="s">
        <v>419</v>
      </c>
    </row>
    <row r="234" spans="1:65" s="2" customFormat="1" ht="16.5" customHeight="1">
      <c r="A234" s="37"/>
      <c r="B234" s="38"/>
      <c r="C234" s="255" t="s">
        <v>420</v>
      </c>
      <c r="D234" s="255" t="s">
        <v>291</v>
      </c>
      <c r="E234" s="256" t="s">
        <v>421</v>
      </c>
      <c r="F234" s="257" t="s">
        <v>422</v>
      </c>
      <c r="G234" s="258" t="s">
        <v>212</v>
      </c>
      <c r="H234" s="259">
        <v>1</v>
      </c>
      <c r="I234" s="260"/>
      <c r="J234" s="261">
        <f>ROUND(I234*H234,2)</f>
        <v>0</v>
      </c>
      <c r="K234" s="262"/>
      <c r="L234" s="263"/>
      <c r="M234" s="264" t="s">
        <v>1</v>
      </c>
      <c r="N234" s="265" t="s">
        <v>38</v>
      </c>
      <c r="O234" s="90"/>
      <c r="P234" s="228">
        <f>O234*H234</f>
        <v>0</v>
      </c>
      <c r="Q234" s="228">
        <v>0.012</v>
      </c>
      <c r="R234" s="228">
        <f>Q234*H234</f>
        <v>0.012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294</v>
      </c>
      <c r="AT234" s="230" t="s">
        <v>291</v>
      </c>
      <c r="AU234" s="230" t="s">
        <v>83</v>
      </c>
      <c r="AY234" s="16" t="s">
        <v>147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81</v>
      </c>
      <c r="BK234" s="231">
        <f>ROUND(I234*H234,2)</f>
        <v>0</v>
      </c>
      <c r="BL234" s="16" t="s">
        <v>274</v>
      </c>
      <c r="BM234" s="230" t="s">
        <v>423</v>
      </c>
    </row>
    <row r="235" spans="1:65" s="2" customFormat="1" ht="16.5" customHeight="1">
      <c r="A235" s="37"/>
      <c r="B235" s="38"/>
      <c r="C235" s="218" t="s">
        <v>424</v>
      </c>
      <c r="D235" s="218" t="s">
        <v>151</v>
      </c>
      <c r="E235" s="219" t="s">
        <v>425</v>
      </c>
      <c r="F235" s="220" t="s">
        <v>426</v>
      </c>
      <c r="G235" s="221" t="s">
        <v>414</v>
      </c>
      <c r="H235" s="222">
        <v>1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38</v>
      </c>
      <c r="O235" s="90"/>
      <c r="P235" s="228">
        <f>O235*H235</f>
        <v>0</v>
      </c>
      <c r="Q235" s="228">
        <v>0.00583</v>
      </c>
      <c r="R235" s="228">
        <f>Q235*H235</f>
        <v>0.00583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274</v>
      </c>
      <c r="AT235" s="230" t="s">
        <v>151</v>
      </c>
      <c r="AU235" s="230" t="s">
        <v>83</v>
      </c>
      <c r="AY235" s="16" t="s">
        <v>147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81</v>
      </c>
      <c r="BK235" s="231">
        <f>ROUND(I235*H235,2)</f>
        <v>0</v>
      </c>
      <c r="BL235" s="16" t="s">
        <v>274</v>
      </c>
      <c r="BM235" s="230" t="s">
        <v>427</v>
      </c>
    </row>
    <row r="236" spans="1:65" s="2" customFormat="1" ht="16.5" customHeight="1">
      <c r="A236" s="37"/>
      <c r="B236" s="38"/>
      <c r="C236" s="255" t="s">
        <v>428</v>
      </c>
      <c r="D236" s="255" t="s">
        <v>291</v>
      </c>
      <c r="E236" s="256" t="s">
        <v>429</v>
      </c>
      <c r="F236" s="257" t="s">
        <v>430</v>
      </c>
      <c r="G236" s="258" t="s">
        <v>212</v>
      </c>
      <c r="H236" s="259">
        <v>1</v>
      </c>
      <c r="I236" s="260"/>
      <c r="J236" s="261">
        <f>ROUND(I236*H236,2)</f>
        <v>0</v>
      </c>
      <c r="K236" s="262"/>
      <c r="L236" s="263"/>
      <c r="M236" s="264" t="s">
        <v>1</v>
      </c>
      <c r="N236" s="265" t="s">
        <v>38</v>
      </c>
      <c r="O236" s="90"/>
      <c r="P236" s="228">
        <f>O236*H236</f>
        <v>0</v>
      </c>
      <c r="Q236" s="228">
        <v>0.012</v>
      </c>
      <c r="R236" s="228">
        <f>Q236*H236</f>
        <v>0.012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294</v>
      </c>
      <c r="AT236" s="230" t="s">
        <v>291</v>
      </c>
      <c r="AU236" s="230" t="s">
        <v>83</v>
      </c>
      <c r="AY236" s="16" t="s">
        <v>147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81</v>
      </c>
      <c r="BK236" s="231">
        <f>ROUND(I236*H236,2)</f>
        <v>0</v>
      </c>
      <c r="BL236" s="16" t="s">
        <v>274</v>
      </c>
      <c r="BM236" s="230" t="s">
        <v>431</v>
      </c>
    </row>
    <row r="237" spans="1:65" s="2" customFormat="1" ht="16.5" customHeight="1">
      <c r="A237" s="37"/>
      <c r="B237" s="38"/>
      <c r="C237" s="218" t="s">
        <v>432</v>
      </c>
      <c r="D237" s="218" t="s">
        <v>151</v>
      </c>
      <c r="E237" s="219" t="s">
        <v>433</v>
      </c>
      <c r="F237" s="220" t="s">
        <v>434</v>
      </c>
      <c r="G237" s="221" t="s">
        <v>414</v>
      </c>
      <c r="H237" s="222">
        <v>1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38</v>
      </c>
      <c r="O237" s="90"/>
      <c r="P237" s="228">
        <f>O237*H237</f>
        <v>0</v>
      </c>
      <c r="Q237" s="228">
        <v>0.00017</v>
      </c>
      <c r="R237" s="228">
        <f>Q237*H237</f>
        <v>0.00017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274</v>
      </c>
      <c r="AT237" s="230" t="s">
        <v>151</v>
      </c>
      <c r="AU237" s="230" t="s">
        <v>83</v>
      </c>
      <c r="AY237" s="16" t="s">
        <v>147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81</v>
      </c>
      <c r="BK237" s="231">
        <f>ROUND(I237*H237,2)</f>
        <v>0</v>
      </c>
      <c r="BL237" s="16" t="s">
        <v>274</v>
      </c>
      <c r="BM237" s="230" t="s">
        <v>435</v>
      </c>
    </row>
    <row r="238" spans="1:65" s="2" customFormat="1" ht="33" customHeight="1">
      <c r="A238" s="37"/>
      <c r="B238" s="38"/>
      <c r="C238" s="255" t="s">
        <v>436</v>
      </c>
      <c r="D238" s="255" t="s">
        <v>291</v>
      </c>
      <c r="E238" s="256" t="s">
        <v>437</v>
      </c>
      <c r="F238" s="257" t="s">
        <v>438</v>
      </c>
      <c r="G238" s="258" t="s">
        <v>212</v>
      </c>
      <c r="H238" s="259">
        <v>1</v>
      </c>
      <c r="I238" s="260"/>
      <c r="J238" s="261">
        <f>ROUND(I238*H238,2)</f>
        <v>0</v>
      </c>
      <c r="K238" s="262"/>
      <c r="L238" s="263"/>
      <c r="M238" s="264" t="s">
        <v>1</v>
      </c>
      <c r="N238" s="265" t="s">
        <v>38</v>
      </c>
      <c r="O238" s="90"/>
      <c r="P238" s="228">
        <f>O238*H238</f>
        <v>0</v>
      </c>
      <c r="Q238" s="228">
        <v>0.029</v>
      </c>
      <c r="R238" s="228">
        <f>Q238*H238</f>
        <v>0.029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294</v>
      </c>
      <c r="AT238" s="230" t="s">
        <v>291</v>
      </c>
      <c r="AU238" s="230" t="s">
        <v>83</v>
      </c>
      <c r="AY238" s="16" t="s">
        <v>147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81</v>
      </c>
      <c r="BK238" s="231">
        <f>ROUND(I238*H238,2)</f>
        <v>0</v>
      </c>
      <c r="BL238" s="16" t="s">
        <v>274</v>
      </c>
      <c r="BM238" s="230" t="s">
        <v>439</v>
      </c>
    </row>
    <row r="239" spans="1:65" s="2" customFormat="1" ht="21.75" customHeight="1">
      <c r="A239" s="37"/>
      <c r="B239" s="38"/>
      <c r="C239" s="218" t="s">
        <v>440</v>
      </c>
      <c r="D239" s="218" t="s">
        <v>151</v>
      </c>
      <c r="E239" s="219" t="s">
        <v>441</v>
      </c>
      <c r="F239" s="220" t="s">
        <v>442</v>
      </c>
      <c r="G239" s="221" t="s">
        <v>414</v>
      </c>
      <c r="H239" s="222">
        <v>1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38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0.155</v>
      </c>
      <c r="T239" s="229">
        <f>S239*H239</f>
        <v>0.155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274</v>
      </c>
      <c r="AT239" s="230" t="s">
        <v>151</v>
      </c>
      <c r="AU239" s="230" t="s">
        <v>83</v>
      </c>
      <c r="AY239" s="16" t="s">
        <v>147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81</v>
      </c>
      <c r="BK239" s="231">
        <f>ROUND(I239*H239,2)</f>
        <v>0</v>
      </c>
      <c r="BL239" s="16" t="s">
        <v>274</v>
      </c>
      <c r="BM239" s="230" t="s">
        <v>443</v>
      </c>
    </row>
    <row r="240" spans="1:65" s="2" customFormat="1" ht="33" customHeight="1">
      <c r="A240" s="37"/>
      <c r="B240" s="38"/>
      <c r="C240" s="218" t="s">
        <v>444</v>
      </c>
      <c r="D240" s="218" t="s">
        <v>151</v>
      </c>
      <c r="E240" s="219" t="s">
        <v>445</v>
      </c>
      <c r="F240" s="220" t="s">
        <v>446</v>
      </c>
      <c r="G240" s="221" t="s">
        <v>246</v>
      </c>
      <c r="H240" s="222">
        <v>1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38</v>
      </c>
      <c r="O240" s="90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274</v>
      </c>
      <c r="AT240" s="230" t="s">
        <v>151</v>
      </c>
      <c r="AU240" s="230" t="s">
        <v>83</v>
      </c>
      <c r="AY240" s="16" t="s">
        <v>147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81</v>
      </c>
      <c r="BK240" s="231">
        <f>ROUND(I240*H240,2)</f>
        <v>0</v>
      </c>
      <c r="BL240" s="16" t="s">
        <v>274</v>
      </c>
      <c r="BM240" s="230" t="s">
        <v>447</v>
      </c>
    </row>
    <row r="241" spans="1:65" s="2" customFormat="1" ht="24.15" customHeight="1">
      <c r="A241" s="37"/>
      <c r="B241" s="38"/>
      <c r="C241" s="218" t="s">
        <v>448</v>
      </c>
      <c r="D241" s="218" t="s">
        <v>151</v>
      </c>
      <c r="E241" s="219" t="s">
        <v>449</v>
      </c>
      <c r="F241" s="220" t="s">
        <v>450</v>
      </c>
      <c r="G241" s="221" t="s">
        <v>414</v>
      </c>
      <c r="H241" s="222">
        <v>1</v>
      </c>
      <c r="I241" s="223"/>
      <c r="J241" s="224">
        <f>ROUND(I241*H241,2)</f>
        <v>0</v>
      </c>
      <c r="K241" s="225"/>
      <c r="L241" s="43"/>
      <c r="M241" s="226" t="s">
        <v>1</v>
      </c>
      <c r="N241" s="227" t="s">
        <v>38</v>
      </c>
      <c r="O241" s="90"/>
      <c r="P241" s="228">
        <f>O241*H241</f>
        <v>0</v>
      </c>
      <c r="Q241" s="228">
        <v>0.00172</v>
      </c>
      <c r="R241" s="228">
        <f>Q241*H241</f>
        <v>0.00172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274</v>
      </c>
      <c r="AT241" s="230" t="s">
        <v>151</v>
      </c>
      <c r="AU241" s="230" t="s">
        <v>83</v>
      </c>
      <c r="AY241" s="16" t="s">
        <v>147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81</v>
      </c>
      <c r="BK241" s="231">
        <f>ROUND(I241*H241,2)</f>
        <v>0</v>
      </c>
      <c r="BL241" s="16" t="s">
        <v>274</v>
      </c>
      <c r="BM241" s="230" t="s">
        <v>451</v>
      </c>
    </row>
    <row r="242" spans="1:65" s="2" customFormat="1" ht="21.75" customHeight="1">
      <c r="A242" s="37"/>
      <c r="B242" s="38"/>
      <c r="C242" s="218" t="s">
        <v>452</v>
      </c>
      <c r="D242" s="218" t="s">
        <v>151</v>
      </c>
      <c r="E242" s="219" t="s">
        <v>453</v>
      </c>
      <c r="F242" s="220" t="s">
        <v>454</v>
      </c>
      <c r="G242" s="221" t="s">
        <v>414</v>
      </c>
      <c r="H242" s="222">
        <v>1</v>
      </c>
      <c r="I242" s="223"/>
      <c r="J242" s="224">
        <f>ROUND(I242*H242,2)</f>
        <v>0</v>
      </c>
      <c r="K242" s="225"/>
      <c r="L242" s="43"/>
      <c r="M242" s="226" t="s">
        <v>1</v>
      </c>
      <c r="N242" s="227" t="s">
        <v>38</v>
      </c>
      <c r="O242" s="90"/>
      <c r="P242" s="228">
        <f>O242*H242</f>
        <v>0</v>
      </c>
      <c r="Q242" s="228">
        <v>0.0018</v>
      </c>
      <c r="R242" s="228">
        <f>Q242*H242</f>
        <v>0.0018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274</v>
      </c>
      <c r="AT242" s="230" t="s">
        <v>151</v>
      </c>
      <c r="AU242" s="230" t="s">
        <v>83</v>
      </c>
      <c r="AY242" s="16" t="s">
        <v>147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81</v>
      </c>
      <c r="BK242" s="231">
        <f>ROUND(I242*H242,2)</f>
        <v>0</v>
      </c>
      <c r="BL242" s="16" t="s">
        <v>274</v>
      </c>
      <c r="BM242" s="230" t="s">
        <v>455</v>
      </c>
    </row>
    <row r="243" spans="1:65" s="2" customFormat="1" ht="24.15" customHeight="1">
      <c r="A243" s="37"/>
      <c r="B243" s="38"/>
      <c r="C243" s="218" t="s">
        <v>456</v>
      </c>
      <c r="D243" s="218" t="s">
        <v>151</v>
      </c>
      <c r="E243" s="219" t="s">
        <v>457</v>
      </c>
      <c r="F243" s="220" t="s">
        <v>458</v>
      </c>
      <c r="G243" s="221" t="s">
        <v>212</v>
      </c>
      <c r="H243" s="222">
        <v>1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38</v>
      </c>
      <c r="O243" s="90"/>
      <c r="P243" s="228">
        <f>O243*H243</f>
        <v>0</v>
      </c>
      <c r="Q243" s="228">
        <v>4E-05</v>
      </c>
      <c r="R243" s="228">
        <f>Q243*H243</f>
        <v>4E-05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274</v>
      </c>
      <c r="AT243" s="230" t="s">
        <v>151</v>
      </c>
      <c r="AU243" s="230" t="s">
        <v>83</v>
      </c>
      <c r="AY243" s="16" t="s">
        <v>147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81</v>
      </c>
      <c r="BK243" s="231">
        <f>ROUND(I243*H243,2)</f>
        <v>0</v>
      </c>
      <c r="BL243" s="16" t="s">
        <v>274</v>
      </c>
      <c r="BM243" s="230" t="s">
        <v>459</v>
      </c>
    </row>
    <row r="244" spans="1:65" s="2" customFormat="1" ht="24.15" customHeight="1">
      <c r="A244" s="37"/>
      <c r="B244" s="38"/>
      <c r="C244" s="255" t="s">
        <v>460</v>
      </c>
      <c r="D244" s="255" t="s">
        <v>291</v>
      </c>
      <c r="E244" s="256" t="s">
        <v>461</v>
      </c>
      <c r="F244" s="257" t="s">
        <v>462</v>
      </c>
      <c r="G244" s="258" t="s">
        <v>212</v>
      </c>
      <c r="H244" s="259">
        <v>1</v>
      </c>
      <c r="I244" s="260"/>
      <c r="J244" s="261">
        <f>ROUND(I244*H244,2)</f>
        <v>0</v>
      </c>
      <c r="K244" s="262"/>
      <c r="L244" s="263"/>
      <c r="M244" s="264" t="s">
        <v>1</v>
      </c>
      <c r="N244" s="265" t="s">
        <v>38</v>
      </c>
      <c r="O244" s="90"/>
      <c r="P244" s="228">
        <f>O244*H244</f>
        <v>0</v>
      </c>
      <c r="Q244" s="228">
        <v>0.0015</v>
      </c>
      <c r="R244" s="228">
        <f>Q244*H244</f>
        <v>0.0015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294</v>
      </c>
      <c r="AT244" s="230" t="s">
        <v>291</v>
      </c>
      <c r="AU244" s="230" t="s">
        <v>83</v>
      </c>
      <c r="AY244" s="16" t="s">
        <v>147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81</v>
      </c>
      <c r="BK244" s="231">
        <f>ROUND(I244*H244,2)</f>
        <v>0</v>
      </c>
      <c r="BL244" s="16" t="s">
        <v>274</v>
      </c>
      <c r="BM244" s="230" t="s">
        <v>463</v>
      </c>
    </row>
    <row r="245" spans="1:65" s="2" customFormat="1" ht="24.15" customHeight="1">
      <c r="A245" s="37"/>
      <c r="B245" s="38"/>
      <c r="C245" s="218" t="s">
        <v>464</v>
      </c>
      <c r="D245" s="218" t="s">
        <v>151</v>
      </c>
      <c r="E245" s="219" t="s">
        <v>465</v>
      </c>
      <c r="F245" s="220" t="s">
        <v>466</v>
      </c>
      <c r="G245" s="221" t="s">
        <v>212</v>
      </c>
      <c r="H245" s="222">
        <v>1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38</v>
      </c>
      <c r="O245" s="90"/>
      <c r="P245" s="228">
        <f>O245*H245</f>
        <v>0</v>
      </c>
      <c r="Q245" s="228">
        <v>0.00012</v>
      </c>
      <c r="R245" s="228">
        <f>Q245*H245</f>
        <v>0.00012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274</v>
      </c>
      <c r="AT245" s="230" t="s">
        <v>151</v>
      </c>
      <c r="AU245" s="230" t="s">
        <v>83</v>
      </c>
      <c r="AY245" s="16" t="s">
        <v>147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81</v>
      </c>
      <c r="BK245" s="231">
        <f>ROUND(I245*H245,2)</f>
        <v>0</v>
      </c>
      <c r="BL245" s="16" t="s">
        <v>274</v>
      </c>
      <c r="BM245" s="230" t="s">
        <v>467</v>
      </c>
    </row>
    <row r="246" spans="1:65" s="2" customFormat="1" ht="16.5" customHeight="1">
      <c r="A246" s="37"/>
      <c r="B246" s="38"/>
      <c r="C246" s="255" t="s">
        <v>468</v>
      </c>
      <c r="D246" s="255" t="s">
        <v>291</v>
      </c>
      <c r="E246" s="256" t="s">
        <v>469</v>
      </c>
      <c r="F246" s="257" t="s">
        <v>470</v>
      </c>
      <c r="G246" s="258" t="s">
        <v>212</v>
      </c>
      <c r="H246" s="259">
        <v>1</v>
      </c>
      <c r="I246" s="260"/>
      <c r="J246" s="261">
        <f>ROUND(I246*H246,2)</f>
        <v>0</v>
      </c>
      <c r="K246" s="262"/>
      <c r="L246" s="263"/>
      <c r="M246" s="264" t="s">
        <v>1</v>
      </c>
      <c r="N246" s="265" t="s">
        <v>38</v>
      </c>
      <c r="O246" s="90"/>
      <c r="P246" s="228">
        <f>O246*H246</f>
        <v>0</v>
      </c>
      <c r="Q246" s="228">
        <v>0.0021</v>
      </c>
      <c r="R246" s="228">
        <f>Q246*H246</f>
        <v>0.0021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294</v>
      </c>
      <c r="AT246" s="230" t="s">
        <v>291</v>
      </c>
      <c r="AU246" s="230" t="s">
        <v>83</v>
      </c>
      <c r="AY246" s="16" t="s">
        <v>147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81</v>
      </c>
      <c r="BK246" s="231">
        <f>ROUND(I246*H246,2)</f>
        <v>0</v>
      </c>
      <c r="BL246" s="16" t="s">
        <v>274</v>
      </c>
      <c r="BM246" s="230" t="s">
        <v>471</v>
      </c>
    </row>
    <row r="247" spans="1:65" s="2" customFormat="1" ht="16.5" customHeight="1">
      <c r="A247" s="37"/>
      <c r="B247" s="38"/>
      <c r="C247" s="255" t="s">
        <v>472</v>
      </c>
      <c r="D247" s="255" t="s">
        <v>291</v>
      </c>
      <c r="E247" s="256" t="s">
        <v>473</v>
      </c>
      <c r="F247" s="257" t="s">
        <v>474</v>
      </c>
      <c r="G247" s="258" t="s">
        <v>479</v>
      </c>
      <c r="H247" s="259">
        <v>1</v>
      </c>
      <c r="I247" s="260"/>
      <c r="J247" s="261">
        <f>ROUND(I247*H247,2)</f>
        <v>0</v>
      </c>
      <c r="K247" s="262"/>
      <c r="L247" s="263"/>
      <c r="M247" s="264" t="s">
        <v>1</v>
      </c>
      <c r="N247" s="265" t="s">
        <v>38</v>
      </c>
      <c r="O247" s="90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294</v>
      </c>
      <c r="AT247" s="230" t="s">
        <v>291</v>
      </c>
      <c r="AU247" s="230" t="s">
        <v>83</v>
      </c>
      <c r="AY247" s="16" t="s">
        <v>147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81</v>
      </c>
      <c r="BK247" s="231">
        <f>ROUND(I247*H247,2)</f>
        <v>0</v>
      </c>
      <c r="BL247" s="16" t="s">
        <v>274</v>
      </c>
      <c r="BM247" s="230" t="s">
        <v>475</v>
      </c>
    </row>
    <row r="248" spans="1:65" s="2" customFormat="1" ht="16.5" customHeight="1">
      <c r="A248" s="37"/>
      <c r="B248" s="38"/>
      <c r="C248" s="255" t="s">
        <v>476</v>
      </c>
      <c r="D248" s="255" t="s">
        <v>291</v>
      </c>
      <c r="E248" s="256" t="s">
        <v>477</v>
      </c>
      <c r="F248" s="257" t="s">
        <v>478</v>
      </c>
      <c r="G248" s="258" t="s">
        <v>479</v>
      </c>
      <c r="H248" s="259">
        <v>1</v>
      </c>
      <c r="I248" s="260"/>
      <c r="J248" s="261">
        <f>ROUND(I248*H248,2)</f>
        <v>0</v>
      </c>
      <c r="K248" s="262"/>
      <c r="L248" s="263"/>
      <c r="M248" s="264" t="s">
        <v>1</v>
      </c>
      <c r="N248" s="265" t="s">
        <v>38</v>
      </c>
      <c r="O248" s="90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294</v>
      </c>
      <c r="AT248" s="230" t="s">
        <v>291</v>
      </c>
      <c r="AU248" s="230" t="s">
        <v>83</v>
      </c>
      <c r="AY248" s="16" t="s">
        <v>147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81</v>
      </c>
      <c r="BK248" s="231">
        <f>ROUND(I248*H248,2)</f>
        <v>0</v>
      </c>
      <c r="BL248" s="16" t="s">
        <v>274</v>
      </c>
      <c r="BM248" s="230" t="s">
        <v>480</v>
      </c>
    </row>
    <row r="249" spans="1:65" s="2" customFormat="1" ht="16.5" customHeight="1">
      <c r="A249" s="37"/>
      <c r="B249" s="38"/>
      <c r="C249" s="255" t="s">
        <v>481</v>
      </c>
      <c r="D249" s="255" t="s">
        <v>291</v>
      </c>
      <c r="E249" s="256" t="s">
        <v>482</v>
      </c>
      <c r="F249" s="257" t="s">
        <v>483</v>
      </c>
      <c r="G249" s="258" t="s">
        <v>479</v>
      </c>
      <c r="H249" s="259">
        <v>1</v>
      </c>
      <c r="I249" s="260"/>
      <c r="J249" s="261">
        <f>ROUND(I249*H249,2)</f>
        <v>0</v>
      </c>
      <c r="K249" s="262"/>
      <c r="L249" s="263"/>
      <c r="M249" s="264" t="s">
        <v>1</v>
      </c>
      <c r="N249" s="265" t="s">
        <v>38</v>
      </c>
      <c r="O249" s="90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294</v>
      </c>
      <c r="AT249" s="230" t="s">
        <v>291</v>
      </c>
      <c r="AU249" s="230" t="s">
        <v>83</v>
      </c>
      <c r="AY249" s="16" t="s">
        <v>147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81</v>
      </c>
      <c r="BK249" s="231">
        <f>ROUND(I249*H249,2)</f>
        <v>0</v>
      </c>
      <c r="BL249" s="16" t="s">
        <v>274</v>
      </c>
      <c r="BM249" s="230" t="s">
        <v>484</v>
      </c>
    </row>
    <row r="250" spans="1:65" s="2" customFormat="1" ht="24.15" customHeight="1">
      <c r="A250" s="37"/>
      <c r="B250" s="38"/>
      <c r="C250" s="218" t="s">
        <v>940</v>
      </c>
      <c r="D250" s="218" t="s">
        <v>151</v>
      </c>
      <c r="E250" s="219" t="s">
        <v>486</v>
      </c>
      <c r="F250" s="220" t="s">
        <v>487</v>
      </c>
      <c r="G250" s="221" t="s">
        <v>246</v>
      </c>
      <c r="H250" s="222">
        <v>0.084</v>
      </c>
      <c r="I250" s="223"/>
      <c r="J250" s="224">
        <f>ROUND(I250*H250,2)</f>
        <v>0</v>
      </c>
      <c r="K250" s="225"/>
      <c r="L250" s="43"/>
      <c r="M250" s="226" t="s">
        <v>1</v>
      </c>
      <c r="N250" s="227" t="s">
        <v>38</v>
      </c>
      <c r="O250" s="90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274</v>
      </c>
      <c r="AT250" s="230" t="s">
        <v>151</v>
      </c>
      <c r="AU250" s="230" t="s">
        <v>83</v>
      </c>
      <c r="AY250" s="16" t="s">
        <v>147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81</v>
      </c>
      <c r="BK250" s="231">
        <f>ROUND(I250*H250,2)</f>
        <v>0</v>
      </c>
      <c r="BL250" s="16" t="s">
        <v>274</v>
      </c>
      <c r="BM250" s="230" t="s">
        <v>941</v>
      </c>
    </row>
    <row r="251" spans="1:65" s="2" customFormat="1" ht="24.15" customHeight="1">
      <c r="A251" s="37"/>
      <c r="B251" s="38"/>
      <c r="C251" s="218" t="s">
        <v>942</v>
      </c>
      <c r="D251" s="218" t="s">
        <v>151</v>
      </c>
      <c r="E251" s="219" t="s">
        <v>490</v>
      </c>
      <c r="F251" s="220" t="s">
        <v>491</v>
      </c>
      <c r="G251" s="221" t="s">
        <v>246</v>
      </c>
      <c r="H251" s="222">
        <v>0.084</v>
      </c>
      <c r="I251" s="223"/>
      <c r="J251" s="224">
        <f>ROUND(I251*H251,2)</f>
        <v>0</v>
      </c>
      <c r="K251" s="225"/>
      <c r="L251" s="43"/>
      <c r="M251" s="226" t="s">
        <v>1</v>
      </c>
      <c r="N251" s="227" t="s">
        <v>38</v>
      </c>
      <c r="O251" s="90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274</v>
      </c>
      <c r="AT251" s="230" t="s">
        <v>151</v>
      </c>
      <c r="AU251" s="230" t="s">
        <v>83</v>
      </c>
      <c r="AY251" s="16" t="s">
        <v>147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81</v>
      </c>
      <c r="BK251" s="231">
        <f>ROUND(I251*H251,2)</f>
        <v>0</v>
      </c>
      <c r="BL251" s="16" t="s">
        <v>274</v>
      </c>
      <c r="BM251" s="230" t="s">
        <v>943</v>
      </c>
    </row>
    <row r="252" spans="1:63" s="12" customFormat="1" ht="22.8" customHeight="1">
      <c r="A252" s="12"/>
      <c r="B252" s="202"/>
      <c r="C252" s="203"/>
      <c r="D252" s="204" t="s">
        <v>72</v>
      </c>
      <c r="E252" s="216" t="s">
        <v>493</v>
      </c>
      <c r="F252" s="216" t="s">
        <v>494</v>
      </c>
      <c r="G252" s="203"/>
      <c r="H252" s="203"/>
      <c r="I252" s="206"/>
      <c r="J252" s="217">
        <f>BK252</f>
        <v>0</v>
      </c>
      <c r="K252" s="203"/>
      <c r="L252" s="208"/>
      <c r="M252" s="209"/>
      <c r="N252" s="210"/>
      <c r="O252" s="210"/>
      <c r="P252" s="211">
        <f>P253</f>
        <v>0</v>
      </c>
      <c r="Q252" s="210"/>
      <c r="R252" s="211">
        <f>R253</f>
        <v>0.0092</v>
      </c>
      <c r="S252" s="210"/>
      <c r="T252" s="212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3" t="s">
        <v>83</v>
      </c>
      <c r="AT252" s="214" t="s">
        <v>72</v>
      </c>
      <c r="AU252" s="214" t="s">
        <v>81</v>
      </c>
      <c r="AY252" s="213" t="s">
        <v>147</v>
      </c>
      <c r="BK252" s="215">
        <f>BK253</f>
        <v>0</v>
      </c>
    </row>
    <row r="253" spans="1:65" s="2" customFormat="1" ht="24.15" customHeight="1">
      <c r="A253" s="37"/>
      <c r="B253" s="38"/>
      <c r="C253" s="218" t="s">
        <v>495</v>
      </c>
      <c r="D253" s="218" t="s">
        <v>151</v>
      </c>
      <c r="E253" s="219" t="s">
        <v>496</v>
      </c>
      <c r="F253" s="220" t="s">
        <v>497</v>
      </c>
      <c r="G253" s="221" t="s">
        <v>414</v>
      </c>
      <c r="H253" s="222">
        <v>1</v>
      </c>
      <c r="I253" s="223"/>
      <c r="J253" s="224">
        <f>ROUND(I253*H253,2)</f>
        <v>0</v>
      </c>
      <c r="K253" s="225"/>
      <c r="L253" s="43"/>
      <c r="M253" s="226" t="s">
        <v>1</v>
      </c>
      <c r="N253" s="227" t="s">
        <v>38</v>
      </c>
      <c r="O253" s="90"/>
      <c r="P253" s="228">
        <f>O253*H253</f>
        <v>0</v>
      </c>
      <c r="Q253" s="228">
        <v>0.0092</v>
      </c>
      <c r="R253" s="228">
        <f>Q253*H253</f>
        <v>0.0092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274</v>
      </c>
      <c r="AT253" s="230" t="s">
        <v>151</v>
      </c>
      <c r="AU253" s="230" t="s">
        <v>83</v>
      </c>
      <c r="AY253" s="16" t="s">
        <v>147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81</v>
      </c>
      <c r="BK253" s="231">
        <f>ROUND(I253*H253,2)</f>
        <v>0</v>
      </c>
      <c r="BL253" s="16" t="s">
        <v>274</v>
      </c>
      <c r="BM253" s="230" t="s">
        <v>498</v>
      </c>
    </row>
    <row r="254" spans="1:63" s="12" customFormat="1" ht="22.8" customHeight="1">
      <c r="A254" s="12"/>
      <c r="B254" s="202"/>
      <c r="C254" s="203"/>
      <c r="D254" s="204" t="s">
        <v>72</v>
      </c>
      <c r="E254" s="216" t="s">
        <v>499</v>
      </c>
      <c r="F254" s="216" t="s">
        <v>500</v>
      </c>
      <c r="G254" s="203"/>
      <c r="H254" s="203"/>
      <c r="I254" s="206"/>
      <c r="J254" s="217">
        <f>BK254</f>
        <v>0</v>
      </c>
      <c r="K254" s="203"/>
      <c r="L254" s="208"/>
      <c r="M254" s="209"/>
      <c r="N254" s="210"/>
      <c r="O254" s="210"/>
      <c r="P254" s="211">
        <f>SUM(P255:P257)</f>
        <v>0</v>
      </c>
      <c r="Q254" s="210"/>
      <c r="R254" s="211">
        <f>SUM(R255:R257)</f>
        <v>0.01708</v>
      </c>
      <c r="S254" s="210"/>
      <c r="T254" s="212">
        <f>SUM(T255:T257)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3" t="s">
        <v>83</v>
      </c>
      <c r="AT254" s="214" t="s">
        <v>72</v>
      </c>
      <c r="AU254" s="214" t="s">
        <v>81</v>
      </c>
      <c r="AY254" s="213" t="s">
        <v>147</v>
      </c>
      <c r="BK254" s="215">
        <f>SUM(BK255:BK257)</f>
        <v>0</v>
      </c>
    </row>
    <row r="255" spans="1:65" s="2" customFormat="1" ht="24.15" customHeight="1">
      <c r="A255" s="37"/>
      <c r="B255" s="38"/>
      <c r="C255" s="218" t="s">
        <v>501</v>
      </c>
      <c r="D255" s="218" t="s">
        <v>151</v>
      </c>
      <c r="E255" s="219" t="s">
        <v>502</v>
      </c>
      <c r="F255" s="220" t="s">
        <v>503</v>
      </c>
      <c r="G255" s="221" t="s">
        <v>183</v>
      </c>
      <c r="H255" s="222">
        <v>28</v>
      </c>
      <c r="I255" s="223"/>
      <c r="J255" s="224">
        <f>ROUND(I255*H255,2)</f>
        <v>0</v>
      </c>
      <c r="K255" s="225"/>
      <c r="L255" s="43"/>
      <c r="M255" s="226" t="s">
        <v>1</v>
      </c>
      <c r="N255" s="227" t="s">
        <v>38</v>
      </c>
      <c r="O255" s="90"/>
      <c r="P255" s="228">
        <f>O255*H255</f>
        <v>0</v>
      </c>
      <c r="Q255" s="228">
        <v>0.00046</v>
      </c>
      <c r="R255" s="228">
        <f>Q255*H255</f>
        <v>0.01288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274</v>
      </c>
      <c r="AT255" s="230" t="s">
        <v>151</v>
      </c>
      <c r="AU255" s="230" t="s">
        <v>83</v>
      </c>
      <c r="AY255" s="16" t="s">
        <v>147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81</v>
      </c>
      <c r="BK255" s="231">
        <f>ROUND(I255*H255,2)</f>
        <v>0</v>
      </c>
      <c r="BL255" s="16" t="s">
        <v>274</v>
      </c>
      <c r="BM255" s="230" t="s">
        <v>504</v>
      </c>
    </row>
    <row r="256" spans="1:65" s="2" customFormat="1" ht="24.15" customHeight="1">
      <c r="A256" s="37"/>
      <c r="B256" s="38"/>
      <c r="C256" s="218" t="s">
        <v>505</v>
      </c>
      <c r="D256" s="218" t="s">
        <v>151</v>
      </c>
      <c r="E256" s="219" t="s">
        <v>506</v>
      </c>
      <c r="F256" s="220" t="s">
        <v>507</v>
      </c>
      <c r="G256" s="221" t="s">
        <v>183</v>
      </c>
      <c r="H256" s="222">
        <v>6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38</v>
      </c>
      <c r="O256" s="90"/>
      <c r="P256" s="228">
        <f>O256*H256</f>
        <v>0</v>
      </c>
      <c r="Q256" s="228">
        <v>0.0007</v>
      </c>
      <c r="R256" s="228">
        <f>Q256*H256</f>
        <v>0.0042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274</v>
      </c>
      <c r="AT256" s="230" t="s">
        <v>151</v>
      </c>
      <c r="AU256" s="230" t="s">
        <v>83</v>
      </c>
      <c r="AY256" s="16" t="s">
        <v>147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81</v>
      </c>
      <c r="BK256" s="231">
        <f>ROUND(I256*H256,2)</f>
        <v>0</v>
      </c>
      <c r="BL256" s="16" t="s">
        <v>274</v>
      </c>
      <c r="BM256" s="230" t="s">
        <v>508</v>
      </c>
    </row>
    <row r="257" spans="1:65" s="2" customFormat="1" ht="16.5" customHeight="1">
      <c r="A257" s="37"/>
      <c r="B257" s="38"/>
      <c r="C257" s="218" t="s">
        <v>509</v>
      </c>
      <c r="D257" s="218" t="s">
        <v>151</v>
      </c>
      <c r="E257" s="219" t="s">
        <v>510</v>
      </c>
      <c r="F257" s="220" t="s">
        <v>511</v>
      </c>
      <c r="G257" s="221" t="s">
        <v>183</v>
      </c>
      <c r="H257" s="222">
        <v>34</v>
      </c>
      <c r="I257" s="223"/>
      <c r="J257" s="224">
        <f>ROUND(I257*H257,2)</f>
        <v>0</v>
      </c>
      <c r="K257" s="225"/>
      <c r="L257" s="43"/>
      <c r="M257" s="226" t="s">
        <v>1</v>
      </c>
      <c r="N257" s="227" t="s">
        <v>38</v>
      </c>
      <c r="O257" s="90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274</v>
      </c>
      <c r="AT257" s="230" t="s">
        <v>151</v>
      </c>
      <c r="AU257" s="230" t="s">
        <v>83</v>
      </c>
      <c r="AY257" s="16" t="s">
        <v>147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81</v>
      </c>
      <c r="BK257" s="231">
        <f>ROUND(I257*H257,2)</f>
        <v>0</v>
      </c>
      <c r="BL257" s="16" t="s">
        <v>274</v>
      </c>
      <c r="BM257" s="230" t="s">
        <v>512</v>
      </c>
    </row>
    <row r="258" spans="1:63" s="12" customFormat="1" ht="22.8" customHeight="1">
      <c r="A258" s="12"/>
      <c r="B258" s="202"/>
      <c r="C258" s="203"/>
      <c r="D258" s="204" t="s">
        <v>72</v>
      </c>
      <c r="E258" s="216" t="s">
        <v>513</v>
      </c>
      <c r="F258" s="216" t="s">
        <v>514</v>
      </c>
      <c r="G258" s="203"/>
      <c r="H258" s="203"/>
      <c r="I258" s="206"/>
      <c r="J258" s="217">
        <f>BK258</f>
        <v>0</v>
      </c>
      <c r="K258" s="203"/>
      <c r="L258" s="208"/>
      <c r="M258" s="209"/>
      <c r="N258" s="210"/>
      <c r="O258" s="210"/>
      <c r="P258" s="211">
        <f>SUM(P259:P264)</f>
        <v>0</v>
      </c>
      <c r="Q258" s="210"/>
      <c r="R258" s="211">
        <f>SUM(R259:R264)</f>
        <v>0</v>
      </c>
      <c r="S258" s="210"/>
      <c r="T258" s="212">
        <f>SUM(T259:T264)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3" t="s">
        <v>83</v>
      </c>
      <c r="AT258" s="214" t="s">
        <v>72</v>
      </c>
      <c r="AU258" s="214" t="s">
        <v>81</v>
      </c>
      <c r="AY258" s="213" t="s">
        <v>147</v>
      </c>
      <c r="BK258" s="215">
        <f>SUM(BK259:BK264)</f>
        <v>0</v>
      </c>
    </row>
    <row r="259" spans="1:65" s="2" customFormat="1" ht="24.15" customHeight="1">
      <c r="A259" s="37"/>
      <c r="B259" s="38"/>
      <c r="C259" s="218" t="s">
        <v>515</v>
      </c>
      <c r="D259" s="218" t="s">
        <v>151</v>
      </c>
      <c r="E259" s="219" t="s">
        <v>516</v>
      </c>
      <c r="F259" s="220" t="s">
        <v>517</v>
      </c>
      <c r="G259" s="221" t="s">
        <v>212</v>
      </c>
      <c r="H259" s="222">
        <v>1</v>
      </c>
      <c r="I259" s="223"/>
      <c r="J259" s="224">
        <f>ROUND(I259*H259,2)</f>
        <v>0</v>
      </c>
      <c r="K259" s="225"/>
      <c r="L259" s="43"/>
      <c r="M259" s="226" t="s">
        <v>1</v>
      </c>
      <c r="N259" s="227" t="s">
        <v>38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274</v>
      </c>
      <c r="AT259" s="230" t="s">
        <v>151</v>
      </c>
      <c r="AU259" s="230" t="s">
        <v>83</v>
      </c>
      <c r="AY259" s="16" t="s">
        <v>147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81</v>
      </c>
      <c r="BK259" s="231">
        <f>ROUND(I259*H259,2)</f>
        <v>0</v>
      </c>
      <c r="BL259" s="16" t="s">
        <v>274</v>
      </c>
      <c r="BM259" s="230" t="s">
        <v>518</v>
      </c>
    </row>
    <row r="260" spans="1:65" s="2" customFormat="1" ht="16.5" customHeight="1">
      <c r="A260" s="37"/>
      <c r="B260" s="38"/>
      <c r="C260" s="255" t="s">
        <v>519</v>
      </c>
      <c r="D260" s="255" t="s">
        <v>291</v>
      </c>
      <c r="E260" s="256" t="s">
        <v>520</v>
      </c>
      <c r="F260" s="257" t="s">
        <v>944</v>
      </c>
      <c r="G260" s="258" t="s">
        <v>479</v>
      </c>
      <c r="H260" s="259">
        <v>1</v>
      </c>
      <c r="I260" s="260"/>
      <c r="J260" s="261">
        <f>ROUND(I260*H260,2)</f>
        <v>0</v>
      </c>
      <c r="K260" s="262"/>
      <c r="L260" s="263"/>
      <c r="M260" s="264" t="s">
        <v>1</v>
      </c>
      <c r="N260" s="265" t="s">
        <v>38</v>
      </c>
      <c r="O260" s="90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294</v>
      </c>
      <c r="AT260" s="230" t="s">
        <v>291</v>
      </c>
      <c r="AU260" s="230" t="s">
        <v>83</v>
      </c>
      <c r="AY260" s="16" t="s">
        <v>147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81</v>
      </c>
      <c r="BK260" s="231">
        <f>ROUND(I260*H260,2)</f>
        <v>0</v>
      </c>
      <c r="BL260" s="16" t="s">
        <v>274</v>
      </c>
      <c r="BM260" s="230" t="s">
        <v>522</v>
      </c>
    </row>
    <row r="261" spans="1:65" s="2" customFormat="1" ht="16.5" customHeight="1">
      <c r="A261" s="37"/>
      <c r="B261" s="38"/>
      <c r="C261" s="255" t="s">
        <v>523</v>
      </c>
      <c r="D261" s="255" t="s">
        <v>291</v>
      </c>
      <c r="E261" s="256" t="s">
        <v>524</v>
      </c>
      <c r="F261" s="257" t="s">
        <v>525</v>
      </c>
      <c r="G261" s="258" t="s">
        <v>479</v>
      </c>
      <c r="H261" s="259">
        <v>1</v>
      </c>
      <c r="I261" s="260"/>
      <c r="J261" s="261">
        <f>ROUND(I261*H261,2)</f>
        <v>0</v>
      </c>
      <c r="K261" s="262"/>
      <c r="L261" s="263"/>
      <c r="M261" s="264" t="s">
        <v>1</v>
      </c>
      <c r="N261" s="265" t="s">
        <v>38</v>
      </c>
      <c r="O261" s="90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294</v>
      </c>
      <c r="AT261" s="230" t="s">
        <v>291</v>
      </c>
      <c r="AU261" s="230" t="s">
        <v>83</v>
      </c>
      <c r="AY261" s="16" t="s">
        <v>147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81</v>
      </c>
      <c r="BK261" s="231">
        <f>ROUND(I261*H261,2)</f>
        <v>0</v>
      </c>
      <c r="BL261" s="16" t="s">
        <v>274</v>
      </c>
      <c r="BM261" s="230" t="s">
        <v>526</v>
      </c>
    </row>
    <row r="262" spans="1:65" s="2" customFormat="1" ht="24.15" customHeight="1">
      <c r="A262" s="37"/>
      <c r="B262" s="38"/>
      <c r="C262" s="255" t="s">
        <v>527</v>
      </c>
      <c r="D262" s="255" t="s">
        <v>291</v>
      </c>
      <c r="E262" s="256" t="s">
        <v>528</v>
      </c>
      <c r="F262" s="257" t="s">
        <v>945</v>
      </c>
      <c r="G262" s="258" t="s">
        <v>479</v>
      </c>
      <c r="H262" s="259">
        <v>1</v>
      </c>
      <c r="I262" s="260"/>
      <c r="J262" s="261">
        <f>ROUND(I262*H262,2)</f>
        <v>0</v>
      </c>
      <c r="K262" s="262"/>
      <c r="L262" s="263"/>
      <c r="M262" s="264" t="s">
        <v>1</v>
      </c>
      <c r="N262" s="265" t="s">
        <v>38</v>
      </c>
      <c r="O262" s="90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294</v>
      </c>
      <c r="AT262" s="230" t="s">
        <v>291</v>
      </c>
      <c r="AU262" s="230" t="s">
        <v>83</v>
      </c>
      <c r="AY262" s="16" t="s">
        <v>147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81</v>
      </c>
      <c r="BK262" s="231">
        <f>ROUND(I262*H262,2)</f>
        <v>0</v>
      </c>
      <c r="BL262" s="16" t="s">
        <v>274</v>
      </c>
      <c r="BM262" s="230" t="s">
        <v>530</v>
      </c>
    </row>
    <row r="263" spans="1:65" s="2" customFormat="1" ht="16.5" customHeight="1">
      <c r="A263" s="37"/>
      <c r="B263" s="38"/>
      <c r="C263" s="218" t="s">
        <v>531</v>
      </c>
      <c r="D263" s="218" t="s">
        <v>151</v>
      </c>
      <c r="E263" s="219" t="s">
        <v>532</v>
      </c>
      <c r="F263" s="220" t="s">
        <v>533</v>
      </c>
      <c r="G263" s="221" t="s">
        <v>304</v>
      </c>
      <c r="H263" s="222">
        <v>1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38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274</v>
      </c>
      <c r="AT263" s="230" t="s">
        <v>151</v>
      </c>
      <c r="AU263" s="230" t="s">
        <v>83</v>
      </c>
      <c r="AY263" s="16" t="s">
        <v>147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81</v>
      </c>
      <c r="BK263" s="231">
        <f>ROUND(I263*H263,2)</f>
        <v>0</v>
      </c>
      <c r="BL263" s="16" t="s">
        <v>274</v>
      </c>
      <c r="BM263" s="230" t="s">
        <v>534</v>
      </c>
    </row>
    <row r="264" spans="1:65" s="2" customFormat="1" ht="24.15" customHeight="1">
      <c r="A264" s="37"/>
      <c r="B264" s="38"/>
      <c r="C264" s="218" t="s">
        <v>535</v>
      </c>
      <c r="D264" s="218" t="s">
        <v>151</v>
      </c>
      <c r="E264" s="219" t="s">
        <v>536</v>
      </c>
      <c r="F264" s="220" t="s">
        <v>537</v>
      </c>
      <c r="G264" s="221" t="s">
        <v>304</v>
      </c>
      <c r="H264" s="222">
        <v>1</v>
      </c>
      <c r="I264" s="223"/>
      <c r="J264" s="224">
        <f>ROUND(I264*H264,2)</f>
        <v>0</v>
      </c>
      <c r="K264" s="225"/>
      <c r="L264" s="43"/>
      <c r="M264" s="226" t="s">
        <v>1</v>
      </c>
      <c r="N264" s="227" t="s">
        <v>38</v>
      </c>
      <c r="O264" s="90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274</v>
      </c>
      <c r="AT264" s="230" t="s">
        <v>151</v>
      </c>
      <c r="AU264" s="230" t="s">
        <v>83</v>
      </c>
      <c r="AY264" s="16" t="s">
        <v>147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81</v>
      </c>
      <c r="BK264" s="231">
        <f>ROUND(I264*H264,2)</f>
        <v>0</v>
      </c>
      <c r="BL264" s="16" t="s">
        <v>274</v>
      </c>
      <c r="BM264" s="230" t="s">
        <v>538</v>
      </c>
    </row>
    <row r="265" spans="1:63" s="12" customFormat="1" ht="22.8" customHeight="1">
      <c r="A265" s="12"/>
      <c r="B265" s="202"/>
      <c r="C265" s="203"/>
      <c r="D265" s="204" t="s">
        <v>72</v>
      </c>
      <c r="E265" s="216" t="s">
        <v>539</v>
      </c>
      <c r="F265" s="216" t="s">
        <v>540</v>
      </c>
      <c r="G265" s="203"/>
      <c r="H265" s="203"/>
      <c r="I265" s="206"/>
      <c r="J265" s="217">
        <f>BK265</f>
        <v>0</v>
      </c>
      <c r="K265" s="203"/>
      <c r="L265" s="208"/>
      <c r="M265" s="209"/>
      <c r="N265" s="210"/>
      <c r="O265" s="210"/>
      <c r="P265" s="211">
        <f>SUM(P266:P273)</f>
        <v>0</v>
      </c>
      <c r="Q265" s="210"/>
      <c r="R265" s="211">
        <f>SUM(R266:R273)</f>
        <v>0.24381999999999998</v>
      </c>
      <c r="S265" s="210"/>
      <c r="T265" s="212">
        <f>SUM(T266:T273)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3" t="s">
        <v>83</v>
      </c>
      <c r="AT265" s="214" t="s">
        <v>72</v>
      </c>
      <c r="AU265" s="214" t="s">
        <v>81</v>
      </c>
      <c r="AY265" s="213" t="s">
        <v>147</v>
      </c>
      <c r="BK265" s="215">
        <f>SUM(BK266:BK273)</f>
        <v>0</v>
      </c>
    </row>
    <row r="266" spans="1:65" s="2" customFormat="1" ht="33" customHeight="1">
      <c r="A266" s="37"/>
      <c r="B266" s="38"/>
      <c r="C266" s="218" t="s">
        <v>747</v>
      </c>
      <c r="D266" s="218" t="s">
        <v>151</v>
      </c>
      <c r="E266" s="219" t="s">
        <v>946</v>
      </c>
      <c r="F266" s="220" t="s">
        <v>947</v>
      </c>
      <c r="G266" s="221" t="s">
        <v>212</v>
      </c>
      <c r="H266" s="222">
        <v>1</v>
      </c>
      <c r="I266" s="223"/>
      <c r="J266" s="224">
        <f>ROUND(I266*H266,2)</f>
        <v>0</v>
      </c>
      <c r="K266" s="225"/>
      <c r="L266" s="43"/>
      <c r="M266" s="226" t="s">
        <v>1</v>
      </c>
      <c r="N266" s="227" t="s">
        <v>38</v>
      </c>
      <c r="O266" s="90"/>
      <c r="P266" s="228">
        <f>O266*H266</f>
        <v>0</v>
      </c>
      <c r="Q266" s="228">
        <v>0.0122</v>
      </c>
      <c r="R266" s="228">
        <f>Q266*H266</f>
        <v>0.0122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274</v>
      </c>
      <c r="AT266" s="230" t="s">
        <v>151</v>
      </c>
      <c r="AU266" s="230" t="s">
        <v>83</v>
      </c>
      <c r="AY266" s="16" t="s">
        <v>147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81</v>
      </c>
      <c r="BK266" s="231">
        <f>ROUND(I266*H266,2)</f>
        <v>0</v>
      </c>
      <c r="BL266" s="16" t="s">
        <v>274</v>
      </c>
      <c r="BM266" s="230" t="s">
        <v>948</v>
      </c>
    </row>
    <row r="267" spans="1:65" s="2" customFormat="1" ht="33" customHeight="1">
      <c r="A267" s="37"/>
      <c r="B267" s="38"/>
      <c r="C267" s="218" t="s">
        <v>489</v>
      </c>
      <c r="D267" s="218" t="s">
        <v>151</v>
      </c>
      <c r="E267" s="219" t="s">
        <v>949</v>
      </c>
      <c r="F267" s="220" t="s">
        <v>950</v>
      </c>
      <c r="G267" s="221" t="s">
        <v>212</v>
      </c>
      <c r="H267" s="222">
        <v>1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38</v>
      </c>
      <c r="O267" s="90"/>
      <c r="P267" s="228">
        <f>O267*H267</f>
        <v>0</v>
      </c>
      <c r="Q267" s="228">
        <v>0.0146</v>
      </c>
      <c r="R267" s="228">
        <f>Q267*H267</f>
        <v>0.0146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274</v>
      </c>
      <c r="AT267" s="230" t="s">
        <v>151</v>
      </c>
      <c r="AU267" s="230" t="s">
        <v>83</v>
      </c>
      <c r="AY267" s="16" t="s">
        <v>147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81</v>
      </c>
      <c r="BK267" s="231">
        <f>ROUND(I267*H267,2)</f>
        <v>0</v>
      </c>
      <c r="BL267" s="16" t="s">
        <v>274</v>
      </c>
      <c r="BM267" s="230" t="s">
        <v>951</v>
      </c>
    </row>
    <row r="268" spans="1:65" s="2" customFormat="1" ht="33" customHeight="1">
      <c r="A268" s="37"/>
      <c r="B268" s="38"/>
      <c r="C268" s="218" t="s">
        <v>541</v>
      </c>
      <c r="D268" s="218" t="s">
        <v>151</v>
      </c>
      <c r="E268" s="219" t="s">
        <v>542</v>
      </c>
      <c r="F268" s="220" t="s">
        <v>543</v>
      </c>
      <c r="G268" s="221" t="s">
        <v>212</v>
      </c>
      <c r="H268" s="222">
        <v>2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38</v>
      </c>
      <c r="O268" s="90"/>
      <c r="P268" s="228">
        <f>O268*H268</f>
        <v>0</v>
      </c>
      <c r="Q268" s="228">
        <v>0.02452</v>
      </c>
      <c r="R268" s="228">
        <f>Q268*H268</f>
        <v>0.04904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274</v>
      </c>
      <c r="AT268" s="230" t="s">
        <v>151</v>
      </c>
      <c r="AU268" s="230" t="s">
        <v>83</v>
      </c>
      <c r="AY268" s="16" t="s">
        <v>147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81</v>
      </c>
      <c r="BK268" s="231">
        <f>ROUND(I268*H268,2)</f>
        <v>0</v>
      </c>
      <c r="BL268" s="16" t="s">
        <v>274</v>
      </c>
      <c r="BM268" s="230" t="s">
        <v>544</v>
      </c>
    </row>
    <row r="269" spans="1:65" s="2" customFormat="1" ht="37.8" customHeight="1">
      <c r="A269" s="37"/>
      <c r="B269" s="38"/>
      <c r="C269" s="218" t="s">
        <v>485</v>
      </c>
      <c r="D269" s="218" t="s">
        <v>151</v>
      </c>
      <c r="E269" s="219" t="s">
        <v>952</v>
      </c>
      <c r="F269" s="220" t="s">
        <v>953</v>
      </c>
      <c r="G269" s="221" t="s">
        <v>212</v>
      </c>
      <c r="H269" s="222">
        <v>1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38</v>
      </c>
      <c r="O269" s="90"/>
      <c r="P269" s="228">
        <f>O269*H269</f>
        <v>0</v>
      </c>
      <c r="Q269" s="228">
        <v>0.027</v>
      </c>
      <c r="R269" s="228">
        <f>Q269*H269</f>
        <v>0.027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274</v>
      </c>
      <c r="AT269" s="230" t="s">
        <v>151</v>
      </c>
      <c r="AU269" s="230" t="s">
        <v>83</v>
      </c>
      <c r="AY269" s="16" t="s">
        <v>147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81</v>
      </c>
      <c r="BK269" s="231">
        <f>ROUND(I269*H269,2)</f>
        <v>0</v>
      </c>
      <c r="BL269" s="16" t="s">
        <v>274</v>
      </c>
      <c r="BM269" s="230" t="s">
        <v>954</v>
      </c>
    </row>
    <row r="270" spans="1:65" s="2" customFormat="1" ht="37.8" customHeight="1">
      <c r="A270" s="37"/>
      <c r="B270" s="38"/>
      <c r="C270" s="218" t="s">
        <v>389</v>
      </c>
      <c r="D270" s="218" t="s">
        <v>151</v>
      </c>
      <c r="E270" s="219" t="s">
        <v>955</v>
      </c>
      <c r="F270" s="220" t="s">
        <v>956</v>
      </c>
      <c r="G270" s="221" t="s">
        <v>212</v>
      </c>
      <c r="H270" s="222">
        <v>2</v>
      </c>
      <c r="I270" s="223"/>
      <c r="J270" s="224">
        <f>ROUND(I270*H270,2)</f>
        <v>0</v>
      </c>
      <c r="K270" s="225"/>
      <c r="L270" s="43"/>
      <c r="M270" s="226" t="s">
        <v>1</v>
      </c>
      <c r="N270" s="227" t="s">
        <v>38</v>
      </c>
      <c r="O270" s="90"/>
      <c r="P270" s="228">
        <f>O270*H270</f>
        <v>0</v>
      </c>
      <c r="Q270" s="228">
        <v>0.03</v>
      </c>
      <c r="R270" s="228">
        <f>Q270*H270</f>
        <v>0.06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274</v>
      </c>
      <c r="AT270" s="230" t="s">
        <v>151</v>
      </c>
      <c r="AU270" s="230" t="s">
        <v>83</v>
      </c>
      <c r="AY270" s="16" t="s">
        <v>147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81</v>
      </c>
      <c r="BK270" s="231">
        <f>ROUND(I270*H270,2)</f>
        <v>0</v>
      </c>
      <c r="BL270" s="16" t="s">
        <v>274</v>
      </c>
      <c r="BM270" s="230" t="s">
        <v>957</v>
      </c>
    </row>
    <row r="271" spans="1:65" s="2" customFormat="1" ht="37.8" customHeight="1">
      <c r="A271" s="37"/>
      <c r="B271" s="38"/>
      <c r="C271" s="218" t="s">
        <v>852</v>
      </c>
      <c r="D271" s="218" t="s">
        <v>151</v>
      </c>
      <c r="E271" s="219" t="s">
        <v>958</v>
      </c>
      <c r="F271" s="220" t="s">
        <v>959</v>
      </c>
      <c r="G271" s="221" t="s">
        <v>212</v>
      </c>
      <c r="H271" s="222">
        <v>1</v>
      </c>
      <c r="I271" s="223"/>
      <c r="J271" s="224">
        <f>ROUND(I271*H271,2)</f>
        <v>0</v>
      </c>
      <c r="K271" s="225"/>
      <c r="L271" s="43"/>
      <c r="M271" s="226" t="s">
        <v>1</v>
      </c>
      <c r="N271" s="227" t="s">
        <v>38</v>
      </c>
      <c r="O271" s="90"/>
      <c r="P271" s="228">
        <f>O271*H271</f>
        <v>0</v>
      </c>
      <c r="Q271" s="228">
        <v>0.04188</v>
      </c>
      <c r="R271" s="228">
        <f>Q271*H271</f>
        <v>0.04188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274</v>
      </c>
      <c r="AT271" s="230" t="s">
        <v>151</v>
      </c>
      <c r="AU271" s="230" t="s">
        <v>83</v>
      </c>
      <c r="AY271" s="16" t="s">
        <v>147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81</v>
      </c>
      <c r="BK271" s="231">
        <f>ROUND(I271*H271,2)</f>
        <v>0</v>
      </c>
      <c r="BL271" s="16" t="s">
        <v>274</v>
      </c>
      <c r="BM271" s="230" t="s">
        <v>960</v>
      </c>
    </row>
    <row r="272" spans="1:65" s="2" customFormat="1" ht="24.15" customHeight="1">
      <c r="A272" s="37"/>
      <c r="B272" s="38"/>
      <c r="C272" s="218" t="s">
        <v>549</v>
      </c>
      <c r="D272" s="218" t="s">
        <v>151</v>
      </c>
      <c r="E272" s="219" t="s">
        <v>550</v>
      </c>
      <c r="F272" s="220" t="s">
        <v>551</v>
      </c>
      <c r="G272" s="221" t="s">
        <v>212</v>
      </c>
      <c r="H272" s="222">
        <v>8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38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274</v>
      </c>
      <c r="AT272" s="230" t="s">
        <v>151</v>
      </c>
      <c r="AU272" s="230" t="s">
        <v>83</v>
      </c>
      <c r="AY272" s="16" t="s">
        <v>147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81</v>
      </c>
      <c r="BK272" s="231">
        <f>ROUND(I272*H272,2)</f>
        <v>0</v>
      </c>
      <c r="BL272" s="16" t="s">
        <v>274</v>
      </c>
      <c r="BM272" s="230" t="s">
        <v>552</v>
      </c>
    </row>
    <row r="273" spans="1:65" s="2" customFormat="1" ht="21.75" customHeight="1">
      <c r="A273" s="37"/>
      <c r="B273" s="38"/>
      <c r="C273" s="218" t="s">
        <v>553</v>
      </c>
      <c r="D273" s="218" t="s">
        <v>151</v>
      </c>
      <c r="E273" s="219" t="s">
        <v>554</v>
      </c>
      <c r="F273" s="220" t="s">
        <v>555</v>
      </c>
      <c r="G273" s="221" t="s">
        <v>212</v>
      </c>
      <c r="H273" s="222">
        <v>1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38</v>
      </c>
      <c r="O273" s="90"/>
      <c r="P273" s="228">
        <f>O273*H273</f>
        <v>0</v>
      </c>
      <c r="Q273" s="228">
        <v>0.0391</v>
      </c>
      <c r="R273" s="228">
        <f>Q273*H273</f>
        <v>0.0391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274</v>
      </c>
      <c r="AT273" s="230" t="s">
        <v>151</v>
      </c>
      <c r="AU273" s="230" t="s">
        <v>83</v>
      </c>
      <c r="AY273" s="16" t="s">
        <v>147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81</v>
      </c>
      <c r="BK273" s="231">
        <f>ROUND(I273*H273,2)</f>
        <v>0</v>
      </c>
      <c r="BL273" s="16" t="s">
        <v>274</v>
      </c>
      <c r="BM273" s="230" t="s">
        <v>556</v>
      </c>
    </row>
    <row r="274" spans="1:63" s="12" customFormat="1" ht="22.8" customHeight="1">
      <c r="A274" s="12"/>
      <c r="B274" s="202"/>
      <c r="C274" s="203"/>
      <c r="D274" s="204" t="s">
        <v>72</v>
      </c>
      <c r="E274" s="216" t="s">
        <v>557</v>
      </c>
      <c r="F274" s="216" t="s">
        <v>558</v>
      </c>
      <c r="G274" s="203"/>
      <c r="H274" s="203"/>
      <c r="I274" s="206"/>
      <c r="J274" s="217">
        <f>BK274</f>
        <v>0</v>
      </c>
      <c r="K274" s="203"/>
      <c r="L274" s="208"/>
      <c r="M274" s="209"/>
      <c r="N274" s="210"/>
      <c r="O274" s="210"/>
      <c r="P274" s="211">
        <f>SUM(P275:P278)</f>
        <v>0</v>
      </c>
      <c r="Q274" s="210"/>
      <c r="R274" s="211">
        <f>SUM(R275:R278)</f>
        <v>0</v>
      </c>
      <c r="S274" s="210"/>
      <c r="T274" s="212">
        <f>SUM(T275:T278)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3" t="s">
        <v>83</v>
      </c>
      <c r="AT274" s="214" t="s">
        <v>72</v>
      </c>
      <c r="AU274" s="214" t="s">
        <v>81</v>
      </c>
      <c r="AY274" s="213" t="s">
        <v>147</v>
      </c>
      <c r="BK274" s="215">
        <f>SUM(BK275:BK278)</f>
        <v>0</v>
      </c>
    </row>
    <row r="275" spans="1:65" s="2" customFormat="1" ht="16.5" customHeight="1">
      <c r="A275" s="37"/>
      <c r="B275" s="38"/>
      <c r="C275" s="218" t="s">
        <v>290</v>
      </c>
      <c r="D275" s="218" t="s">
        <v>151</v>
      </c>
      <c r="E275" s="219" t="s">
        <v>560</v>
      </c>
      <c r="F275" s="220" t="s">
        <v>561</v>
      </c>
      <c r="G275" s="221" t="s">
        <v>479</v>
      </c>
      <c r="H275" s="222">
        <v>1</v>
      </c>
      <c r="I275" s="223"/>
      <c r="J275" s="224">
        <f>ROUND(I275*H275,2)</f>
        <v>0</v>
      </c>
      <c r="K275" s="225"/>
      <c r="L275" s="43"/>
      <c r="M275" s="226" t="s">
        <v>1</v>
      </c>
      <c r="N275" s="227" t="s">
        <v>38</v>
      </c>
      <c r="O275" s="90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274</v>
      </c>
      <c r="AT275" s="230" t="s">
        <v>151</v>
      </c>
      <c r="AU275" s="230" t="s">
        <v>83</v>
      </c>
      <c r="AY275" s="16" t="s">
        <v>147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81</v>
      </c>
      <c r="BK275" s="231">
        <f>ROUND(I275*H275,2)</f>
        <v>0</v>
      </c>
      <c r="BL275" s="16" t="s">
        <v>274</v>
      </c>
      <c r="BM275" s="230" t="s">
        <v>961</v>
      </c>
    </row>
    <row r="276" spans="1:65" s="2" customFormat="1" ht="16.5" customHeight="1">
      <c r="A276" s="37"/>
      <c r="B276" s="38"/>
      <c r="C276" s="218" t="s">
        <v>962</v>
      </c>
      <c r="D276" s="218" t="s">
        <v>151</v>
      </c>
      <c r="E276" s="219" t="s">
        <v>564</v>
      </c>
      <c r="F276" s="220" t="s">
        <v>565</v>
      </c>
      <c r="G276" s="221" t="s">
        <v>304</v>
      </c>
      <c r="H276" s="222">
        <v>1</v>
      </c>
      <c r="I276" s="223"/>
      <c r="J276" s="224">
        <f>ROUND(I276*H276,2)</f>
        <v>0</v>
      </c>
      <c r="K276" s="225"/>
      <c r="L276" s="43"/>
      <c r="M276" s="226" t="s">
        <v>1</v>
      </c>
      <c r="N276" s="227" t="s">
        <v>38</v>
      </c>
      <c r="O276" s="90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0" t="s">
        <v>274</v>
      </c>
      <c r="AT276" s="230" t="s">
        <v>151</v>
      </c>
      <c r="AU276" s="230" t="s">
        <v>83</v>
      </c>
      <c r="AY276" s="16" t="s">
        <v>147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6" t="s">
        <v>81</v>
      </c>
      <c r="BK276" s="231">
        <f>ROUND(I276*H276,2)</f>
        <v>0</v>
      </c>
      <c r="BL276" s="16" t="s">
        <v>274</v>
      </c>
      <c r="BM276" s="230" t="s">
        <v>963</v>
      </c>
    </row>
    <row r="277" spans="1:65" s="2" customFormat="1" ht="24.15" customHeight="1">
      <c r="A277" s="37"/>
      <c r="B277" s="38"/>
      <c r="C277" s="218" t="s">
        <v>567</v>
      </c>
      <c r="D277" s="218" t="s">
        <v>151</v>
      </c>
      <c r="E277" s="219" t="s">
        <v>568</v>
      </c>
      <c r="F277" s="220" t="s">
        <v>569</v>
      </c>
      <c r="G277" s="221" t="s">
        <v>304</v>
      </c>
      <c r="H277" s="222">
        <v>1</v>
      </c>
      <c r="I277" s="223"/>
      <c r="J277" s="224">
        <f>ROUND(I277*H277,2)</f>
        <v>0</v>
      </c>
      <c r="K277" s="225"/>
      <c r="L277" s="43"/>
      <c r="M277" s="226" t="s">
        <v>1</v>
      </c>
      <c r="N277" s="227" t="s">
        <v>38</v>
      </c>
      <c r="O277" s="90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274</v>
      </c>
      <c r="AT277" s="230" t="s">
        <v>151</v>
      </c>
      <c r="AU277" s="230" t="s">
        <v>83</v>
      </c>
      <c r="AY277" s="16" t="s">
        <v>147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81</v>
      </c>
      <c r="BK277" s="231">
        <f>ROUND(I277*H277,2)</f>
        <v>0</v>
      </c>
      <c r="BL277" s="16" t="s">
        <v>274</v>
      </c>
      <c r="BM277" s="230" t="s">
        <v>570</v>
      </c>
    </row>
    <row r="278" spans="1:65" s="2" customFormat="1" ht="33" customHeight="1">
      <c r="A278" s="37"/>
      <c r="B278" s="38"/>
      <c r="C278" s="218" t="s">
        <v>964</v>
      </c>
      <c r="D278" s="218" t="s">
        <v>151</v>
      </c>
      <c r="E278" s="219" t="s">
        <v>572</v>
      </c>
      <c r="F278" s="220" t="s">
        <v>965</v>
      </c>
      <c r="G278" s="221" t="s">
        <v>304</v>
      </c>
      <c r="H278" s="222">
        <v>1</v>
      </c>
      <c r="I278" s="223"/>
      <c r="J278" s="224">
        <f>ROUND(I278*H278,2)</f>
        <v>0</v>
      </c>
      <c r="K278" s="225"/>
      <c r="L278" s="43"/>
      <c r="M278" s="226" t="s">
        <v>1</v>
      </c>
      <c r="N278" s="227" t="s">
        <v>38</v>
      </c>
      <c r="O278" s="90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274</v>
      </c>
      <c r="AT278" s="230" t="s">
        <v>151</v>
      </c>
      <c r="AU278" s="230" t="s">
        <v>83</v>
      </c>
      <c r="AY278" s="16" t="s">
        <v>147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81</v>
      </c>
      <c r="BK278" s="231">
        <f>ROUND(I278*H278,2)</f>
        <v>0</v>
      </c>
      <c r="BL278" s="16" t="s">
        <v>274</v>
      </c>
      <c r="BM278" s="230" t="s">
        <v>966</v>
      </c>
    </row>
    <row r="279" spans="1:63" s="12" customFormat="1" ht="22.8" customHeight="1">
      <c r="A279" s="12"/>
      <c r="B279" s="202"/>
      <c r="C279" s="203"/>
      <c r="D279" s="204" t="s">
        <v>72</v>
      </c>
      <c r="E279" s="216" t="s">
        <v>575</v>
      </c>
      <c r="F279" s="216" t="s">
        <v>576</v>
      </c>
      <c r="G279" s="203"/>
      <c r="H279" s="203"/>
      <c r="I279" s="206"/>
      <c r="J279" s="217">
        <f>BK279</f>
        <v>0</v>
      </c>
      <c r="K279" s="203"/>
      <c r="L279" s="208"/>
      <c r="M279" s="209"/>
      <c r="N279" s="210"/>
      <c r="O279" s="210"/>
      <c r="P279" s="211">
        <f>SUM(P280:P286)</f>
        <v>0</v>
      </c>
      <c r="Q279" s="210"/>
      <c r="R279" s="211">
        <f>SUM(R280:R286)</f>
        <v>0</v>
      </c>
      <c r="S279" s="210"/>
      <c r="T279" s="212">
        <f>SUM(T280:T286)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3" t="s">
        <v>83</v>
      </c>
      <c r="AT279" s="214" t="s">
        <v>72</v>
      </c>
      <c r="AU279" s="214" t="s">
        <v>81</v>
      </c>
      <c r="AY279" s="213" t="s">
        <v>147</v>
      </c>
      <c r="BK279" s="215">
        <f>SUM(BK280:BK286)</f>
        <v>0</v>
      </c>
    </row>
    <row r="280" spans="1:65" s="2" customFormat="1" ht="21.75" customHeight="1">
      <c r="A280" s="37"/>
      <c r="B280" s="38"/>
      <c r="C280" s="218" t="s">
        <v>577</v>
      </c>
      <c r="D280" s="218" t="s">
        <v>151</v>
      </c>
      <c r="E280" s="219" t="s">
        <v>578</v>
      </c>
      <c r="F280" s="220" t="s">
        <v>579</v>
      </c>
      <c r="G280" s="221" t="s">
        <v>183</v>
      </c>
      <c r="H280" s="222">
        <v>50</v>
      </c>
      <c r="I280" s="223"/>
      <c r="J280" s="224">
        <f>ROUND(I280*H280,2)</f>
        <v>0</v>
      </c>
      <c r="K280" s="225"/>
      <c r="L280" s="43"/>
      <c r="M280" s="226" t="s">
        <v>1</v>
      </c>
      <c r="N280" s="227" t="s">
        <v>38</v>
      </c>
      <c r="O280" s="90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274</v>
      </c>
      <c r="AT280" s="230" t="s">
        <v>151</v>
      </c>
      <c r="AU280" s="230" t="s">
        <v>83</v>
      </c>
      <c r="AY280" s="16" t="s">
        <v>147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81</v>
      </c>
      <c r="BK280" s="231">
        <f>ROUND(I280*H280,2)</f>
        <v>0</v>
      </c>
      <c r="BL280" s="16" t="s">
        <v>274</v>
      </c>
      <c r="BM280" s="230" t="s">
        <v>580</v>
      </c>
    </row>
    <row r="281" spans="1:65" s="2" customFormat="1" ht="16.5" customHeight="1">
      <c r="A281" s="37"/>
      <c r="B281" s="38"/>
      <c r="C281" s="255" t="s">
        <v>581</v>
      </c>
      <c r="D281" s="255" t="s">
        <v>291</v>
      </c>
      <c r="E281" s="256" t="s">
        <v>582</v>
      </c>
      <c r="F281" s="257" t="s">
        <v>583</v>
      </c>
      <c r="G281" s="258" t="s">
        <v>183</v>
      </c>
      <c r="H281" s="259">
        <v>60</v>
      </c>
      <c r="I281" s="260"/>
      <c r="J281" s="261">
        <f>ROUND(I281*H281,2)</f>
        <v>0</v>
      </c>
      <c r="K281" s="262"/>
      <c r="L281" s="263"/>
      <c r="M281" s="264" t="s">
        <v>1</v>
      </c>
      <c r="N281" s="265" t="s">
        <v>38</v>
      </c>
      <c r="O281" s="90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294</v>
      </c>
      <c r="AT281" s="230" t="s">
        <v>291</v>
      </c>
      <c r="AU281" s="230" t="s">
        <v>83</v>
      </c>
      <c r="AY281" s="16" t="s">
        <v>147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81</v>
      </c>
      <c r="BK281" s="231">
        <f>ROUND(I281*H281,2)</f>
        <v>0</v>
      </c>
      <c r="BL281" s="16" t="s">
        <v>274</v>
      </c>
      <c r="BM281" s="230" t="s">
        <v>584</v>
      </c>
    </row>
    <row r="282" spans="1:51" s="13" customFormat="1" ht="12">
      <c r="A282" s="13"/>
      <c r="B282" s="232"/>
      <c r="C282" s="233"/>
      <c r="D282" s="234" t="s">
        <v>157</v>
      </c>
      <c r="E282" s="233"/>
      <c r="F282" s="236" t="s">
        <v>967</v>
      </c>
      <c r="G282" s="233"/>
      <c r="H282" s="237">
        <v>60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157</v>
      </c>
      <c r="AU282" s="243" t="s">
        <v>83</v>
      </c>
      <c r="AV282" s="13" t="s">
        <v>83</v>
      </c>
      <c r="AW282" s="13" t="s">
        <v>4</v>
      </c>
      <c r="AX282" s="13" t="s">
        <v>81</v>
      </c>
      <c r="AY282" s="243" t="s">
        <v>147</v>
      </c>
    </row>
    <row r="283" spans="1:65" s="2" customFormat="1" ht="16.5" customHeight="1">
      <c r="A283" s="37"/>
      <c r="B283" s="38"/>
      <c r="C283" s="218" t="s">
        <v>586</v>
      </c>
      <c r="D283" s="218" t="s">
        <v>151</v>
      </c>
      <c r="E283" s="219" t="s">
        <v>587</v>
      </c>
      <c r="F283" s="220" t="s">
        <v>588</v>
      </c>
      <c r="G283" s="221" t="s">
        <v>212</v>
      </c>
      <c r="H283" s="222">
        <v>1</v>
      </c>
      <c r="I283" s="223"/>
      <c r="J283" s="224">
        <f>ROUND(I283*H283,2)</f>
        <v>0</v>
      </c>
      <c r="K283" s="225"/>
      <c r="L283" s="43"/>
      <c r="M283" s="226" t="s">
        <v>1</v>
      </c>
      <c r="N283" s="227" t="s">
        <v>38</v>
      </c>
      <c r="O283" s="90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274</v>
      </c>
      <c r="AT283" s="230" t="s">
        <v>151</v>
      </c>
      <c r="AU283" s="230" t="s">
        <v>83</v>
      </c>
      <c r="AY283" s="16" t="s">
        <v>147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81</v>
      </c>
      <c r="BK283" s="231">
        <f>ROUND(I283*H283,2)</f>
        <v>0</v>
      </c>
      <c r="BL283" s="16" t="s">
        <v>274</v>
      </c>
      <c r="BM283" s="230" t="s">
        <v>589</v>
      </c>
    </row>
    <row r="284" spans="1:65" s="2" customFormat="1" ht="16.5" customHeight="1">
      <c r="A284" s="37"/>
      <c r="B284" s="38"/>
      <c r="C284" s="255" t="s">
        <v>590</v>
      </c>
      <c r="D284" s="255" t="s">
        <v>291</v>
      </c>
      <c r="E284" s="256" t="s">
        <v>591</v>
      </c>
      <c r="F284" s="257" t="s">
        <v>592</v>
      </c>
      <c r="G284" s="258" t="s">
        <v>479</v>
      </c>
      <c r="H284" s="259">
        <v>1</v>
      </c>
      <c r="I284" s="260"/>
      <c r="J284" s="261">
        <f>ROUND(I284*H284,2)</f>
        <v>0</v>
      </c>
      <c r="K284" s="262"/>
      <c r="L284" s="263"/>
      <c r="M284" s="264" t="s">
        <v>1</v>
      </c>
      <c r="N284" s="265" t="s">
        <v>38</v>
      </c>
      <c r="O284" s="90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294</v>
      </c>
      <c r="AT284" s="230" t="s">
        <v>291</v>
      </c>
      <c r="AU284" s="230" t="s">
        <v>83</v>
      </c>
      <c r="AY284" s="16" t="s">
        <v>147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81</v>
      </c>
      <c r="BK284" s="231">
        <f>ROUND(I284*H284,2)</f>
        <v>0</v>
      </c>
      <c r="BL284" s="16" t="s">
        <v>274</v>
      </c>
      <c r="BM284" s="230" t="s">
        <v>593</v>
      </c>
    </row>
    <row r="285" spans="1:65" s="2" customFormat="1" ht="16.5" customHeight="1">
      <c r="A285" s="37"/>
      <c r="B285" s="38"/>
      <c r="C285" s="218" t="s">
        <v>594</v>
      </c>
      <c r="D285" s="218" t="s">
        <v>151</v>
      </c>
      <c r="E285" s="219" t="s">
        <v>595</v>
      </c>
      <c r="F285" s="220" t="s">
        <v>596</v>
      </c>
      <c r="G285" s="221" t="s">
        <v>212</v>
      </c>
      <c r="H285" s="222">
        <v>2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38</v>
      </c>
      <c r="O285" s="90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274</v>
      </c>
      <c r="AT285" s="230" t="s">
        <v>151</v>
      </c>
      <c r="AU285" s="230" t="s">
        <v>83</v>
      </c>
      <c r="AY285" s="16" t="s">
        <v>147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81</v>
      </c>
      <c r="BK285" s="231">
        <f>ROUND(I285*H285,2)</f>
        <v>0</v>
      </c>
      <c r="BL285" s="16" t="s">
        <v>274</v>
      </c>
      <c r="BM285" s="230" t="s">
        <v>597</v>
      </c>
    </row>
    <row r="286" spans="1:65" s="2" customFormat="1" ht="16.5" customHeight="1">
      <c r="A286" s="37"/>
      <c r="B286" s="38"/>
      <c r="C286" s="255" t="s">
        <v>598</v>
      </c>
      <c r="D286" s="255" t="s">
        <v>291</v>
      </c>
      <c r="E286" s="256" t="s">
        <v>599</v>
      </c>
      <c r="F286" s="257" t="s">
        <v>600</v>
      </c>
      <c r="G286" s="258" t="s">
        <v>1</v>
      </c>
      <c r="H286" s="259">
        <v>2</v>
      </c>
      <c r="I286" s="260"/>
      <c r="J286" s="261">
        <f>ROUND(I286*H286,2)</f>
        <v>0</v>
      </c>
      <c r="K286" s="262"/>
      <c r="L286" s="263"/>
      <c r="M286" s="264" t="s">
        <v>1</v>
      </c>
      <c r="N286" s="265" t="s">
        <v>38</v>
      </c>
      <c r="O286" s="90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294</v>
      </c>
      <c r="AT286" s="230" t="s">
        <v>291</v>
      </c>
      <c r="AU286" s="230" t="s">
        <v>83</v>
      </c>
      <c r="AY286" s="16" t="s">
        <v>147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81</v>
      </c>
      <c r="BK286" s="231">
        <f>ROUND(I286*H286,2)</f>
        <v>0</v>
      </c>
      <c r="BL286" s="16" t="s">
        <v>274</v>
      </c>
      <c r="BM286" s="230" t="s">
        <v>601</v>
      </c>
    </row>
    <row r="287" spans="1:63" s="12" customFormat="1" ht="22.8" customHeight="1">
      <c r="A287" s="12"/>
      <c r="B287" s="202"/>
      <c r="C287" s="203"/>
      <c r="D287" s="204" t="s">
        <v>72</v>
      </c>
      <c r="E287" s="216" t="s">
        <v>602</v>
      </c>
      <c r="F287" s="216" t="s">
        <v>603</v>
      </c>
      <c r="G287" s="203"/>
      <c r="H287" s="203"/>
      <c r="I287" s="206"/>
      <c r="J287" s="217">
        <f>BK287</f>
        <v>0</v>
      </c>
      <c r="K287" s="203"/>
      <c r="L287" s="208"/>
      <c r="M287" s="209"/>
      <c r="N287" s="210"/>
      <c r="O287" s="210"/>
      <c r="P287" s="211">
        <f>P288</f>
        <v>0</v>
      </c>
      <c r="Q287" s="210"/>
      <c r="R287" s="211">
        <f>R288</f>
        <v>0</v>
      </c>
      <c r="S287" s="210"/>
      <c r="T287" s="212">
        <f>T288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3" t="s">
        <v>83</v>
      </c>
      <c r="AT287" s="214" t="s">
        <v>72</v>
      </c>
      <c r="AU287" s="214" t="s">
        <v>81</v>
      </c>
      <c r="AY287" s="213" t="s">
        <v>147</v>
      </c>
      <c r="BK287" s="215">
        <f>BK288</f>
        <v>0</v>
      </c>
    </row>
    <row r="288" spans="1:65" s="2" customFormat="1" ht="24.15" customHeight="1">
      <c r="A288" s="37"/>
      <c r="B288" s="38"/>
      <c r="C288" s="218" t="s">
        <v>604</v>
      </c>
      <c r="D288" s="218" t="s">
        <v>151</v>
      </c>
      <c r="E288" s="219" t="s">
        <v>605</v>
      </c>
      <c r="F288" s="220" t="s">
        <v>606</v>
      </c>
      <c r="G288" s="221" t="s">
        <v>304</v>
      </c>
      <c r="H288" s="222">
        <v>1</v>
      </c>
      <c r="I288" s="223"/>
      <c r="J288" s="224">
        <f>ROUND(I288*H288,2)</f>
        <v>0</v>
      </c>
      <c r="K288" s="225"/>
      <c r="L288" s="43"/>
      <c r="M288" s="226" t="s">
        <v>1</v>
      </c>
      <c r="N288" s="227" t="s">
        <v>38</v>
      </c>
      <c r="O288" s="90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274</v>
      </c>
      <c r="AT288" s="230" t="s">
        <v>151</v>
      </c>
      <c r="AU288" s="230" t="s">
        <v>83</v>
      </c>
      <c r="AY288" s="16" t="s">
        <v>147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81</v>
      </c>
      <c r="BK288" s="231">
        <f>ROUND(I288*H288,2)</f>
        <v>0</v>
      </c>
      <c r="BL288" s="16" t="s">
        <v>274</v>
      </c>
      <c r="BM288" s="230" t="s">
        <v>607</v>
      </c>
    </row>
    <row r="289" spans="1:63" s="12" customFormat="1" ht="22.8" customHeight="1">
      <c r="A289" s="12"/>
      <c r="B289" s="202"/>
      <c r="C289" s="203"/>
      <c r="D289" s="204" t="s">
        <v>72</v>
      </c>
      <c r="E289" s="216" t="s">
        <v>608</v>
      </c>
      <c r="F289" s="216" t="s">
        <v>609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SUM(P290:P298)</f>
        <v>0</v>
      </c>
      <c r="Q289" s="210"/>
      <c r="R289" s="211">
        <f>SUM(R290:R298)</f>
        <v>1.54422669</v>
      </c>
      <c r="S289" s="210"/>
      <c r="T289" s="212">
        <f>SUM(T290:T298)</f>
        <v>0.011000000000000001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83</v>
      </c>
      <c r="AT289" s="214" t="s">
        <v>72</v>
      </c>
      <c r="AU289" s="214" t="s">
        <v>81</v>
      </c>
      <c r="AY289" s="213" t="s">
        <v>147</v>
      </c>
      <c r="BK289" s="215">
        <f>SUM(BK290:BK298)</f>
        <v>0</v>
      </c>
    </row>
    <row r="290" spans="1:65" s="2" customFormat="1" ht="24.15" customHeight="1">
      <c r="A290" s="37"/>
      <c r="B290" s="38"/>
      <c r="C290" s="218" t="s">
        <v>615</v>
      </c>
      <c r="D290" s="218" t="s">
        <v>151</v>
      </c>
      <c r="E290" s="219" t="s">
        <v>616</v>
      </c>
      <c r="F290" s="220" t="s">
        <v>617</v>
      </c>
      <c r="G290" s="221" t="s">
        <v>183</v>
      </c>
      <c r="H290" s="222">
        <v>40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38</v>
      </c>
      <c r="O290" s="90"/>
      <c r="P290" s="228">
        <f>O290*H290</f>
        <v>0</v>
      </c>
      <c r="Q290" s="228">
        <v>0.00011</v>
      </c>
      <c r="R290" s="228">
        <f>Q290*H290</f>
        <v>0.0044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274</v>
      </c>
      <c r="AT290" s="230" t="s">
        <v>151</v>
      </c>
      <c r="AU290" s="230" t="s">
        <v>83</v>
      </c>
      <c r="AY290" s="16" t="s">
        <v>147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81</v>
      </c>
      <c r="BK290" s="231">
        <f>ROUND(I290*H290,2)</f>
        <v>0</v>
      </c>
      <c r="BL290" s="16" t="s">
        <v>274</v>
      </c>
      <c r="BM290" s="230" t="s">
        <v>618</v>
      </c>
    </row>
    <row r="291" spans="1:65" s="2" customFormat="1" ht="33" customHeight="1">
      <c r="A291" s="37"/>
      <c r="B291" s="38"/>
      <c r="C291" s="218" t="s">
        <v>619</v>
      </c>
      <c r="D291" s="218" t="s">
        <v>151</v>
      </c>
      <c r="E291" s="219" t="s">
        <v>620</v>
      </c>
      <c r="F291" s="220" t="s">
        <v>621</v>
      </c>
      <c r="G291" s="221" t="s">
        <v>154</v>
      </c>
      <c r="H291" s="222">
        <v>109.65</v>
      </c>
      <c r="I291" s="223"/>
      <c r="J291" s="224">
        <f>ROUND(I291*H291,2)</f>
        <v>0</v>
      </c>
      <c r="K291" s="225"/>
      <c r="L291" s="43"/>
      <c r="M291" s="226" t="s">
        <v>1</v>
      </c>
      <c r="N291" s="227" t="s">
        <v>38</v>
      </c>
      <c r="O291" s="90"/>
      <c r="P291" s="228">
        <f>O291*H291</f>
        <v>0</v>
      </c>
      <c r="Q291" s="228">
        <v>0.01379</v>
      </c>
      <c r="R291" s="228">
        <f>Q291*H291</f>
        <v>1.5120735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274</v>
      </c>
      <c r="AT291" s="230" t="s">
        <v>151</v>
      </c>
      <c r="AU291" s="230" t="s">
        <v>83</v>
      </c>
      <c r="AY291" s="16" t="s">
        <v>147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81</v>
      </c>
      <c r="BK291" s="231">
        <f>ROUND(I291*H291,2)</f>
        <v>0</v>
      </c>
      <c r="BL291" s="16" t="s">
        <v>274</v>
      </c>
      <c r="BM291" s="230" t="s">
        <v>622</v>
      </c>
    </row>
    <row r="292" spans="1:65" s="2" customFormat="1" ht="37.8" customHeight="1">
      <c r="A292" s="37"/>
      <c r="B292" s="38"/>
      <c r="C292" s="218" t="s">
        <v>624</v>
      </c>
      <c r="D292" s="218" t="s">
        <v>151</v>
      </c>
      <c r="E292" s="219" t="s">
        <v>625</v>
      </c>
      <c r="F292" s="220" t="s">
        <v>626</v>
      </c>
      <c r="G292" s="221" t="s">
        <v>154</v>
      </c>
      <c r="H292" s="222">
        <v>109.65</v>
      </c>
      <c r="I292" s="223"/>
      <c r="J292" s="224">
        <f>ROUND(I292*H292,2)</f>
        <v>0</v>
      </c>
      <c r="K292" s="225"/>
      <c r="L292" s="43"/>
      <c r="M292" s="226" t="s">
        <v>1</v>
      </c>
      <c r="N292" s="227" t="s">
        <v>38</v>
      </c>
      <c r="O292" s="90"/>
      <c r="P292" s="228">
        <f>O292*H292</f>
        <v>0</v>
      </c>
      <c r="Q292" s="228">
        <v>0.0001</v>
      </c>
      <c r="R292" s="228">
        <f>Q292*H292</f>
        <v>0.010965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274</v>
      </c>
      <c r="AT292" s="230" t="s">
        <v>151</v>
      </c>
      <c r="AU292" s="230" t="s">
        <v>83</v>
      </c>
      <c r="AY292" s="16" t="s">
        <v>147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81</v>
      </c>
      <c r="BK292" s="231">
        <f>ROUND(I292*H292,2)</f>
        <v>0</v>
      </c>
      <c r="BL292" s="16" t="s">
        <v>274</v>
      </c>
      <c r="BM292" s="230" t="s">
        <v>627</v>
      </c>
    </row>
    <row r="293" spans="1:65" s="2" customFormat="1" ht="16.5" customHeight="1">
      <c r="A293" s="37"/>
      <c r="B293" s="38"/>
      <c r="C293" s="218" t="s">
        <v>628</v>
      </c>
      <c r="D293" s="218" t="s">
        <v>151</v>
      </c>
      <c r="E293" s="219" t="s">
        <v>629</v>
      </c>
      <c r="F293" s="220" t="s">
        <v>630</v>
      </c>
      <c r="G293" s="221" t="s">
        <v>154</v>
      </c>
      <c r="H293" s="222">
        <v>109.95</v>
      </c>
      <c r="I293" s="223"/>
      <c r="J293" s="224">
        <f>ROUND(I293*H293,2)</f>
        <v>0</v>
      </c>
      <c r="K293" s="225"/>
      <c r="L293" s="43"/>
      <c r="M293" s="226" t="s">
        <v>1</v>
      </c>
      <c r="N293" s="227" t="s">
        <v>38</v>
      </c>
      <c r="O293" s="90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274</v>
      </c>
      <c r="AT293" s="230" t="s">
        <v>151</v>
      </c>
      <c r="AU293" s="230" t="s">
        <v>83</v>
      </c>
      <c r="AY293" s="16" t="s">
        <v>147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81</v>
      </c>
      <c r="BK293" s="231">
        <f>ROUND(I293*H293,2)</f>
        <v>0</v>
      </c>
      <c r="BL293" s="16" t="s">
        <v>274</v>
      </c>
      <c r="BM293" s="230" t="s">
        <v>631</v>
      </c>
    </row>
    <row r="294" spans="1:65" s="2" customFormat="1" ht="24.15" customHeight="1">
      <c r="A294" s="37"/>
      <c r="B294" s="38"/>
      <c r="C294" s="255" t="s">
        <v>632</v>
      </c>
      <c r="D294" s="255" t="s">
        <v>291</v>
      </c>
      <c r="E294" s="256" t="s">
        <v>633</v>
      </c>
      <c r="F294" s="257" t="s">
        <v>634</v>
      </c>
      <c r="G294" s="258" t="s">
        <v>154</v>
      </c>
      <c r="H294" s="259">
        <v>123.529</v>
      </c>
      <c r="I294" s="260"/>
      <c r="J294" s="261">
        <f>ROUND(I294*H294,2)</f>
        <v>0</v>
      </c>
      <c r="K294" s="262"/>
      <c r="L294" s="263"/>
      <c r="M294" s="264" t="s">
        <v>1</v>
      </c>
      <c r="N294" s="265" t="s">
        <v>38</v>
      </c>
      <c r="O294" s="90"/>
      <c r="P294" s="228">
        <f>O294*H294</f>
        <v>0</v>
      </c>
      <c r="Q294" s="228">
        <v>0.00011</v>
      </c>
      <c r="R294" s="228">
        <f>Q294*H294</f>
        <v>0.01358819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294</v>
      </c>
      <c r="AT294" s="230" t="s">
        <v>291</v>
      </c>
      <c r="AU294" s="230" t="s">
        <v>83</v>
      </c>
      <c r="AY294" s="16" t="s">
        <v>147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81</v>
      </c>
      <c r="BK294" s="231">
        <f>ROUND(I294*H294,2)</f>
        <v>0</v>
      </c>
      <c r="BL294" s="16" t="s">
        <v>274</v>
      </c>
      <c r="BM294" s="230" t="s">
        <v>635</v>
      </c>
    </row>
    <row r="295" spans="1:51" s="13" customFormat="1" ht="12">
      <c r="A295" s="13"/>
      <c r="B295" s="232"/>
      <c r="C295" s="233"/>
      <c r="D295" s="234" t="s">
        <v>157</v>
      </c>
      <c r="E295" s="233"/>
      <c r="F295" s="236" t="s">
        <v>968</v>
      </c>
      <c r="G295" s="233"/>
      <c r="H295" s="237">
        <v>123.529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157</v>
      </c>
      <c r="AU295" s="243" t="s">
        <v>83</v>
      </c>
      <c r="AV295" s="13" t="s">
        <v>83</v>
      </c>
      <c r="AW295" s="13" t="s">
        <v>4</v>
      </c>
      <c r="AX295" s="13" t="s">
        <v>81</v>
      </c>
      <c r="AY295" s="243" t="s">
        <v>147</v>
      </c>
    </row>
    <row r="296" spans="1:65" s="2" customFormat="1" ht="55.5" customHeight="1">
      <c r="A296" s="37"/>
      <c r="B296" s="38"/>
      <c r="C296" s="218" t="s">
        <v>637</v>
      </c>
      <c r="D296" s="218" t="s">
        <v>151</v>
      </c>
      <c r="E296" s="219" t="s">
        <v>638</v>
      </c>
      <c r="F296" s="220" t="s">
        <v>639</v>
      </c>
      <c r="G296" s="221" t="s">
        <v>212</v>
      </c>
      <c r="H296" s="222">
        <v>5</v>
      </c>
      <c r="I296" s="223"/>
      <c r="J296" s="224">
        <f>ROUND(I296*H296,2)</f>
        <v>0</v>
      </c>
      <c r="K296" s="225"/>
      <c r="L296" s="43"/>
      <c r="M296" s="226" t="s">
        <v>1</v>
      </c>
      <c r="N296" s="227" t="s">
        <v>38</v>
      </c>
      <c r="O296" s="90"/>
      <c r="P296" s="228">
        <f>O296*H296</f>
        <v>0</v>
      </c>
      <c r="Q296" s="228">
        <v>0.00064</v>
      </c>
      <c r="R296" s="228">
        <f>Q296*H296</f>
        <v>0.0032</v>
      </c>
      <c r="S296" s="228">
        <v>0.0022</v>
      </c>
      <c r="T296" s="229">
        <f>S296*H296</f>
        <v>0.011000000000000001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274</v>
      </c>
      <c r="AT296" s="230" t="s">
        <v>151</v>
      </c>
      <c r="AU296" s="230" t="s">
        <v>83</v>
      </c>
      <c r="AY296" s="16" t="s">
        <v>147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81</v>
      </c>
      <c r="BK296" s="231">
        <f>ROUND(I296*H296,2)</f>
        <v>0</v>
      </c>
      <c r="BL296" s="16" t="s">
        <v>274</v>
      </c>
      <c r="BM296" s="230" t="s">
        <v>640</v>
      </c>
    </row>
    <row r="297" spans="1:65" s="2" customFormat="1" ht="66.75" customHeight="1">
      <c r="A297" s="37"/>
      <c r="B297" s="38"/>
      <c r="C297" s="218" t="s">
        <v>663</v>
      </c>
      <c r="D297" s="218" t="s">
        <v>151</v>
      </c>
      <c r="E297" s="219" t="s">
        <v>664</v>
      </c>
      <c r="F297" s="220" t="s">
        <v>665</v>
      </c>
      <c r="G297" s="221" t="s">
        <v>246</v>
      </c>
      <c r="H297" s="222">
        <v>1.544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38</v>
      </c>
      <c r="O297" s="90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274</v>
      </c>
      <c r="AT297" s="230" t="s">
        <v>151</v>
      </c>
      <c r="AU297" s="230" t="s">
        <v>83</v>
      </c>
      <c r="AY297" s="16" t="s">
        <v>147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81</v>
      </c>
      <c r="BK297" s="231">
        <f>ROUND(I297*H297,2)</f>
        <v>0</v>
      </c>
      <c r="BL297" s="16" t="s">
        <v>274</v>
      </c>
      <c r="BM297" s="230" t="s">
        <v>666</v>
      </c>
    </row>
    <row r="298" spans="1:65" s="2" customFormat="1" ht="62.7" customHeight="1">
      <c r="A298" s="37"/>
      <c r="B298" s="38"/>
      <c r="C298" s="218" t="s">
        <v>667</v>
      </c>
      <c r="D298" s="218" t="s">
        <v>151</v>
      </c>
      <c r="E298" s="219" t="s">
        <v>668</v>
      </c>
      <c r="F298" s="220" t="s">
        <v>669</v>
      </c>
      <c r="G298" s="221" t="s">
        <v>246</v>
      </c>
      <c r="H298" s="222">
        <v>1.467</v>
      </c>
      <c r="I298" s="223"/>
      <c r="J298" s="224">
        <f>ROUND(I298*H298,2)</f>
        <v>0</v>
      </c>
      <c r="K298" s="225"/>
      <c r="L298" s="43"/>
      <c r="M298" s="226" t="s">
        <v>1</v>
      </c>
      <c r="N298" s="227" t="s">
        <v>38</v>
      </c>
      <c r="O298" s="90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274</v>
      </c>
      <c r="AT298" s="230" t="s">
        <v>151</v>
      </c>
      <c r="AU298" s="230" t="s">
        <v>83</v>
      </c>
      <c r="AY298" s="16" t="s">
        <v>147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81</v>
      </c>
      <c r="BK298" s="231">
        <f>ROUND(I298*H298,2)</f>
        <v>0</v>
      </c>
      <c r="BL298" s="16" t="s">
        <v>274</v>
      </c>
      <c r="BM298" s="230" t="s">
        <v>670</v>
      </c>
    </row>
    <row r="299" spans="1:63" s="12" customFormat="1" ht="22.8" customHeight="1">
      <c r="A299" s="12"/>
      <c r="B299" s="202"/>
      <c r="C299" s="203"/>
      <c r="D299" s="204" t="s">
        <v>72</v>
      </c>
      <c r="E299" s="216" t="s">
        <v>671</v>
      </c>
      <c r="F299" s="216" t="s">
        <v>672</v>
      </c>
      <c r="G299" s="203"/>
      <c r="H299" s="203"/>
      <c r="I299" s="206"/>
      <c r="J299" s="217">
        <f>BK299</f>
        <v>0</v>
      </c>
      <c r="K299" s="203"/>
      <c r="L299" s="208"/>
      <c r="M299" s="209"/>
      <c r="N299" s="210"/>
      <c r="O299" s="210"/>
      <c r="P299" s="211">
        <f>SUM(P300:P301)</f>
        <v>0</v>
      </c>
      <c r="Q299" s="210"/>
      <c r="R299" s="211">
        <f>SUM(R300:R301)</f>
        <v>5.400216</v>
      </c>
      <c r="S299" s="210"/>
      <c r="T299" s="212">
        <f>SUM(T300:T301)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3" t="s">
        <v>83</v>
      </c>
      <c r="AT299" s="214" t="s">
        <v>72</v>
      </c>
      <c r="AU299" s="214" t="s">
        <v>81</v>
      </c>
      <c r="AY299" s="213" t="s">
        <v>147</v>
      </c>
      <c r="BK299" s="215">
        <f>SUM(BK300:BK301)</f>
        <v>0</v>
      </c>
    </row>
    <row r="300" spans="1:65" s="2" customFormat="1" ht="21.75" customHeight="1">
      <c r="A300" s="37"/>
      <c r="B300" s="38"/>
      <c r="C300" s="218" t="s">
        <v>673</v>
      </c>
      <c r="D300" s="218" t="s">
        <v>151</v>
      </c>
      <c r="E300" s="219" t="s">
        <v>674</v>
      </c>
      <c r="F300" s="220" t="s">
        <v>675</v>
      </c>
      <c r="G300" s="221" t="s">
        <v>183</v>
      </c>
      <c r="H300" s="222">
        <v>5.4</v>
      </c>
      <c r="I300" s="223"/>
      <c r="J300" s="224">
        <f>ROUND(I300*H300,2)</f>
        <v>0</v>
      </c>
      <c r="K300" s="225"/>
      <c r="L300" s="43"/>
      <c r="M300" s="226" t="s">
        <v>1</v>
      </c>
      <c r="N300" s="227" t="s">
        <v>38</v>
      </c>
      <c r="O300" s="90"/>
      <c r="P300" s="228">
        <f>O300*H300</f>
        <v>0</v>
      </c>
      <c r="Q300" s="228">
        <v>4E-05</v>
      </c>
      <c r="R300" s="228">
        <f>Q300*H300</f>
        <v>0.00021600000000000002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274</v>
      </c>
      <c r="AT300" s="230" t="s">
        <v>151</v>
      </c>
      <c r="AU300" s="230" t="s">
        <v>83</v>
      </c>
      <c r="AY300" s="16" t="s">
        <v>147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81</v>
      </c>
      <c r="BK300" s="231">
        <f>ROUND(I300*H300,2)</f>
        <v>0</v>
      </c>
      <c r="BL300" s="16" t="s">
        <v>274</v>
      </c>
      <c r="BM300" s="230" t="s">
        <v>676</v>
      </c>
    </row>
    <row r="301" spans="1:65" s="2" customFormat="1" ht="16.5" customHeight="1">
      <c r="A301" s="37"/>
      <c r="B301" s="38"/>
      <c r="C301" s="255" t="s">
        <v>677</v>
      </c>
      <c r="D301" s="255" t="s">
        <v>291</v>
      </c>
      <c r="E301" s="256" t="s">
        <v>678</v>
      </c>
      <c r="F301" s="257" t="s">
        <v>679</v>
      </c>
      <c r="G301" s="258" t="s">
        <v>183</v>
      </c>
      <c r="H301" s="259">
        <v>5.4</v>
      </c>
      <c r="I301" s="260"/>
      <c r="J301" s="261">
        <f>ROUND(I301*H301,2)</f>
        <v>0</v>
      </c>
      <c r="K301" s="262"/>
      <c r="L301" s="263"/>
      <c r="M301" s="264" t="s">
        <v>1</v>
      </c>
      <c r="N301" s="265" t="s">
        <v>38</v>
      </c>
      <c r="O301" s="90"/>
      <c r="P301" s="228">
        <f>O301*H301</f>
        <v>0</v>
      </c>
      <c r="Q301" s="228">
        <v>1</v>
      </c>
      <c r="R301" s="228">
        <f>Q301*H301</f>
        <v>5.4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294</v>
      </c>
      <c r="AT301" s="230" t="s">
        <v>291</v>
      </c>
      <c r="AU301" s="230" t="s">
        <v>83</v>
      </c>
      <c r="AY301" s="16" t="s">
        <v>147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81</v>
      </c>
      <c r="BK301" s="231">
        <f>ROUND(I301*H301,2)</f>
        <v>0</v>
      </c>
      <c r="BL301" s="16" t="s">
        <v>274</v>
      </c>
      <c r="BM301" s="230" t="s">
        <v>680</v>
      </c>
    </row>
    <row r="302" spans="1:63" s="12" customFormat="1" ht="22.8" customHeight="1">
      <c r="A302" s="12"/>
      <c r="B302" s="202"/>
      <c r="C302" s="203"/>
      <c r="D302" s="204" t="s">
        <v>72</v>
      </c>
      <c r="E302" s="216" t="s">
        <v>681</v>
      </c>
      <c r="F302" s="216" t="s">
        <v>682</v>
      </c>
      <c r="G302" s="203"/>
      <c r="H302" s="203"/>
      <c r="I302" s="206"/>
      <c r="J302" s="217">
        <f>BK302</f>
        <v>0</v>
      </c>
      <c r="K302" s="203"/>
      <c r="L302" s="208"/>
      <c r="M302" s="209"/>
      <c r="N302" s="210"/>
      <c r="O302" s="210"/>
      <c r="P302" s="211">
        <f>SUM(P303:P316)</f>
        <v>0</v>
      </c>
      <c r="Q302" s="210"/>
      <c r="R302" s="211">
        <f>SUM(R303:R316)</f>
        <v>0.746612</v>
      </c>
      <c r="S302" s="210"/>
      <c r="T302" s="212">
        <f>SUM(T303:T316)</f>
        <v>0.025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3" t="s">
        <v>83</v>
      </c>
      <c r="AT302" s="214" t="s">
        <v>72</v>
      </c>
      <c r="AU302" s="214" t="s">
        <v>81</v>
      </c>
      <c r="AY302" s="213" t="s">
        <v>147</v>
      </c>
      <c r="BK302" s="215">
        <f>SUM(BK303:BK316)</f>
        <v>0</v>
      </c>
    </row>
    <row r="303" spans="1:65" s="2" customFormat="1" ht="24.15" customHeight="1">
      <c r="A303" s="37"/>
      <c r="B303" s="38"/>
      <c r="C303" s="218" t="s">
        <v>683</v>
      </c>
      <c r="D303" s="218" t="s">
        <v>151</v>
      </c>
      <c r="E303" s="219" t="s">
        <v>684</v>
      </c>
      <c r="F303" s="220" t="s">
        <v>685</v>
      </c>
      <c r="G303" s="221" t="s">
        <v>304</v>
      </c>
      <c r="H303" s="222">
        <v>1</v>
      </c>
      <c r="I303" s="223"/>
      <c r="J303" s="224">
        <f>ROUND(I303*H303,2)</f>
        <v>0</v>
      </c>
      <c r="K303" s="225"/>
      <c r="L303" s="43"/>
      <c r="M303" s="226" t="s">
        <v>1</v>
      </c>
      <c r="N303" s="227" t="s">
        <v>38</v>
      </c>
      <c r="O303" s="90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274</v>
      </c>
      <c r="AT303" s="230" t="s">
        <v>151</v>
      </c>
      <c r="AU303" s="230" t="s">
        <v>83</v>
      </c>
      <c r="AY303" s="16" t="s">
        <v>147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81</v>
      </c>
      <c r="BK303" s="231">
        <f>ROUND(I303*H303,2)</f>
        <v>0</v>
      </c>
      <c r="BL303" s="16" t="s">
        <v>274</v>
      </c>
      <c r="BM303" s="230" t="s">
        <v>686</v>
      </c>
    </row>
    <row r="304" spans="1:65" s="2" customFormat="1" ht="16.5" customHeight="1">
      <c r="A304" s="37"/>
      <c r="B304" s="38"/>
      <c r="C304" s="255" t="s">
        <v>687</v>
      </c>
      <c r="D304" s="255" t="s">
        <v>291</v>
      </c>
      <c r="E304" s="256" t="s">
        <v>688</v>
      </c>
      <c r="F304" s="257" t="s">
        <v>689</v>
      </c>
      <c r="G304" s="258" t="s">
        <v>212</v>
      </c>
      <c r="H304" s="259">
        <v>1</v>
      </c>
      <c r="I304" s="260"/>
      <c r="J304" s="261">
        <f>ROUND(I304*H304,2)</f>
        <v>0</v>
      </c>
      <c r="K304" s="262"/>
      <c r="L304" s="263"/>
      <c r="M304" s="264" t="s">
        <v>1</v>
      </c>
      <c r="N304" s="265" t="s">
        <v>38</v>
      </c>
      <c r="O304" s="90"/>
      <c r="P304" s="228">
        <f>O304*H304</f>
        <v>0</v>
      </c>
      <c r="Q304" s="228">
        <v>0.072</v>
      </c>
      <c r="R304" s="228">
        <f>Q304*H304</f>
        <v>0.072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294</v>
      </c>
      <c r="AT304" s="230" t="s">
        <v>291</v>
      </c>
      <c r="AU304" s="230" t="s">
        <v>83</v>
      </c>
      <c r="AY304" s="16" t="s">
        <v>147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81</v>
      </c>
      <c r="BK304" s="231">
        <f>ROUND(I304*H304,2)</f>
        <v>0</v>
      </c>
      <c r="BL304" s="16" t="s">
        <v>274</v>
      </c>
      <c r="BM304" s="230" t="s">
        <v>690</v>
      </c>
    </row>
    <row r="305" spans="1:65" s="2" customFormat="1" ht="24.15" customHeight="1">
      <c r="A305" s="37"/>
      <c r="B305" s="38"/>
      <c r="C305" s="218" t="s">
        <v>294</v>
      </c>
      <c r="D305" s="218" t="s">
        <v>151</v>
      </c>
      <c r="E305" s="219" t="s">
        <v>691</v>
      </c>
      <c r="F305" s="220" t="s">
        <v>692</v>
      </c>
      <c r="G305" s="221" t="s">
        <v>212</v>
      </c>
      <c r="H305" s="222">
        <v>5</v>
      </c>
      <c r="I305" s="223"/>
      <c r="J305" s="224">
        <f>ROUND(I305*H305,2)</f>
        <v>0</v>
      </c>
      <c r="K305" s="225"/>
      <c r="L305" s="43"/>
      <c r="M305" s="226" t="s">
        <v>1</v>
      </c>
      <c r="N305" s="227" t="s">
        <v>38</v>
      </c>
      <c r="O305" s="90"/>
      <c r="P305" s="228">
        <f>O305*H305</f>
        <v>0</v>
      </c>
      <c r="Q305" s="228">
        <v>0</v>
      </c>
      <c r="R305" s="228">
        <f>Q305*H305</f>
        <v>0</v>
      </c>
      <c r="S305" s="228">
        <v>0.005</v>
      </c>
      <c r="T305" s="229">
        <f>S305*H305</f>
        <v>0.025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274</v>
      </c>
      <c r="AT305" s="230" t="s">
        <v>151</v>
      </c>
      <c r="AU305" s="230" t="s">
        <v>83</v>
      </c>
      <c r="AY305" s="16" t="s">
        <v>147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81</v>
      </c>
      <c r="BK305" s="231">
        <f>ROUND(I305*H305,2)</f>
        <v>0</v>
      </c>
      <c r="BL305" s="16" t="s">
        <v>274</v>
      </c>
      <c r="BM305" s="230" t="s">
        <v>693</v>
      </c>
    </row>
    <row r="306" spans="1:65" s="2" customFormat="1" ht="33" customHeight="1">
      <c r="A306" s="37"/>
      <c r="B306" s="38"/>
      <c r="C306" s="255" t="s">
        <v>694</v>
      </c>
      <c r="D306" s="255" t="s">
        <v>291</v>
      </c>
      <c r="E306" s="256" t="s">
        <v>695</v>
      </c>
      <c r="F306" s="257" t="s">
        <v>696</v>
      </c>
      <c r="G306" s="258" t="s">
        <v>212</v>
      </c>
      <c r="H306" s="259">
        <v>8</v>
      </c>
      <c r="I306" s="260"/>
      <c r="J306" s="261">
        <f>ROUND(I306*H306,2)</f>
        <v>0</v>
      </c>
      <c r="K306" s="262"/>
      <c r="L306" s="263"/>
      <c r="M306" s="264" t="s">
        <v>1</v>
      </c>
      <c r="N306" s="265" t="s">
        <v>38</v>
      </c>
      <c r="O306" s="90"/>
      <c r="P306" s="228">
        <f>O306*H306</f>
        <v>0</v>
      </c>
      <c r="Q306" s="228">
        <v>0.016</v>
      </c>
      <c r="R306" s="228">
        <f>Q306*H306</f>
        <v>0.128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697</v>
      </c>
      <c r="AT306" s="230" t="s">
        <v>291</v>
      </c>
      <c r="AU306" s="230" t="s">
        <v>83</v>
      </c>
      <c r="AY306" s="16" t="s">
        <v>147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81</v>
      </c>
      <c r="BK306" s="231">
        <f>ROUND(I306*H306,2)</f>
        <v>0</v>
      </c>
      <c r="BL306" s="16" t="s">
        <v>697</v>
      </c>
      <c r="BM306" s="230" t="s">
        <v>698</v>
      </c>
    </row>
    <row r="307" spans="1:65" s="2" customFormat="1" ht="24.15" customHeight="1">
      <c r="A307" s="37"/>
      <c r="B307" s="38"/>
      <c r="C307" s="255" t="s">
        <v>703</v>
      </c>
      <c r="D307" s="255" t="s">
        <v>291</v>
      </c>
      <c r="E307" s="256" t="s">
        <v>704</v>
      </c>
      <c r="F307" s="257" t="s">
        <v>705</v>
      </c>
      <c r="G307" s="258" t="s">
        <v>212</v>
      </c>
      <c r="H307" s="259">
        <v>4</v>
      </c>
      <c r="I307" s="260"/>
      <c r="J307" s="261">
        <f>ROUND(I307*H307,2)</f>
        <v>0</v>
      </c>
      <c r="K307" s="262"/>
      <c r="L307" s="263"/>
      <c r="M307" s="264" t="s">
        <v>1</v>
      </c>
      <c r="N307" s="265" t="s">
        <v>38</v>
      </c>
      <c r="O307" s="90"/>
      <c r="P307" s="228">
        <f>O307*H307</f>
        <v>0</v>
      </c>
      <c r="Q307" s="228">
        <v>0.016</v>
      </c>
      <c r="R307" s="228">
        <f>Q307*H307</f>
        <v>0.064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697</v>
      </c>
      <c r="AT307" s="230" t="s">
        <v>291</v>
      </c>
      <c r="AU307" s="230" t="s">
        <v>83</v>
      </c>
      <c r="AY307" s="16" t="s">
        <v>147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81</v>
      </c>
      <c r="BK307" s="231">
        <f>ROUND(I307*H307,2)</f>
        <v>0</v>
      </c>
      <c r="BL307" s="16" t="s">
        <v>697</v>
      </c>
      <c r="BM307" s="230" t="s">
        <v>706</v>
      </c>
    </row>
    <row r="308" spans="1:65" s="2" customFormat="1" ht="24.15" customHeight="1">
      <c r="A308" s="37"/>
      <c r="B308" s="38"/>
      <c r="C308" s="255" t="s">
        <v>707</v>
      </c>
      <c r="D308" s="255" t="s">
        <v>291</v>
      </c>
      <c r="E308" s="256" t="s">
        <v>708</v>
      </c>
      <c r="F308" s="257" t="s">
        <v>709</v>
      </c>
      <c r="G308" s="258" t="s">
        <v>154</v>
      </c>
      <c r="H308" s="259">
        <v>12.24</v>
      </c>
      <c r="I308" s="260"/>
      <c r="J308" s="261">
        <f>ROUND(I308*H308,2)</f>
        <v>0</v>
      </c>
      <c r="K308" s="262"/>
      <c r="L308" s="263"/>
      <c r="M308" s="264" t="s">
        <v>1</v>
      </c>
      <c r="N308" s="265" t="s">
        <v>38</v>
      </c>
      <c r="O308" s="90"/>
      <c r="P308" s="228">
        <f>O308*H308</f>
        <v>0</v>
      </c>
      <c r="Q308" s="228">
        <v>0.03333</v>
      </c>
      <c r="R308" s="228">
        <f>Q308*H308</f>
        <v>0.40795919999999997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697</v>
      </c>
      <c r="AT308" s="230" t="s">
        <v>291</v>
      </c>
      <c r="AU308" s="230" t="s">
        <v>83</v>
      </c>
      <c r="AY308" s="16" t="s">
        <v>147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81</v>
      </c>
      <c r="BK308" s="231">
        <f>ROUND(I308*H308,2)</f>
        <v>0</v>
      </c>
      <c r="BL308" s="16" t="s">
        <v>697</v>
      </c>
      <c r="BM308" s="230" t="s">
        <v>710</v>
      </c>
    </row>
    <row r="309" spans="1:65" s="2" customFormat="1" ht="33" customHeight="1">
      <c r="A309" s="37"/>
      <c r="B309" s="38"/>
      <c r="C309" s="218" t="s">
        <v>711</v>
      </c>
      <c r="D309" s="218" t="s">
        <v>151</v>
      </c>
      <c r="E309" s="219" t="s">
        <v>712</v>
      </c>
      <c r="F309" s="220" t="s">
        <v>713</v>
      </c>
      <c r="G309" s="221" t="s">
        <v>154</v>
      </c>
      <c r="H309" s="222">
        <v>12.24</v>
      </c>
      <c r="I309" s="223"/>
      <c r="J309" s="224">
        <f>ROUND(I309*H309,2)</f>
        <v>0</v>
      </c>
      <c r="K309" s="225"/>
      <c r="L309" s="43"/>
      <c r="M309" s="226" t="s">
        <v>1</v>
      </c>
      <c r="N309" s="227" t="s">
        <v>38</v>
      </c>
      <c r="O309" s="90"/>
      <c r="P309" s="228">
        <f>O309*H309</f>
        <v>0</v>
      </c>
      <c r="Q309" s="228">
        <v>0.00022</v>
      </c>
      <c r="R309" s="228">
        <f>Q309*H309</f>
        <v>0.0026928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274</v>
      </c>
      <c r="AT309" s="230" t="s">
        <v>151</v>
      </c>
      <c r="AU309" s="230" t="s">
        <v>83</v>
      </c>
      <c r="AY309" s="16" t="s">
        <v>147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81</v>
      </c>
      <c r="BK309" s="231">
        <f>ROUND(I309*H309,2)</f>
        <v>0</v>
      </c>
      <c r="BL309" s="16" t="s">
        <v>274</v>
      </c>
      <c r="BM309" s="230" t="s">
        <v>714</v>
      </c>
    </row>
    <row r="310" spans="1:65" s="2" customFormat="1" ht="24.15" customHeight="1">
      <c r="A310" s="37"/>
      <c r="B310" s="38"/>
      <c r="C310" s="218" t="s">
        <v>715</v>
      </c>
      <c r="D310" s="218" t="s">
        <v>151</v>
      </c>
      <c r="E310" s="219" t="s">
        <v>716</v>
      </c>
      <c r="F310" s="220" t="s">
        <v>717</v>
      </c>
      <c r="G310" s="221" t="s">
        <v>212</v>
      </c>
      <c r="H310" s="222">
        <v>1</v>
      </c>
      <c r="I310" s="223"/>
      <c r="J310" s="224">
        <f>ROUND(I310*H310,2)</f>
        <v>0</v>
      </c>
      <c r="K310" s="225"/>
      <c r="L310" s="43"/>
      <c r="M310" s="226" t="s">
        <v>1</v>
      </c>
      <c r="N310" s="227" t="s">
        <v>38</v>
      </c>
      <c r="O310" s="90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274</v>
      </c>
      <c r="AT310" s="230" t="s">
        <v>151</v>
      </c>
      <c r="AU310" s="230" t="s">
        <v>83</v>
      </c>
      <c r="AY310" s="16" t="s">
        <v>147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81</v>
      </c>
      <c r="BK310" s="231">
        <f>ROUND(I310*H310,2)</f>
        <v>0</v>
      </c>
      <c r="BL310" s="16" t="s">
        <v>274</v>
      </c>
      <c r="BM310" s="230" t="s">
        <v>718</v>
      </c>
    </row>
    <row r="311" spans="1:65" s="2" customFormat="1" ht="24.15" customHeight="1">
      <c r="A311" s="37"/>
      <c r="B311" s="38"/>
      <c r="C311" s="255" t="s">
        <v>719</v>
      </c>
      <c r="D311" s="255" t="s">
        <v>291</v>
      </c>
      <c r="E311" s="256" t="s">
        <v>720</v>
      </c>
      <c r="F311" s="257" t="s">
        <v>721</v>
      </c>
      <c r="G311" s="258" t="s">
        <v>212</v>
      </c>
      <c r="H311" s="259">
        <v>1</v>
      </c>
      <c r="I311" s="260"/>
      <c r="J311" s="261">
        <f>ROUND(I311*H311,2)</f>
        <v>0</v>
      </c>
      <c r="K311" s="262"/>
      <c r="L311" s="263"/>
      <c r="M311" s="264" t="s">
        <v>1</v>
      </c>
      <c r="N311" s="265" t="s">
        <v>38</v>
      </c>
      <c r="O311" s="90"/>
      <c r="P311" s="228">
        <f>O311*H311</f>
        <v>0</v>
      </c>
      <c r="Q311" s="228">
        <v>0.043</v>
      </c>
      <c r="R311" s="228">
        <f>Q311*H311</f>
        <v>0.043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294</v>
      </c>
      <c r="AT311" s="230" t="s">
        <v>291</v>
      </c>
      <c r="AU311" s="230" t="s">
        <v>83</v>
      </c>
      <c r="AY311" s="16" t="s">
        <v>147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81</v>
      </c>
      <c r="BK311" s="231">
        <f>ROUND(I311*H311,2)</f>
        <v>0</v>
      </c>
      <c r="BL311" s="16" t="s">
        <v>274</v>
      </c>
      <c r="BM311" s="230" t="s">
        <v>722</v>
      </c>
    </row>
    <row r="312" spans="1:65" s="2" customFormat="1" ht="24.15" customHeight="1">
      <c r="A312" s="37"/>
      <c r="B312" s="38"/>
      <c r="C312" s="218" t="s">
        <v>723</v>
      </c>
      <c r="D312" s="218" t="s">
        <v>151</v>
      </c>
      <c r="E312" s="219" t="s">
        <v>724</v>
      </c>
      <c r="F312" s="220" t="s">
        <v>725</v>
      </c>
      <c r="G312" s="221" t="s">
        <v>212</v>
      </c>
      <c r="H312" s="222">
        <v>8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38</v>
      </c>
      <c r="O312" s="90"/>
      <c r="P312" s="228">
        <f>O312*H312</f>
        <v>0</v>
      </c>
      <c r="Q312" s="228">
        <v>0.00047</v>
      </c>
      <c r="R312" s="228">
        <f>Q312*H312</f>
        <v>0.00376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274</v>
      </c>
      <c r="AT312" s="230" t="s">
        <v>151</v>
      </c>
      <c r="AU312" s="230" t="s">
        <v>83</v>
      </c>
      <c r="AY312" s="16" t="s">
        <v>147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81</v>
      </c>
      <c r="BK312" s="231">
        <f>ROUND(I312*H312,2)</f>
        <v>0</v>
      </c>
      <c r="BL312" s="16" t="s">
        <v>274</v>
      </c>
      <c r="BM312" s="230" t="s">
        <v>726</v>
      </c>
    </row>
    <row r="313" spans="1:65" s="2" customFormat="1" ht="24.15" customHeight="1">
      <c r="A313" s="37"/>
      <c r="B313" s="38"/>
      <c r="C313" s="218" t="s">
        <v>735</v>
      </c>
      <c r="D313" s="218" t="s">
        <v>151</v>
      </c>
      <c r="E313" s="219" t="s">
        <v>736</v>
      </c>
      <c r="F313" s="220" t="s">
        <v>737</v>
      </c>
      <c r="G313" s="221" t="s">
        <v>212</v>
      </c>
      <c r="H313" s="222">
        <v>8.4</v>
      </c>
      <c r="I313" s="223"/>
      <c r="J313" s="224">
        <f>ROUND(I313*H313,2)</f>
        <v>0</v>
      </c>
      <c r="K313" s="225"/>
      <c r="L313" s="43"/>
      <c r="M313" s="226" t="s">
        <v>1</v>
      </c>
      <c r="N313" s="227" t="s">
        <v>38</v>
      </c>
      <c r="O313" s="90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274</v>
      </c>
      <c r="AT313" s="230" t="s">
        <v>151</v>
      </c>
      <c r="AU313" s="230" t="s">
        <v>83</v>
      </c>
      <c r="AY313" s="16" t="s">
        <v>147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81</v>
      </c>
      <c r="BK313" s="231">
        <f>ROUND(I313*H313,2)</f>
        <v>0</v>
      </c>
      <c r="BL313" s="16" t="s">
        <v>274</v>
      </c>
      <c r="BM313" s="230" t="s">
        <v>738</v>
      </c>
    </row>
    <row r="314" spans="1:65" s="2" customFormat="1" ht="24.15" customHeight="1">
      <c r="A314" s="37"/>
      <c r="B314" s="38"/>
      <c r="C314" s="255" t="s">
        <v>739</v>
      </c>
      <c r="D314" s="255" t="s">
        <v>291</v>
      </c>
      <c r="E314" s="256" t="s">
        <v>740</v>
      </c>
      <c r="F314" s="257" t="s">
        <v>741</v>
      </c>
      <c r="G314" s="258" t="s">
        <v>183</v>
      </c>
      <c r="H314" s="259">
        <v>8.4</v>
      </c>
      <c r="I314" s="260"/>
      <c r="J314" s="261">
        <f>ROUND(I314*H314,2)</f>
        <v>0</v>
      </c>
      <c r="K314" s="262"/>
      <c r="L314" s="263"/>
      <c r="M314" s="264" t="s">
        <v>1</v>
      </c>
      <c r="N314" s="265" t="s">
        <v>38</v>
      </c>
      <c r="O314" s="90"/>
      <c r="P314" s="228">
        <f>O314*H314</f>
        <v>0</v>
      </c>
      <c r="Q314" s="228">
        <v>0.003</v>
      </c>
      <c r="R314" s="228">
        <f>Q314*H314</f>
        <v>0.0252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294</v>
      </c>
      <c r="AT314" s="230" t="s">
        <v>291</v>
      </c>
      <c r="AU314" s="230" t="s">
        <v>83</v>
      </c>
      <c r="AY314" s="16" t="s">
        <v>147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81</v>
      </c>
      <c r="BK314" s="231">
        <f>ROUND(I314*H314,2)</f>
        <v>0</v>
      </c>
      <c r="BL314" s="16" t="s">
        <v>274</v>
      </c>
      <c r="BM314" s="230" t="s">
        <v>742</v>
      </c>
    </row>
    <row r="315" spans="1:65" s="2" customFormat="1" ht="24.15" customHeight="1">
      <c r="A315" s="37"/>
      <c r="B315" s="38"/>
      <c r="C315" s="218" t="s">
        <v>743</v>
      </c>
      <c r="D315" s="218" t="s">
        <v>151</v>
      </c>
      <c r="E315" s="219" t="s">
        <v>744</v>
      </c>
      <c r="F315" s="220" t="s">
        <v>745</v>
      </c>
      <c r="G315" s="221" t="s">
        <v>246</v>
      </c>
      <c r="H315" s="222">
        <v>0.147</v>
      </c>
      <c r="I315" s="223"/>
      <c r="J315" s="224">
        <f>ROUND(I315*H315,2)</f>
        <v>0</v>
      </c>
      <c r="K315" s="225"/>
      <c r="L315" s="43"/>
      <c r="M315" s="226" t="s">
        <v>1</v>
      </c>
      <c r="N315" s="227" t="s">
        <v>38</v>
      </c>
      <c r="O315" s="90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274</v>
      </c>
      <c r="AT315" s="230" t="s">
        <v>151</v>
      </c>
      <c r="AU315" s="230" t="s">
        <v>83</v>
      </c>
      <c r="AY315" s="16" t="s">
        <v>147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81</v>
      </c>
      <c r="BK315" s="231">
        <f>ROUND(I315*H315,2)</f>
        <v>0</v>
      </c>
      <c r="BL315" s="16" t="s">
        <v>274</v>
      </c>
      <c r="BM315" s="230" t="s">
        <v>746</v>
      </c>
    </row>
    <row r="316" spans="1:65" s="2" customFormat="1" ht="24.15" customHeight="1">
      <c r="A316" s="37"/>
      <c r="B316" s="38"/>
      <c r="C316" s="218" t="s">
        <v>559</v>
      </c>
      <c r="D316" s="218" t="s">
        <v>151</v>
      </c>
      <c r="E316" s="219" t="s">
        <v>748</v>
      </c>
      <c r="F316" s="220" t="s">
        <v>749</v>
      </c>
      <c r="G316" s="221" t="s">
        <v>246</v>
      </c>
      <c r="H316" s="222">
        <v>0.147</v>
      </c>
      <c r="I316" s="223"/>
      <c r="J316" s="224">
        <f>ROUND(I316*H316,2)</f>
        <v>0</v>
      </c>
      <c r="K316" s="225"/>
      <c r="L316" s="43"/>
      <c r="M316" s="226" t="s">
        <v>1</v>
      </c>
      <c r="N316" s="227" t="s">
        <v>38</v>
      </c>
      <c r="O316" s="90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274</v>
      </c>
      <c r="AT316" s="230" t="s">
        <v>151</v>
      </c>
      <c r="AU316" s="230" t="s">
        <v>83</v>
      </c>
      <c r="AY316" s="16" t="s">
        <v>147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81</v>
      </c>
      <c r="BK316" s="231">
        <f>ROUND(I316*H316,2)</f>
        <v>0</v>
      </c>
      <c r="BL316" s="16" t="s">
        <v>274</v>
      </c>
      <c r="BM316" s="230" t="s">
        <v>969</v>
      </c>
    </row>
    <row r="317" spans="1:63" s="12" customFormat="1" ht="22.8" customHeight="1">
      <c r="A317" s="12"/>
      <c r="B317" s="202"/>
      <c r="C317" s="203"/>
      <c r="D317" s="204" t="s">
        <v>72</v>
      </c>
      <c r="E317" s="216" t="s">
        <v>751</v>
      </c>
      <c r="F317" s="216" t="s">
        <v>752</v>
      </c>
      <c r="G317" s="203"/>
      <c r="H317" s="203"/>
      <c r="I317" s="206"/>
      <c r="J317" s="217">
        <f>BK317</f>
        <v>0</v>
      </c>
      <c r="K317" s="203"/>
      <c r="L317" s="208"/>
      <c r="M317" s="209"/>
      <c r="N317" s="210"/>
      <c r="O317" s="210"/>
      <c r="P317" s="211">
        <f>SUM(P318:P327)</f>
        <v>0</v>
      </c>
      <c r="Q317" s="210"/>
      <c r="R317" s="211">
        <f>SUM(R318:R327)</f>
        <v>0.4828975999999999</v>
      </c>
      <c r="S317" s="210"/>
      <c r="T317" s="212">
        <f>SUM(T318:T327)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3" t="s">
        <v>83</v>
      </c>
      <c r="AT317" s="214" t="s">
        <v>72</v>
      </c>
      <c r="AU317" s="214" t="s">
        <v>81</v>
      </c>
      <c r="AY317" s="213" t="s">
        <v>147</v>
      </c>
      <c r="BK317" s="215">
        <f>SUM(BK318:BK327)</f>
        <v>0</v>
      </c>
    </row>
    <row r="318" spans="1:65" s="2" customFormat="1" ht="24.15" customHeight="1">
      <c r="A318" s="37"/>
      <c r="B318" s="38"/>
      <c r="C318" s="218" t="s">
        <v>753</v>
      </c>
      <c r="D318" s="218" t="s">
        <v>151</v>
      </c>
      <c r="E318" s="219" t="s">
        <v>754</v>
      </c>
      <c r="F318" s="220" t="s">
        <v>755</v>
      </c>
      <c r="G318" s="221" t="s">
        <v>154</v>
      </c>
      <c r="H318" s="222">
        <v>17.09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38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274</v>
      </c>
      <c r="AT318" s="230" t="s">
        <v>151</v>
      </c>
      <c r="AU318" s="230" t="s">
        <v>83</v>
      </c>
      <c r="AY318" s="16" t="s">
        <v>147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81</v>
      </c>
      <c r="BK318" s="231">
        <f>ROUND(I318*H318,2)</f>
        <v>0</v>
      </c>
      <c r="BL318" s="16" t="s">
        <v>274</v>
      </c>
      <c r="BM318" s="230" t="s">
        <v>756</v>
      </c>
    </row>
    <row r="319" spans="1:51" s="13" customFormat="1" ht="12">
      <c r="A319" s="13"/>
      <c r="B319" s="232"/>
      <c r="C319" s="233"/>
      <c r="D319" s="234" t="s">
        <v>157</v>
      </c>
      <c r="E319" s="235" t="s">
        <v>1</v>
      </c>
      <c r="F319" s="236" t="s">
        <v>970</v>
      </c>
      <c r="G319" s="233"/>
      <c r="H319" s="237">
        <v>17.09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157</v>
      </c>
      <c r="AU319" s="243" t="s">
        <v>83</v>
      </c>
      <c r="AV319" s="13" t="s">
        <v>83</v>
      </c>
      <c r="AW319" s="13" t="s">
        <v>30</v>
      </c>
      <c r="AX319" s="13" t="s">
        <v>81</v>
      </c>
      <c r="AY319" s="243" t="s">
        <v>147</v>
      </c>
    </row>
    <row r="320" spans="1:65" s="2" customFormat="1" ht="24.15" customHeight="1">
      <c r="A320" s="37"/>
      <c r="B320" s="38"/>
      <c r="C320" s="218" t="s">
        <v>758</v>
      </c>
      <c r="D320" s="218" t="s">
        <v>151</v>
      </c>
      <c r="E320" s="219" t="s">
        <v>759</v>
      </c>
      <c r="F320" s="220" t="s">
        <v>760</v>
      </c>
      <c r="G320" s="221" t="s">
        <v>154</v>
      </c>
      <c r="H320" s="222">
        <v>17.09</v>
      </c>
      <c r="I320" s="223"/>
      <c r="J320" s="224">
        <f>ROUND(I320*H320,2)</f>
        <v>0</v>
      </c>
      <c r="K320" s="225"/>
      <c r="L320" s="43"/>
      <c r="M320" s="226" t="s">
        <v>1</v>
      </c>
      <c r="N320" s="227" t="s">
        <v>38</v>
      </c>
      <c r="O320" s="90"/>
      <c r="P320" s="228">
        <f>O320*H320</f>
        <v>0</v>
      </c>
      <c r="Q320" s="228">
        <v>0.0003</v>
      </c>
      <c r="R320" s="228">
        <f>Q320*H320</f>
        <v>0.005127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274</v>
      </c>
      <c r="AT320" s="230" t="s">
        <v>151</v>
      </c>
      <c r="AU320" s="230" t="s">
        <v>83</v>
      </c>
      <c r="AY320" s="16" t="s">
        <v>147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81</v>
      </c>
      <c r="BK320" s="231">
        <f>ROUND(I320*H320,2)</f>
        <v>0</v>
      </c>
      <c r="BL320" s="16" t="s">
        <v>274</v>
      </c>
      <c r="BM320" s="230" t="s">
        <v>761</v>
      </c>
    </row>
    <row r="321" spans="1:51" s="13" customFormat="1" ht="12">
      <c r="A321" s="13"/>
      <c r="B321" s="232"/>
      <c r="C321" s="233"/>
      <c r="D321" s="234" t="s">
        <v>157</v>
      </c>
      <c r="E321" s="235" t="s">
        <v>1</v>
      </c>
      <c r="F321" s="236" t="s">
        <v>970</v>
      </c>
      <c r="G321" s="233"/>
      <c r="H321" s="237">
        <v>17.09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157</v>
      </c>
      <c r="AU321" s="243" t="s">
        <v>83</v>
      </c>
      <c r="AV321" s="13" t="s">
        <v>83</v>
      </c>
      <c r="AW321" s="13" t="s">
        <v>30</v>
      </c>
      <c r="AX321" s="13" t="s">
        <v>81</v>
      </c>
      <c r="AY321" s="243" t="s">
        <v>147</v>
      </c>
    </row>
    <row r="322" spans="1:65" s="2" customFormat="1" ht="33" customHeight="1">
      <c r="A322" s="37"/>
      <c r="B322" s="38"/>
      <c r="C322" s="218" t="s">
        <v>762</v>
      </c>
      <c r="D322" s="218" t="s">
        <v>151</v>
      </c>
      <c r="E322" s="219" t="s">
        <v>763</v>
      </c>
      <c r="F322" s="220" t="s">
        <v>764</v>
      </c>
      <c r="G322" s="221" t="s">
        <v>183</v>
      </c>
      <c r="H322" s="222">
        <v>13.5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38</v>
      </c>
      <c r="O322" s="90"/>
      <c r="P322" s="228">
        <f>O322*H322</f>
        <v>0</v>
      </c>
      <c r="Q322" s="228">
        <v>0.00043</v>
      </c>
      <c r="R322" s="228">
        <f>Q322*H322</f>
        <v>0.005805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274</v>
      </c>
      <c r="AT322" s="230" t="s">
        <v>151</v>
      </c>
      <c r="AU322" s="230" t="s">
        <v>83</v>
      </c>
      <c r="AY322" s="16" t="s">
        <v>147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81</v>
      </c>
      <c r="BK322" s="231">
        <f>ROUND(I322*H322,2)</f>
        <v>0</v>
      </c>
      <c r="BL322" s="16" t="s">
        <v>274</v>
      </c>
      <c r="BM322" s="230" t="s">
        <v>765</v>
      </c>
    </row>
    <row r="323" spans="1:65" s="2" customFormat="1" ht="24.15" customHeight="1">
      <c r="A323" s="37"/>
      <c r="B323" s="38"/>
      <c r="C323" s="218" t="s">
        <v>766</v>
      </c>
      <c r="D323" s="218" t="s">
        <v>151</v>
      </c>
      <c r="E323" s="219" t="s">
        <v>767</v>
      </c>
      <c r="F323" s="220" t="s">
        <v>768</v>
      </c>
      <c r="G323" s="221" t="s">
        <v>154</v>
      </c>
      <c r="H323" s="222">
        <v>17.09</v>
      </c>
      <c r="I323" s="223"/>
      <c r="J323" s="224">
        <f>ROUND(I323*H323,2)</f>
        <v>0</v>
      </c>
      <c r="K323" s="225"/>
      <c r="L323" s="43"/>
      <c r="M323" s="226" t="s">
        <v>1</v>
      </c>
      <c r="N323" s="227" t="s">
        <v>38</v>
      </c>
      <c r="O323" s="90"/>
      <c r="P323" s="228">
        <f>O323*H323</f>
        <v>0</v>
      </c>
      <c r="Q323" s="228">
        <v>0.0052</v>
      </c>
      <c r="R323" s="228">
        <f>Q323*H323</f>
        <v>0.08886799999999999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274</v>
      </c>
      <c r="AT323" s="230" t="s">
        <v>151</v>
      </c>
      <c r="AU323" s="230" t="s">
        <v>83</v>
      </c>
      <c r="AY323" s="16" t="s">
        <v>147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81</v>
      </c>
      <c r="BK323" s="231">
        <f>ROUND(I323*H323,2)</f>
        <v>0</v>
      </c>
      <c r="BL323" s="16" t="s">
        <v>274</v>
      </c>
      <c r="BM323" s="230" t="s">
        <v>769</v>
      </c>
    </row>
    <row r="324" spans="1:65" s="2" customFormat="1" ht="16.5" customHeight="1">
      <c r="A324" s="37"/>
      <c r="B324" s="38"/>
      <c r="C324" s="255" t="s">
        <v>770</v>
      </c>
      <c r="D324" s="255" t="s">
        <v>291</v>
      </c>
      <c r="E324" s="256" t="s">
        <v>971</v>
      </c>
      <c r="F324" s="257" t="s">
        <v>772</v>
      </c>
      <c r="G324" s="258" t="s">
        <v>154</v>
      </c>
      <c r="H324" s="259">
        <v>19.578</v>
      </c>
      <c r="I324" s="260"/>
      <c r="J324" s="261">
        <f>ROUND(I324*H324,2)</f>
        <v>0</v>
      </c>
      <c r="K324" s="262"/>
      <c r="L324" s="263"/>
      <c r="M324" s="264" t="s">
        <v>1</v>
      </c>
      <c r="N324" s="265" t="s">
        <v>38</v>
      </c>
      <c r="O324" s="90"/>
      <c r="P324" s="228">
        <f>O324*H324</f>
        <v>0</v>
      </c>
      <c r="Q324" s="228">
        <v>0.0192</v>
      </c>
      <c r="R324" s="228">
        <f>Q324*H324</f>
        <v>0.37589759999999994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294</v>
      </c>
      <c r="AT324" s="230" t="s">
        <v>291</v>
      </c>
      <c r="AU324" s="230" t="s">
        <v>83</v>
      </c>
      <c r="AY324" s="16" t="s">
        <v>147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81</v>
      </c>
      <c r="BK324" s="231">
        <f>ROUND(I324*H324,2)</f>
        <v>0</v>
      </c>
      <c r="BL324" s="16" t="s">
        <v>274</v>
      </c>
      <c r="BM324" s="230" t="s">
        <v>773</v>
      </c>
    </row>
    <row r="325" spans="1:65" s="2" customFormat="1" ht="24.15" customHeight="1">
      <c r="A325" s="37"/>
      <c r="B325" s="38"/>
      <c r="C325" s="218" t="s">
        <v>774</v>
      </c>
      <c r="D325" s="218" t="s">
        <v>151</v>
      </c>
      <c r="E325" s="219" t="s">
        <v>775</v>
      </c>
      <c r="F325" s="220" t="s">
        <v>776</v>
      </c>
      <c r="G325" s="221" t="s">
        <v>154</v>
      </c>
      <c r="H325" s="222">
        <v>4.8</v>
      </c>
      <c r="I325" s="223"/>
      <c r="J325" s="224">
        <f>ROUND(I325*H325,2)</f>
        <v>0</v>
      </c>
      <c r="K325" s="225"/>
      <c r="L325" s="43"/>
      <c r="M325" s="226" t="s">
        <v>1</v>
      </c>
      <c r="N325" s="227" t="s">
        <v>38</v>
      </c>
      <c r="O325" s="90"/>
      <c r="P325" s="228">
        <f>O325*H325</f>
        <v>0</v>
      </c>
      <c r="Q325" s="228">
        <v>0.0015</v>
      </c>
      <c r="R325" s="228">
        <f>Q325*H325</f>
        <v>0.0072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274</v>
      </c>
      <c r="AT325" s="230" t="s">
        <v>151</v>
      </c>
      <c r="AU325" s="230" t="s">
        <v>83</v>
      </c>
      <c r="AY325" s="16" t="s">
        <v>147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81</v>
      </c>
      <c r="BK325" s="231">
        <f>ROUND(I325*H325,2)</f>
        <v>0</v>
      </c>
      <c r="BL325" s="16" t="s">
        <v>274</v>
      </c>
      <c r="BM325" s="230" t="s">
        <v>777</v>
      </c>
    </row>
    <row r="326" spans="1:51" s="13" customFormat="1" ht="12">
      <c r="A326" s="13"/>
      <c r="B326" s="232"/>
      <c r="C326" s="233"/>
      <c r="D326" s="234" t="s">
        <v>157</v>
      </c>
      <c r="E326" s="235" t="s">
        <v>1</v>
      </c>
      <c r="F326" s="236" t="s">
        <v>972</v>
      </c>
      <c r="G326" s="233"/>
      <c r="H326" s="237">
        <v>4.8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157</v>
      </c>
      <c r="AU326" s="243" t="s">
        <v>83</v>
      </c>
      <c r="AV326" s="13" t="s">
        <v>83</v>
      </c>
      <c r="AW326" s="13" t="s">
        <v>30</v>
      </c>
      <c r="AX326" s="13" t="s">
        <v>81</v>
      </c>
      <c r="AY326" s="243" t="s">
        <v>147</v>
      </c>
    </row>
    <row r="327" spans="1:65" s="2" customFormat="1" ht="49.05" customHeight="1">
      <c r="A327" s="37"/>
      <c r="B327" s="38"/>
      <c r="C327" s="218" t="s">
        <v>779</v>
      </c>
      <c r="D327" s="218" t="s">
        <v>151</v>
      </c>
      <c r="E327" s="219" t="s">
        <v>780</v>
      </c>
      <c r="F327" s="220" t="s">
        <v>781</v>
      </c>
      <c r="G327" s="221" t="s">
        <v>246</v>
      </c>
      <c r="H327" s="222">
        <v>0.483</v>
      </c>
      <c r="I327" s="223"/>
      <c r="J327" s="224">
        <f>ROUND(I327*H327,2)</f>
        <v>0</v>
      </c>
      <c r="K327" s="225"/>
      <c r="L327" s="43"/>
      <c r="M327" s="226" t="s">
        <v>1</v>
      </c>
      <c r="N327" s="227" t="s">
        <v>38</v>
      </c>
      <c r="O327" s="90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274</v>
      </c>
      <c r="AT327" s="230" t="s">
        <v>151</v>
      </c>
      <c r="AU327" s="230" t="s">
        <v>83</v>
      </c>
      <c r="AY327" s="16" t="s">
        <v>147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81</v>
      </c>
      <c r="BK327" s="231">
        <f>ROUND(I327*H327,2)</f>
        <v>0</v>
      </c>
      <c r="BL327" s="16" t="s">
        <v>274</v>
      </c>
      <c r="BM327" s="230" t="s">
        <v>782</v>
      </c>
    </row>
    <row r="328" spans="1:63" s="12" customFormat="1" ht="22.8" customHeight="1">
      <c r="A328" s="12"/>
      <c r="B328" s="202"/>
      <c r="C328" s="203"/>
      <c r="D328" s="204" t="s">
        <v>72</v>
      </c>
      <c r="E328" s="216" t="s">
        <v>783</v>
      </c>
      <c r="F328" s="216" t="s">
        <v>784</v>
      </c>
      <c r="G328" s="203"/>
      <c r="H328" s="203"/>
      <c r="I328" s="206"/>
      <c r="J328" s="217">
        <f>BK328</f>
        <v>0</v>
      </c>
      <c r="K328" s="203"/>
      <c r="L328" s="208"/>
      <c r="M328" s="209"/>
      <c r="N328" s="210"/>
      <c r="O328" s="210"/>
      <c r="P328" s="211">
        <f>SUM(P329:P344)</f>
        <v>0</v>
      </c>
      <c r="Q328" s="210"/>
      <c r="R328" s="211">
        <f>SUM(R329:R344)</f>
        <v>1.04472008</v>
      </c>
      <c r="S328" s="210"/>
      <c r="T328" s="212">
        <f>SUM(T329:T344)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3" t="s">
        <v>83</v>
      </c>
      <c r="AT328" s="214" t="s">
        <v>72</v>
      </c>
      <c r="AU328" s="214" t="s">
        <v>81</v>
      </c>
      <c r="AY328" s="213" t="s">
        <v>147</v>
      </c>
      <c r="BK328" s="215">
        <f>SUM(BK329:BK344)</f>
        <v>0</v>
      </c>
    </row>
    <row r="329" spans="1:65" s="2" customFormat="1" ht="24.15" customHeight="1">
      <c r="A329" s="37"/>
      <c r="B329" s="38"/>
      <c r="C329" s="218" t="s">
        <v>785</v>
      </c>
      <c r="D329" s="218" t="s">
        <v>151</v>
      </c>
      <c r="E329" s="219" t="s">
        <v>786</v>
      </c>
      <c r="F329" s="220" t="s">
        <v>787</v>
      </c>
      <c r="G329" s="221" t="s">
        <v>154</v>
      </c>
      <c r="H329" s="222">
        <v>92.56</v>
      </c>
      <c r="I329" s="223"/>
      <c r="J329" s="224">
        <f>ROUND(I329*H329,2)</f>
        <v>0</v>
      </c>
      <c r="K329" s="225"/>
      <c r="L329" s="43"/>
      <c r="M329" s="226" t="s">
        <v>1</v>
      </c>
      <c r="N329" s="227" t="s">
        <v>38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274</v>
      </c>
      <c r="AT329" s="230" t="s">
        <v>151</v>
      </c>
      <c r="AU329" s="230" t="s">
        <v>83</v>
      </c>
      <c r="AY329" s="16" t="s">
        <v>147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81</v>
      </c>
      <c r="BK329" s="231">
        <f>ROUND(I329*H329,2)</f>
        <v>0</v>
      </c>
      <c r="BL329" s="16" t="s">
        <v>274</v>
      </c>
      <c r="BM329" s="230" t="s">
        <v>788</v>
      </c>
    </row>
    <row r="330" spans="1:51" s="13" customFormat="1" ht="12">
      <c r="A330" s="13"/>
      <c r="B330" s="232"/>
      <c r="C330" s="233"/>
      <c r="D330" s="234" t="s">
        <v>157</v>
      </c>
      <c r="E330" s="235" t="s">
        <v>1</v>
      </c>
      <c r="F330" s="236" t="s">
        <v>973</v>
      </c>
      <c r="G330" s="233"/>
      <c r="H330" s="237">
        <v>92.56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157</v>
      </c>
      <c r="AU330" s="243" t="s">
        <v>83</v>
      </c>
      <c r="AV330" s="13" t="s">
        <v>83</v>
      </c>
      <c r="AW330" s="13" t="s">
        <v>30</v>
      </c>
      <c r="AX330" s="13" t="s">
        <v>81</v>
      </c>
      <c r="AY330" s="243" t="s">
        <v>147</v>
      </c>
    </row>
    <row r="331" spans="1:65" s="2" customFormat="1" ht="16.5" customHeight="1">
      <c r="A331" s="37"/>
      <c r="B331" s="38"/>
      <c r="C331" s="218" t="s">
        <v>790</v>
      </c>
      <c r="D331" s="218" t="s">
        <v>151</v>
      </c>
      <c r="E331" s="219" t="s">
        <v>791</v>
      </c>
      <c r="F331" s="220" t="s">
        <v>792</v>
      </c>
      <c r="G331" s="221" t="s">
        <v>154</v>
      </c>
      <c r="H331" s="222">
        <v>92.56</v>
      </c>
      <c r="I331" s="223"/>
      <c r="J331" s="224">
        <f>ROUND(I331*H331,2)</f>
        <v>0</v>
      </c>
      <c r="K331" s="225"/>
      <c r="L331" s="43"/>
      <c r="M331" s="226" t="s">
        <v>1</v>
      </c>
      <c r="N331" s="227" t="s">
        <v>38</v>
      </c>
      <c r="O331" s="90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274</v>
      </c>
      <c r="AT331" s="230" t="s">
        <v>151</v>
      </c>
      <c r="AU331" s="230" t="s">
        <v>83</v>
      </c>
      <c r="AY331" s="16" t="s">
        <v>147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81</v>
      </c>
      <c r="BK331" s="231">
        <f>ROUND(I331*H331,2)</f>
        <v>0</v>
      </c>
      <c r="BL331" s="16" t="s">
        <v>274</v>
      </c>
      <c r="BM331" s="230" t="s">
        <v>793</v>
      </c>
    </row>
    <row r="332" spans="1:51" s="13" customFormat="1" ht="12">
      <c r="A332" s="13"/>
      <c r="B332" s="232"/>
      <c r="C332" s="233"/>
      <c r="D332" s="234" t="s">
        <v>157</v>
      </c>
      <c r="E332" s="235" t="s">
        <v>1</v>
      </c>
      <c r="F332" s="236" t="s">
        <v>973</v>
      </c>
      <c r="G332" s="233"/>
      <c r="H332" s="237">
        <v>92.56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157</v>
      </c>
      <c r="AU332" s="243" t="s">
        <v>83</v>
      </c>
      <c r="AV332" s="13" t="s">
        <v>83</v>
      </c>
      <c r="AW332" s="13" t="s">
        <v>30</v>
      </c>
      <c r="AX332" s="13" t="s">
        <v>81</v>
      </c>
      <c r="AY332" s="243" t="s">
        <v>147</v>
      </c>
    </row>
    <row r="333" spans="1:65" s="2" customFormat="1" ht="16.5" customHeight="1">
      <c r="A333" s="37"/>
      <c r="B333" s="38"/>
      <c r="C333" s="218" t="s">
        <v>794</v>
      </c>
      <c r="D333" s="218" t="s">
        <v>151</v>
      </c>
      <c r="E333" s="219" t="s">
        <v>795</v>
      </c>
      <c r="F333" s="220" t="s">
        <v>796</v>
      </c>
      <c r="G333" s="221" t="s">
        <v>154</v>
      </c>
      <c r="H333" s="222">
        <v>92.56</v>
      </c>
      <c r="I333" s="223"/>
      <c r="J333" s="224">
        <f>ROUND(I333*H333,2)</f>
        <v>0</v>
      </c>
      <c r="K333" s="225"/>
      <c r="L333" s="43"/>
      <c r="M333" s="226" t="s">
        <v>1</v>
      </c>
      <c r="N333" s="227" t="s">
        <v>38</v>
      </c>
      <c r="O333" s="90"/>
      <c r="P333" s="228">
        <f>O333*H333</f>
        <v>0</v>
      </c>
      <c r="Q333" s="228">
        <v>0.0002</v>
      </c>
      <c r="R333" s="228">
        <f>Q333*H333</f>
        <v>0.018512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274</v>
      </c>
      <c r="AT333" s="230" t="s">
        <v>151</v>
      </c>
      <c r="AU333" s="230" t="s">
        <v>83</v>
      </c>
      <c r="AY333" s="16" t="s">
        <v>147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81</v>
      </c>
      <c r="BK333" s="231">
        <f>ROUND(I333*H333,2)</f>
        <v>0</v>
      </c>
      <c r="BL333" s="16" t="s">
        <v>274</v>
      </c>
      <c r="BM333" s="230" t="s">
        <v>797</v>
      </c>
    </row>
    <row r="334" spans="1:51" s="13" customFormat="1" ht="12">
      <c r="A334" s="13"/>
      <c r="B334" s="232"/>
      <c r="C334" s="233"/>
      <c r="D334" s="234" t="s">
        <v>157</v>
      </c>
      <c r="E334" s="235" t="s">
        <v>1</v>
      </c>
      <c r="F334" s="236" t="s">
        <v>973</v>
      </c>
      <c r="G334" s="233"/>
      <c r="H334" s="237">
        <v>92.56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157</v>
      </c>
      <c r="AU334" s="243" t="s">
        <v>83</v>
      </c>
      <c r="AV334" s="13" t="s">
        <v>83</v>
      </c>
      <c r="AW334" s="13" t="s">
        <v>30</v>
      </c>
      <c r="AX334" s="13" t="s">
        <v>81</v>
      </c>
      <c r="AY334" s="243" t="s">
        <v>147</v>
      </c>
    </row>
    <row r="335" spans="1:65" s="2" customFormat="1" ht="33" customHeight="1">
      <c r="A335" s="37"/>
      <c r="B335" s="38"/>
      <c r="C335" s="218" t="s">
        <v>798</v>
      </c>
      <c r="D335" s="218" t="s">
        <v>151</v>
      </c>
      <c r="E335" s="219" t="s">
        <v>799</v>
      </c>
      <c r="F335" s="220" t="s">
        <v>800</v>
      </c>
      <c r="G335" s="221" t="s">
        <v>154</v>
      </c>
      <c r="H335" s="222">
        <v>92.56</v>
      </c>
      <c r="I335" s="223"/>
      <c r="J335" s="224">
        <f>ROUND(I335*H335,2)</f>
        <v>0</v>
      </c>
      <c r="K335" s="225"/>
      <c r="L335" s="43"/>
      <c r="M335" s="226" t="s">
        <v>1</v>
      </c>
      <c r="N335" s="227" t="s">
        <v>38</v>
      </c>
      <c r="O335" s="90"/>
      <c r="P335" s="228">
        <f>O335*H335</f>
        <v>0</v>
      </c>
      <c r="Q335" s="228">
        <v>0.0075</v>
      </c>
      <c r="R335" s="228">
        <f>Q335*H335</f>
        <v>0.6942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274</v>
      </c>
      <c r="AT335" s="230" t="s">
        <v>151</v>
      </c>
      <c r="AU335" s="230" t="s">
        <v>83</v>
      </c>
      <c r="AY335" s="16" t="s">
        <v>147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81</v>
      </c>
      <c r="BK335" s="231">
        <f>ROUND(I335*H335,2)</f>
        <v>0</v>
      </c>
      <c r="BL335" s="16" t="s">
        <v>274</v>
      </c>
      <c r="BM335" s="230" t="s">
        <v>801</v>
      </c>
    </row>
    <row r="336" spans="1:51" s="13" customFormat="1" ht="12">
      <c r="A336" s="13"/>
      <c r="B336" s="232"/>
      <c r="C336" s="233"/>
      <c r="D336" s="234" t="s">
        <v>157</v>
      </c>
      <c r="E336" s="235" t="s">
        <v>1</v>
      </c>
      <c r="F336" s="236" t="s">
        <v>973</v>
      </c>
      <c r="G336" s="233"/>
      <c r="H336" s="237">
        <v>92.56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157</v>
      </c>
      <c r="AU336" s="243" t="s">
        <v>83</v>
      </c>
      <c r="AV336" s="13" t="s">
        <v>83</v>
      </c>
      <c r="AW336" s="13" t="s">
        <v>30</v>
      </c>
      <c r="AX336" s="13" t="s">
        <v>81</v>
      </c>
      <c r="AY336" s="243" t="s">
        <v>147</v>
      </c>
    </row>
    <row r="337" spans="1:65" s="2" customFormat="1" ht="16.5" customHeight="1">
      <c r="A337" s="37"/>
      <c r="B337" s="38"/>
      <c r="C337" s="255" t="s">
        <v>802</v>
      </c>
      <c r="D337" s="255" t="s">
        <v>291</v>
      </c>
      <c r="E337" s="256" t="s">
        <v>803</v>
      </c>
      <c r="F337" s="257" t="s">
        <v>804</v>
      </c>
      <c r="G337" s="258" t="s">
        <v>183</v>
      </c>
      <c r="H337" s="259">
        <v>45</v>
      </c>
      <c r="I337" s="260"/>
      <c r="J337" s="261">
        <f>ROUND(I337*H337,2)</f>
        <v>0</v>
      </c>
      <c r="K337" s="262"/>
      <c r="L337" s="263"/>
      <c r="M337" s="264" t="s">
        <v>1</v>
      </c>
      <c r="N337" s="265" t="s">
        <v>38</v>
      </c>
      <c r="O337" s="90"/>
      <c r="P337" s="228">
        <f>O337*H337</f>
        <v>0</v>
      </c>
      <c r="Q337" s="228">
        <v>0.00035</v>
      </c>
      <c r="R337" s="228">
        <f>Q337*H337</f>
        <v>0.01575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294</v>
      </c>
      <c r="AT337" s="230" t="s">
        <v>291</v>
      </c>
      <c r="AU337" s="230" t="s">
        <v>83</v>
      </c>
      <c r="AY337" s="16" t="s">
        <v>147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81</v>
      </c>
      <c r="BK337" s="231">
        <f>ROUND(I337*H337,2)</f>
        <v>0</v>
      </c>
      <c r="BL337" s="16" t="s">
        <v>274</v>
      </c>
      <c r="BM337" s="230" t="s">
        <v>805</v>
      </c>
    </row>
    <row r="338" spans="1:65" s="2" customFormat="1" ht="24.15" customHeight="1">
      <c r="A338" s="37"/>
      <c r="B338" s="38"/>
      <c r="C338" s="218" t="s">
        <v>806</v>
      </c>
      <c r="D338" s="218" t="s">
        <v>151</v>
      </c>
      <c r="E338" s="219" t="s">
        <v>807</v>
      </c>
      <c r="F338" s="220" t="s">
        <v>808</v>
      </c>
      <c r="G338" s="221" t="s">
        <v>154</v>
      </c>
      <c r="H338" s="222">
        <v>92.56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38</v>
      </c>
      <c r="O338" s="90"/>
      <c r="P338" s="228">
        <f>O338*H338</f>
        <v>0</v>
      </c>
      <c r="Q338" s="228">
        <v>0.0003</v>
      </c>
      <c r="R338" s="228">
        <f>Q338*H338</f>
        <v>0.027767999999999998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274</v>
      </c>
      <c r="AT338" s="230" t="s">
        <v>151</v>
      </c>
      <c r="AU338" s="230" t="s">
        <v>83</v>
      </c>
      <c r="AY338" s="16" t="s">
        <v>147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81</v>
      </c>
      <c r="BK338" s="231">
        <f>ROUND(I338*H338,2)</f>
        <v>0</v>
      </c>
      <c r="BL338" s="16" t="s">
        <v>274</v>
      </c>
      <c r="BM338" s="230" t="s">
        <v>809</v>
      </c>
    </row>
    <row r="339" spans="1:51" s="13" customFormat="1" ht="12">
      <c r="A339" s="13"/>
      <c r="B339" s="232"/>
      <c r="C339" s="233"/>
      <c r="D339" s="234" t="s">
        <v>157</v>
      </c>
      <c r="E339" s="235" t="s">
        <v>1</v>
      </c>
      <c r="F339" s="236" t="s">
        <v>973</v>
      </c>
      <c r="G339" s="233"/>
      <c r="H339" s="237">
        <v>92.56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157</v>
      </c>
      <c r="AU339" s="243" t="s">
        <v>83</v>
      </c>
      <c r="AV339" s="13" t="s">
        <v>83</v>
      </c>
      <c r="AW339" s="13" t="s">
        <v>30</v>
      </c>
      <c r="AX339" s="13" t="s">
        <v>81</v>
      </c>
      <c r="AY339" s="243" t="s">
        <v>147</v>
      </c>
    </row>
    <row r="340" spans="1:65" s="2" customFormat="1" ht="16.5" customHeight="1">
      <c r="A340" s="37"/>
      <c r="B340" s="38"/>
      <c r="C340" s="255" t="s">
        <v>810</v>
      </c>
      <c r="D340" s="255" t="s">
        <v>291</v>
      </c>
      <c r="E340" s="256" t="s">
        <v>811</v>
      </c>
      <c r="F340" s="257" t="s">
        <v>812</v>
      </c>
      <c r="G340" s="258" t="s">
        <v>154</v>
      </c>
      <c r="H340" s="259">
        <v>101.816</v>
      </c>
      <c r="I340" s="260"/>
      <c r="J340" s="261">
        <f>ROUND(I340*H340,2)</f>
        <v>0</v>
      </c>
      <c r="K340" s="262"/>
      <c r="L340" s="263"/>
      <c r="M340" s="264" t="s">
        <v>1</v>
      </c>
      <c r="N340" s="265" t="s">
        <v>38</v>
      </c>
      <c r="O340" s="90"/>
      <c r="P340" s="228">
        <f>O340*H340</f>
        <v>0</v>
      </c>
      <c r="Q340" s="228">
        <v>0.00283</v>
      </c>
      <c r="R340" s="228">
        <f>Q340*H340</f>
        <v>0.28813928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294</v>
      </c>
      <c r="AT340" s="230" t="s">
        <v>291</v>
      </c>
      <c r="AU340" s="230" t="s">
        <v>83</v>
      </c>
      <c r="AY340" s="16" t="s">
        <v>147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81</v>
      </c>
      <c r="BK340" s="231">
        <f>ROUND(I340*H340,2)</f>
        <v>0</v>
      </c>
      <c r="BL340" s="16" t="s">
        <v>274</v>
      </c>
      <c r="BM340" s="230" t="s">
        <v>813</v>
      </c>
    </row>
    <row r="341" spans="1:51" s="13" customFormat="1" ht="12">
      <c r="A341" s="13"/>
      <c r="B341" s="232"/>
      <c r="C341" s="233"/>
      <c r="D341" s="234" t="s">
        <v>157</v>
      </c>
      <c r="E341" s="233"/>
      <c r="F341" s="236" t="s">
        <v>974</v>
      </c>
      <c r="G341" s="233"/>
      <c r="H341" s="237">
        <v>101.816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157</v>
      </c>
      <c r="AU341" s="243" t="s">
        <v>83</v>
      </c>
      <c r="AV341" s="13" t="s">
        <v>83</v>
      </c>
      <c r="AW341" s="13" t="s">
        <v>4</v>
      </c>
      <c r="AX341" s="13" t="s">
        <v>81</v>
      </c>
      <c r="AY341" s="243" t="s">
        <v>147</v>
      </c>
    </row>
    <row r="342" spans="1:65" s="2" customFormat="1" ht="21.75" customHeight="1">
      <c r="A342" s="37"/>
      <c r="B342" s="38"/>
      <c r="C342" s="218" t="s">
        <v>815</v>
      </c>
      <c r="D342" s="218" t="s">
        <v>151</v>
      </c>
      <c r="E342" s="219" t="s">
        <v>816</v>
      </c>
      <c r="F342" s="220" t="s">
        <v>817</v>
      </c>
      <c r="G342" s="221" t="s">
        <v>183</v>
      </c>
      <c r="H342" s="222">
        <v>35.08</v>
      </c>
      <c r="I342" s="223"/>
      <c r="J342" s="224">
        <f>ROUND(I342*H342,2)</f>
        <v>0</v>
      </c>
      <c r="K342" s="225"/>
      <c r="L342" s="43"/>
      <c r="M342" s="226" t="s">
        <v>1</v>
      </c>
      <c r="N342" s="227" t="s">
        <v>38</v>
      </c>
      <c r="O342" s="90"/>
      <c r="P342" s="228">
        <f>O342*H342</f>
        <v>0</v>
      </c>
      <c r="Q342" s="228">
        <v>1E-05</v>
      </c>
      <c r="R342" s="228">
        <f>Q342*H342</f>
        <v>0.0003508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274</v>
      </c>
      <c r="AT342" s="230" t="s">
        <v>151</v>
      </c>
      <c r="AU342" s="230" t="s">
        <v>83</v>
      </c>
      <c r="AY342" s="16" t="s">
        <v>147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81</v>
      </c>
      <c r="BK342" s="231">
        <f>ROUND(I342*H342,2)</f>
        <v>0</v>
      </c>
      <c r="BL342" s="16" t="s">
        <v>274</v>
      </c>
      <c r="BM342" s="230" t="s">
        <v>818</v>
      </c>
    </row>
    <row r="343" spans="1:65" s="2" customFormat="1" ht="24.15" customHeight="1">
      <c r="A343" s="37"/>
      <c r="B343" s="38"/>
      <c r="C343" s="218" t="s">
        <v>819</v>
      </c>
      <c r="D343" s="218" t="s">
        <v>151</v>
      </c>
      <c r="E343" s="219" t="s">
        <v>820</v>
      </c>
      <c r="F343" s="220" t="s">
        <v>821</v>
      </c>
      <c r="G343" s="221" t="s">
        <v>246</v>
      </c>
      <c r="H343" s="222">
        <v>1.045</v>
      </c>
      <c r="I343" s="223"/>
      <c r="J343" s="224">
        <f>ROUND(I343*H343,2)</f>
        <v>0</v>
      </c>
      <c r="K343" s="225"/>
      <c r="L343" s="43"/>
      <c r="M343" s="226" t="s">
        <v>1</v>
      </c>
      <c r="N343" s="227" t="s">
        <v>38</v>
      </c>
      <c r="O343" s="90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0" t="s">
        <v>274</v>
      </c>
      <c r="AT343" s="230" t="s">
        <v>151</v>
      </c>
      <c r="AU343" s="230" t="s">
        <v>83</v>
      </c>
      <c r="AY343" s="16" t="s">
        <v>147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6" t="s">
        <v>81</v>
      </c>
      <c r="BK343" s="231">
        <f>ROUND(I343*H343,2)</f>
        <v>0</v>
      </c>
      <c r="BL343" s="16" t="s">
        <v>274</v>
      </c>
      <c r="BM343" s="230" t="s">
        <v>822</v>
      </c>
    </row>
    <row r="344" spans="1:65" s="2" customFormat="1" ht="49.05" customHeight="1">
      <c r="A344" s="37"/>
      <c r="B344" s="38"/>
      <c r="C344" s="218" t="s">
        <v>823</v>
      </c>
      <c r="D344" s="218" t="s">
        <v>151</v>
      </c>
      <c r="E344" s="219" t="s">
        <v>824</v>
      </c>
      <c r="F344" s="220" t="s">
        <v>825</v>
      </c>
      <c r="G344" s="221" t="s">
        <v>246</v>
      </c>
      <c r="H344" s="222">
        <v>0.35</v>
      </c>
      <c r="I344" s="223"/>
      <c r="J344" s="224">
        <f>ROUND(I344*H344,2)</f>
        <v>0</v>
      </c>
      <c r="K344" s="225"/>
      <c r="L344" s="43"/>
      <c r="M344" s="226" t="s">
        <v>1</v>
      </c>
      <c r="N344" s="227" t="s">
        <v>38</v>
      </c>
      <c r="O344" s="90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274</v>
      </c>
      <c r="AT344" s="230" t="s">
        <v>151</v>
      </c>
      <c r="AU344" s="230" t="s">
        <v>83</v>
      </c>
      <c r="AY344" s="16" t="s">
        <v>147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81</v>
      </c>
      <c r="BK344" s="231">
        <f>ROUND(I344*H344,2)</f>
        <v>0</v>
      </c>
      <c r="BL344" s="16" t="s">
        <v>274</v>
      </c>
      <c r="BM344" s="230" t="s">
        <v>826</v>
      </c>
    </row>
    <row r="345" spans="1:63" s="12" customFormat="1" ht="22.8" customHeight="1">
      <c r="A345" s="12"/>
      <c r="B345" s="202"/>
      <c r="C345" s="203"/>
      <c r="D345" s="204" t="s">
        <v>72</v>
      </c>
      <c r="E345" s="216" t="s">
        <v>827</v>
      </c>
      <c r="F345" s="216" t="s">
        <v>828</v>
      </c>
      <c r="G345" s="203"/>
      <c r="H345" s="203"/>
      <c r="I345" s="206"/>
      <c r="J345" s="217">
        <f>BK345</f>
        <v>0</v>
      </c>
      <c r="K345" s="203"/>
      <c r="L345" s="208"/>
      <c r="M345" s="209"/>
      <c r="N345" s="210"/>
      <c r="O345" s="210"/>
      <c r="P345" s="211">
        <f>SUM(P346:P356)</f>
        <v>0</v>
      </c>
      <c r="Q345" s="210"/>
      <c r="R345" s="211">
        <f>SUM(R346:R356)</f>
        <v>0.82172</v>
      </c>
      <c r="S345" s="210"/>
      <c r="T345" s="212">
        <f>SUM(T346:T356)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3" t="s">
        <v>83</v>
      </c>
      <c r="AT345" s="214" t="s">
        <v>72</v>
      </c>
      <c r="AU345" s="214" t="s">
        <v>81</v>
      </c>
      <c r="AY345" s="213" t="s">
        <v>147</v>
      </c>
      <c r="BK345" s="215">
        <f>SUM(BK346:BK356)</f>
        <v>0</v>
      </c>
    </row>
    <row r="346" spans="1:65" s="2" customFormat="1" ht="16.5" customHeight="1">
      <c r="A346" s="37"/>
      <c r="B346" s="38"/>
      <c r="C346" s="218" t="s">
        <v>829</v>
      </c>
      <c r="D346" s="218" t="s">
        <v>151</v>
      </c>
      <c r="E346" s="219" t="s">
        <v>830</v>
      </c>
      <c r="F346" s="220" t="s">
        <v>831</v>
      </c>
      <c r="G346" s="221" t="s">
        <v>154</v>
      </c>
      <c r="H346" s="222">
        <v>28.2</v>
      </c>
      <c r="I346" s="223"/>
      <c r="J346" s="224">
        <f>ROUND(I346*H346,2)</f>
        <v>0</v>
      </c>
      <c r="K346" s="225"/>
      <c r="L346" s="43"/>
      <c r="M346" s="226" t="s">
        <v>1</v>
      </c>
      <c r="N346" s="227" t="s">
        <v>38</v>
      </c>
      <c r="O346" s="90"/>
      <c r="P346" s="228">
        <f>O346*H346</f>
        <v>0</v>
      </c>
      <c r="Q346" s="228">
        <v>0.0003</v>
      </c>
      <c r="R346" s="228">
        <f>Q346*H346</f>
        <v>0.008459999999999999</v>
      </c>
      <c r="S346" s="228">
        <v>0</v>
      </c>
      <c r="T346" s="229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0" t="s">
        <v>274</v>
      </c>
      <c r="AT346" s="230" t="s">
        <v>151</v>
      </c>
      <c r="AU346" s="230" t="s">
        <v>83</v>
      </c>
      <c r="AY346" s="16" t="s">
        <v>147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6" t="s">
        <v>81</v>
      </c>
      <c r="BK346" s="231">
        <f>ROUND(I346*H346,2)</f>
        <v>0</v>
      </c>
      <c r="BL346" s="16" t="s">
        <v>274</v>
      </c>
      <c r="BM346" s="230" t="s">
        <v>832</v>
      </c>
    </row>
    <row r="347" spans="1:51" s="13" customFormat="1" ht="12">
      <c r="A347" s="13"/>
      <c r="B347" s="232"/>
      <c r="C347" s="233"/>
      <c r="D347" s="234" t="s">
        <v>157</v>
      </c>
      <c r="E347" s="235" t="s">
        <v>1</v>
      </c>
      <c r="F347" s="236" t="s">
        <v>833</v>
      </c>
      <c r="G347" s="233"/>
      <c r="H347" s="237">
        <v>28.2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157</v>
      </c>
      <c r="AU347" s="243" t="s">
        <v>83</v>
      </c>
      <c r="AV347" s="13" t="s">
        <v>83</v>
      </c>
      <c r="AW347" s="13" t="s">
        <v>30</v>
      </c>
      <c r="AX347" s="13" t="s">
        <v>81</v>
      </c>
      <c r="AY347" s="243" t="s">
        <v>147</v>
      </c>
    </row>
    <row r="348" spans="1:65" s="2" customFormat="1" ht="24.15" customHeight="1">
      <c r="A348" s="37"/>
      <c r="B348" s="38"/>
      <c r="C348" s="218" t="s">
        <v>834</v>
      </c>
      <c r="D348" s="218" t="s">
        <v>151</v>
      </c>
      <c r="E348" s="219" t="s">
        <v>835</v>
      </c>
      <c r="F348" s="220" t="s">
        <v>836</v>
      </c>
      <c r="G348" s="221" t="s">
        <v>154</v>
      </c>
      <c r="H348" s="222">
        <v>24.2</v>
      </c>
      <c r="I348" s="223"/>
      <c r="J348" s="224">
        <f>ROUND(I348*H348,2)</f>
        <v>0</v>
      </c>
      <c r="K348" s="225"/>
      <c r="L348" s="43"/>
      <c r="M348" s="226" t="s">
        <v>1</v>
      </c>
      <c r="N348" s="227" t="s">
        <v>38</v>
      </c>
      <c r="O348" s="90"/>
      <c r="P348" s="228">
        <f>O348*H348</f>
        <v>0</v>
      </c>
      <c r="Q348" s="228">
        <v>0.0015</v>
      </c>
      <c r="R348" s="228">
        <f>Q348*H348</f>
        <v>0.0363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274</v>
      </c>
      <c r="AT348" s="230" t="s">
        <v>151</v>
      </c>
      <c r="AU348" s="230" t="s">
        <v>83</v>
      </c>
      <c r="AY348" s="16" t="s">
        <v>147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81</v>
      </c>
      <c r="BK348" s="231">
        <f>ROUND(I348*H348,2)</f>
        <v>0</v>
      </c>
      <c r="BL348" s="16" t="s">
        <v>274</v>
      </c>
      <c r="BM348" s="230" t="s">
        <v>837</v>
      </c>
    </row>
    <row r="349" spans="1:51" s="13" customFormat="1" ht="12">
      <c r="A349" s="13"/>
      <c r="B349" s="232"/>
      <c r="C349" s="233"/>
      <c r="D349" s="234" t="s">
        <v>157</v>
      </c>
      <c r="E349" s="235" t="s">
        <v>1</v>
      </c>
      <c r="F349" s="236" t="s">
        <v>838</v>
      </c>
      <c r="G349" s="233"/>
      <c r="H349" s="237">
        <v>24.2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157</v>
      </c>
      <c r="AU349" s="243" t="s">
        <v>83</v>
      </c>
      <c r="AV349" s="13" t="s">
        <v>83</v>
      </c>
      <c r="AW349" s="13" t="s">
        <v>30</v>
      </c>
      <c r="AX349" s="13" t="s">
        <v>81</v>
      </c>
      <c r="AY349" s="243" t="s">
        <v>147</v>
      </c>
    </row>
    <row r="350" spans="1:65" s="2" customFormat="1" ht="24.15" customHeight="1">
      <c r="A350" s="37"/>
      <c r="B350" s="38"/>
      <c r="C350" s="218" t="s">
        <v>839</v>
      </c>
      <c r="D350" s="218" t="s">
        <v>151</v>
      </c>
      <c r="E350" s="219" t="s">
        <v>840</v>
      </c>
      <c r="F350" s="220" t="s">
        <v>841</v>
      </c>
      <c r="G350" s="221" t="s">
        <v>183</v>
      </c>
      <c r="H350" s="222">
        <v>8</v>
      </c>
      <c r="I350" s="223"/>
      <c r="J350" s="224">
        <f>ROUND(I350*H350,2)</f>
        <v>0</v>
      </c>
      <c r="K350" s="225"/>
      <c r="L350" s="43"/>
      <c r="M350" s="226" t="s">
        <v>1</v>
      </c>
      <c r="N350" s="227" t="s">
        <v>38</v>
      </c>
      <c r="O350" s="90"/>
      <c r="P350" s="228">
        <f>O350*H350</f>
        <v>0</v>
      </c>
      <c r="Q350" s="228">
        <v>0.00032</v>
      </c>
      <c r="R350" s="228">
        <f>Q350*H350</f>
        <v>0.00256</v>
      </c>
      <c r="S350" s="228">
        <v>0</v>
      </c>
      <c r="T350" s="22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0" t="s">
        <v>274</v>
      </c>
      <c r="AT350" s="230" t="s">
        <v>151</v>
      </c>
      <c r="AU350" s="230" t="s">
        <v>83</v>
      </c>
      <c r="AY350" s="16" t="s">
        <v>147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6" t="s">
        <v>81</v>
      </c>
      <c r="BK350" s="231">
        <f>ROUND(I350*H350,2)</f>
        <v>0</v>
      </c>
      <c r="BL350" s="16" t="s">
        <v>274</v>
      </c>
      <c r="BM350" s="230" t="s">
        <v>842</v>
      </c>
    </row>
    <row r="351" spans="1:65" s="2" customFormat="1" ht="37.8" customHeight="1">
      <c r="A351" s="37"/>
      <c r="B351" s="38"/>
      <c r="C351" s="218" t="s">
        <v>843</v>
      </c>
      <c r="D351" s="218" t="s">
        <v>151</v>
      </c>
      <c r="E351" s="219" t="s">
        <v>844</v>
      </c>
      <c r="F351" s="220" t="s">
        <v>845</v>
      </c>
      <c r="G351" s="221" t="s">
        <v>154</v>
      </c>
      <c r="H351" s="222">
        <v>24.2</v>
      </c>
      <c r="I351" s="223"/>
      <c r="J351" s="224">
        <f>ROUND(I351*H351,2)</f>
        <v>0</v>
      </c>
      <c r="K351" s="225"/>
      <c r="L351" s="43"/>
      <c r="M351" s="226" t="s">
        <v>1</v>
      </c>
      <c r="N351" s="227" t="s">
        <v>38</v>
      </c>
      <c r="O351" s="90"/>
      <c r="P351" s="228">
        <f>O351*H351</f>
        <v>0</v>
      </c>
      <c r="Q351" s="228">
        <v>0.009</v>
      </c>
      <c r="R351" s="228">
        <f>Q351*H351</f>
        <v>0.21779999999999997</v>
      </c>
      <c r="S351" s="228">
        <v>0</v>
      </c>
      <c r="T351" s="229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0" t="s">
        <v>274</v>
      </c>
      <c r="AT351" s="230" t="s">
        <v>151</v>
      </c>
      <c r="AU351" s="230" t="s">
        <v>83</v>
      </c>
      <c r="AY351" s="16" t="s">
        <v>147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6" t="s">
        <v>81</v>
      </c>
      <c r="BK351" s="231">
        <f>ROUND(I351*H351,2)</f>
        <v>0</v>
      </c>
      <c r="BL351" s="16" t="s">
        <v>274</v>
      </c>
      <c r="BM351" s="230" t="s">
        <v>846</v>
      </c>
    </row>
    <row r="352" spans="1:51" s="13" customFormat="1" ht="12">
      <c r="A352" s="13"/>
      <c r="B352" s="232"/>
      <c r="C352" s="233"/>
      <c r="D352" s="234" t="s">
        <v>157</v>
      </c>
      <c r="E352" s="235" t="s">
        <v>1</v>
      </c>
      <c r="F352" s="236" t="s">
        <v>838</v>
      </c>
      <c r="G352" s="233"/>
      <c r="H352" s="237">
        <v>24.2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157</v>
      </c>
      <c r="AU352" s="243" t="s">
        <v>83</v>
      </c>
      <c r="AV352" s="13" t="s">
        <v>83</v>
      </c>
      <c r="AW352" s="13" t="s">
        <v>30</v>
      </c>
      <c r="AX352" s="13" t="s">
        <v>81</v>
      </c>
      <c r="AY352" s="243" t="s">
        <v>147</v>
      </c>
    </row>
    <row r="353" spans="1:65" s="2" customFormat="1" ht="24.15" customHeight="1">
      <c r="A353" s="37"/>
      <c r="B353" s="38"/>
      <c r="C353" s="255" t="s">
        <v>847</v>
      </c>
      <c r="D353" s="255" t="s">
        <v>291</v>
      </c>
      <c r="E353" s="256" t="s">
        <v>848</v>
      </c>
      <c r="F353" s="257" t="s">
        <v>849</v>
      </c>
      <c r="G353" s="258" t="s">
        <v>154</v>
      </c>
      <c r="H353" s="259">
        <v>27.83</v>
      </c>
      <c r="I353" s="260"/>
      <c r="J353" s="261">
        <f>ROUND(I353*H353,2)</f>
        <v>0</v>
      </c>
      <c r="K353" s="262"/>
      <c r="L353" s="263"/>
      <c r="M353" s="264" t="s">
        <v>1</v>
      </c>
      <c r="N353" s="265" t="s">
        <v>38</v>
      </c>
      <c r="O353" s="90"/>
      <c r="P353" s="228">
        <f>O353*H353</f>
        <v>0</v>
      </c>
      <c r="Q353" s="228">
        <v>0.02</v>
      </c>
      <c r="R353" s="228">
        <f>Q353*H353</f>
        <v>0.5566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294</v>
      </c>
      <c r="AT353" s="230" t="s">
        <v>291</v>
      </c>
      <c r="AU353" s="230" t="s">
        <v>83</v>
      </c>
      <c r="AY353" s="16" t="s">
        <v>147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81</v>
      </c>
      <c r="BK353" s="231">
        <f>ROUND(I353*H353,2)</f>
        <v>0</v>
      </c>
      <c r="BL353" s="16" t="s">
        <v>274</v>
      </c>
      <c r="BM353" s="230" t="s">
        <v>850</v>
      </c>
    </row>
    <row r="354" spans="1:51" s="13" customFormat="1" ht="12">
      <c r="A354" s="13"/>
      <c r="B354" s="232"/>
      <c r="C354" s="233"/>
      <c r="D354" s="234" t="s">
        <v>157</v>
      </c>
      <c r="E354" s="233"/>
      <c r="F354" s="236" t="s">
        <v>851</v>
      </c>
      <c r="G354" s="233"/>
      <c r="H354" s="237">
        <v>27.83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157</v>
      </c>
      <c r="AU354" s="243" t="s">
        <v>83</v>
      </c>
      <c r="AV354" s="13" t="s">
        <v>83</v>
      </c>
      <c r="AW354" s="13" t="s">
        <v>4</v>
      </c>
      <c r="AX354" s="13" t="s">
        <v>81</v>
      </c>
      <c r="AY354" s="243" t="s">
        <v>147</v>
      </c>
    </row>
    <row r="355" spans="1:65" s="2" customFormat="1" ht="24.15" customHeight="1">
      <c r="A355" s="37"/>
      <c r="B355" s="38"/>
      <c r="C355" s="218" t="s">
        <v>884</v>
      </c>
      <c r="D355" s="218" t="s">
        <v>151</v>
      </c>
      <c r="E355" s="219" t="s">
        <v>853</v>
      </c>
      <c r="F355" s="220" t="s">
        <v>854</v>
      </c>
      <c r="G355" s="221" t="s">
        <v>246</v>
      </c>
      <c r="H355" s="222">
        <v>0.822</v>
      </c>
      <c r="I355" s="223"/>
      <c r="J355" s="224">
        <f>ROUND(I355*H355,2)</f>
        <v>0</v>
      </c>
      <c r="K355" s="225"/>
      <c r="L355" s="43"/>
      <c r="M355" s="226" t="s">
        <v>1</v>
      </c>
      <c r="N355" s="227" t="s">
        <v>38</v>
      </c>
      <c r="O355" s="90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0" t="s">
        <v>274</v>
      </c>
      <c r="AT355" s="230" t="s">
        <v>151</v>
      </c>
      <c r="AU355" s="230" t="s">
        <v>83</v>
      </c>
      <c r="AY355" s="16" t="s">
        <v>147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6" t="s">
        <v>81</v>
      </c>
      <c r="BK355" s="231">
        <f>ROUND(I355*H355,2)</f>
        <v>0</v>
      </c>
      <c r="BL355" s="16" t="s">
        <v>274</v>
      </c>
      <c r="BM355" s="230" t="s">
        <v>975</v>
      </c>
    </row>
    <row r="356" spans="1:65" s="2" customFormat="1" ht="24.15" customHeight="1">
      <c r="A356" s="37"/>
      <c r="B356" s="38"/>
      <c r="C356" s="218" t="s">
        <v>563</v>
      </c>
      <c r="D356" s="218" t="s">
        <v>151</v>
      </c>
      <c r="E356" s="219" t="s">
        <v>857</v>
      </c>
      <c r="F356" s="220" t="s">
        <v>858</v>
      </c>
      <c r="G356" s="221" t="s">
        <v>246</v>
      </c>
      <c r="H356" s="222">
        <v>0.822</v>
      </c>
      <c r="I356" s="223"/>
      <c r="J356" s="224">
        <f>ROUND(I356*H356,2)</f>
        <v>0</v>
      </c>
      <c r="K356" s="225"/>
      <c r="L356" s="43"/>
      <c r="M356" s="226" t="s">
        <v>1</v>
      </c>
      <c r="N356" s="227" t="s">
        <v>38</v>
      </c>
      <c r="O356" s="90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0" t="s">
        <v>274</v>
      </c>
      <c r="AT356" s="230" t="s">
        <v>151</v>
      </c>
      <c r="AU356" s="230" t="s">
        <v>83</v>
      </c>
      <c r="AY356" s="16" t="s">
        <v>147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6" t="s">
        <v>81</v>
      </c>
      <c r="BK356" s="231">
        <f>ROUND(I356*H356,2)</f>
        <v>0</v>
      </c>
      <c r="BL356" s="16" t="s">
        <v>274</v>
      </c>
      <c r="BM356" s="230" t="s">
        <v>976</v>
      </c>
    </row>
    <row r="357" spans="1:63" s="12" customFormat="1" ht="22.8" customHeight="1">
      <c r="A357" s="12"/>
      <c r="B357" s="202"/>
      <c r="C357" s="203"/>
      <c r="D357" s="204" t="s">
        <v>72</v>
      </c>
      <c r="E357" s="216" t="s">
        <v>860</v>
      </c>
      <c r="F357" s="216" t="s">
        <v>861</v>
      </c>
      <c r="G357" s="203"/>
      <c r="H357" s="203"/>
      <c r="I357" s="206"/>
      <c r="J357" s="217">
        <f>BK357</f>
        <v>0</v>
      </c>
      <c r="K357" s="203"/>
      <c r="L357" s="208"/>
      <c r="M357" s="209"/>
      <c r="N357" s="210"/>
      <c r="O357" s="210"/>
      <c r="P357" s="211">
        <f>SUM(P358:P361)</f>
        <v>0</v>
      </c>
      <c r="Q357" s="210"/>
      <c r="R357" s="211">
        <f>SUM(R358:R361)</f>
        <v>0.023569649999999998</v>
      </c>
      <c r="S357" s="210"/>
      <c r="T357" s="212">
        <f>SUM(T358:T361)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3" t="s">
        <v>83</v>
      </c>
      <c r="AT357" s="214" t="s">
        <v>72</v>
      </c>
      <c r="AU357" s="214" t="s">
        <v>81</v>
      </c>
      <c r="AY357" s="213" t="s">
        <v>147</v>
      </c>
      <c r="BK357" s="215">
        <f>SUM(BK358:BK361)</f>
        <v>0</v>
      </c>
    </row>
    <row r="358" spans="1:65" s="2" customFormat="1" ht="16.5" customHeight="1">
      <c r="A358" s="37"/>
      <c r="B358" s="38"/>
      <c r="C358" s="218" t="s">
        <v>862</v>
      </c>
      <c r="D358" s="218" t="s">
        <v>151</v>
      </c>
      <c r="E358" s="219" t="s">
        <v>863</v>
      </c>
      <c r="F358" s="220" t="s">
        <v>864</v>
      </c>
      <c r="G358" s="221" t="s">
        <v>154</v>
      </c>
      <c r="H358" s="222">
        <v>181.305</v>
      </c>
      <c r="I358" s="223"/>
      <c r="J358" s="224">
        <f>ROUND(I358*H358,2)</f>
        <v>0</v>
      </c>
      <c r="K358" s="225"/>
      <c r="L358" s="43"/>
      <c r="M358" s="226" t="s">
        <v>1</v>
      </c>
      <c r="N358" s="227" t="s">
        <v>38</v>
      </c>
      <c r="O358" s="90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0" t="s">
        <v>274</v>
      </c>
      <c r="AT358" s="230" t="s">
        <v>151</v>
      </c>
      <c r="AU358" s="230" t="s">
        <v>83</v>
      </c>
      <c r="AY358" s="16" t="s">
        <v>147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6" t="s">
        <v>81</v>
      </c>
      <c r="BK358" s="231">
        <f>ROUND(I358*H358,2)</f>
        <v>0</v>
      </c>
      <c r="BL358" s="16" t="s">
        <v>274</v>
      </c>
      <c r="BM358" s="230" t="s">
        <v>865</v>
      </c>
    </row>
    <row r="359" spans="1:51" s="13" customFormat="1" ht="12">
      <c r="A359" s="13"/>
      <c r="B359" s="232"/>
      <c r="C359" s="233"/>
      <c r="D359" s="234" t="s">
        <v>157</v>
      </c>
      <c r="E359" s="235" t="s">
        <v>1</v>
      </c>
      <c r="F359" s="236" t="s">
        <v>925</v>
      </c>
      <c r="G359" s="233"/>
      <c r="H359" s="237">
        <v>181.305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157</v>
      </c>
      <c r="AU359" s="243" t="s">
        <v>83</v>
      </c>
      <c r="AV359" s="13" t="s">
        <v>83</v>
      </c>
      <c r="AW359" s="13" t="s">
        <v>30</v>
      </c>
      <c r="AX359" s="13" t="s">
        <v>81</v>
      </c>
      <c r="AY359" s="243" t="s">
        <v>147</v>
      </c>
    </row>
    <row r="360" spans="1:65" s="2" customFormat="1" ht="16.5" customHeight="1">
      <c r="A360" s="37"/>
      <c r="B360" s="38"/>
      <c r="C360" s="218" t="s">
        <v>867</v>
      </c>
      <c r="D360" s="218" t="s">
        <v>151</v>
      </c>
      <c r="E360" s="219" t="s">
        <v>868</v>
      </c>
      <c r="F360" s="220" t="s">
        <v>869</v>
      </c>
      <c r="G360" s="221" t="s">
        <v>154</v>
      </c>
      <c r="H360" s="222">
        <v>181.305</v>
      </c>
      <c r="I360" s="223"/>
      <c r="J360" s="224">
        <f>ROUND(I360*H360,2)</f>
        <v>0</v>
      </c>
      <c r="K360" s="225"/>
      <c r="L360" s="43"/>
      <c r="M360" s="226" t="s">
        <v>1</v>
      </c>
      <c r="N360" s="227" t="s">
        <v>38</v>
      </c>
      <c r="O360" s="90"/>
      <c r="P360" s="228">
        <f>O360*H360</f>
        <v>0</v>
      </c>
      <c r="Q360" s="228">
        <v>0.00013</v>
      </c>
      <c r="R360" s="228">
        <f>Q360*H360</f>
        <v>0.023569649999999998</v>
      </c>
      <c r="S360" s="228">
        <v>0</v>
      </c>
      <c r="T360" s="229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30" t="s">
        <v>274</v>
      </c>
      <c r="AT360" s="230" t="s">
        <v>151</v>
      </c>
      <c r="AU360" s="230" t="s">
        <v>83</v>
      </c>
      <c r="AY360" s="16" t="s">
        <v>147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6" t="s">
        <v>81</v>
      </c>
      <c r="BK360" s="231">
        <f>ROUND(I360*H360,2)</f>
        <v>0</v>
      </c>
      <c r="BL360" s="16" t="s">
        <v>274</v>
      </c>
      <c r="BM360" s="230" t="s">
        <v>870</v>
      </c>
    </row>
    <row r="361" spans="1:51" s="13" customFormat="1" ht="12">
      <c r="A361" s="13"/>
      <c r="B361" s="232"/>
      <c r="C361" s="233"/>
      <c r="D361" s="234" t="s">
        <v>157</v>
      </c>
      <c r="E361" s="235" t="s">
        <v>1</v>
      </c>
      <c r="F361" s="236" t="s">
        <v>925</v>
      </c>
      <c r="G361" s="233"/>
      <c r="H361" s="237">
        <v>181.305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157</v>
      </c>
      <c r="AU361" s="243" t="s">
        <v>83</v>
      </c>
      <c r="AV361" s="13" t="s">
        <v>83</v>
      </c>
      <c r="AW361" s="13" t="s">
        <v>30</v>
      </c>
      <c r="AX361" s="13" t="s">
        <v>81</v>
      </c>
      <c r="AY361" s="243" t="s">
        <v>147</v>
      </c>
    </row>
    <row r="362" spans="1:63" s="12" customFormat="1" ht="22.8" customHeight="1">
      <c r="A362" s="12"/>
      <c r="B362" s="202"/>
      <c r="C362" s="203"/>
      <c r="D362" s="204" t="s">
        <v>72</v>
      </c>
      <c r="E362" s="216" t="s">
        <v>871</v>
      </c>
      <c r="F362" s="216" t="s">
        <v>872</v>
      </c>
      <c r="G362" s="203"/>
      <c r="H362" s="203"/>
      <c r="I362" s="206"/>
      <c r="J362" s="217">
        <f>BK362</f>
        <v>0</v>
      </c>
      <c r="K362" s="203"/>
      <c r="L362" s="208"/>
      <c r="M362" s="209"/>
      <c r="N362" s="210"/>
      <c r="O362" s="210"/>
      <c r="P362" s="211">
        <f>SUM(P363:P366)</f>
        <v>0</v>
      </c>
      <c r="Q362" s="210"/>
      <c r="R362" s="211">
        <f>SUM(R363:R366)</f>
        <v>0.2055096</v>
      </c>
      <c r="S362" s="210"/>
      <c r="T362" s="212">
        <f>SUM(T363:T366)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3" t="s">
        <v>83</v>
      </c>
      <c r="AT362" s="214" t="s">
        <v>72</v>
      </c>
      <c r="AU362" s="214" t="s">
        <v>81</v>
      </c>
      <c r="AY362" s="213" t="s">
        <v>147</v>
      </c>
      <c r="BK362" s="215">
        <f>SUM(BK363:BK366)</f>
        <v>0</v>
      </c>
    </row>
    <row r="363" spans="1:65" s="2" customFormat="1" ht="24.15" customHeight="1">
      <c r="A363" s="37"/>
      <c r="B363" s="38"/>
      <c r="C363" s="218" t="s">
        <v>873</v>
      </c>
      <c r="D363" s="218" t="s">
        <v>151</v>
      </c>
      <c r="E363" s="219" t="s">
        <v>874</v>
      </c>
      <c r="F363" s="220" t="s">
        <v>875</v>
      </c>
      <c r="G363" s="221" t="s">
        <v>154</v>
      </c>
      <c r="H363" s="222">
        <v>428.145</v>
      </c>
      <c r="I363" s="223"/>
      <c r="J363" s="224">
        <f>ROUND(I363*H363,2)</f>
        <v>0</v>
      </c>
      <c r="K363" s="225"/>
      <c r="L363" s="43"/>
      <c r="M363" s="226" t="s">
        <v>1</v>
      </c>
      <c r="N363" s="227" t="s">
        <v>38</v>
      </c>
      <c r="O363" s="90"/>
      <c r="P363" s="228">
        <f>O363*H363</f>
        <v>0</v>
      </c>
      <c r="Q363" s="228">
        <v>0.0002</v>
      </c>
      <c r="R363" s="228">
        <f>Q363*H363</f>
        <v>0.085629</v>
      </c>
      <c r="S363" s="228">
        <v>0</v>
      </c>
      <c r="T363" s="229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30" t="s">
        <v>274</v>
      </c>
      <c r="AT363" s="230" t="s">
        <v>151</v>
      </c>
      <c r="AU363" s="230" t="s">
        <v>83</v>
      </c>
      <c r="AY363" s="16" t="s">
        <v>147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6" t="s">
        <v>81</v>
      </c>
      <c r="BK363" s="231">
        <f>ROUND(I363*H363,2)</f>
        <v>0</v>
      </c>
      <c r="BL363" s="16" t="s">
        <v>274</v>
      </c>
      <c r="BM363" s="230" t="s">
        <v>876</v>
      </c>
    </row>
    <row r="364" spans="1:51" s="13" customFormat="1" ht="12">
      <c r="A364" s="13"/>
      <c r="B364" s="232"/>
      <c r="C364" s="233"/>
      <c r="D364" s="234" t="s">
        <v>157</v>
      </c>
      <c r="E364" s="235" t="s">
        <v>1</v>
      </c>
      <c r="F364" s="236" t="s">
        <v>977</v>
      </c>
      <c r="G364" s="233"/>
      <c r="H364" s="237">
        <v>428.145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157</v>
      </c>
      <c r="AU364" s="243" t="s">
        <v>83</v>
      </c>
      <c r="AV364" s="13" t="s">
        <v>83</v>
      </c>
      <c r="AW364" s="13" t="s">
        <v>30</v>
      </c>
      <c r="AX364" s="13" t="s">
        <v>81</v>
      </c>
      <c r="AY364" s="243" t="s">
        <v>147</v>
      </c>
    </row>
    <row r="365" spans="1:65" s="2" customFormat="1" ht="37.8" customHeight="1">
      <c r="A365" s="37"/>
      <c r="B365" s="38"/>
      <c r="C365" s="218" t="s">
        <v>878</v>
      </c>
      <c r="D365" s="218" t="s">
        <v>151</v>
      </c>
      <c r="E365" s="219" t="s">
        <v>879</v>
      </c>
      <c r="F365" s="220" t="s">
        <v>880</v>
      </c>
      <c r="G365" s="221" t="s">
        <v>154</v>
      </c>
      <c r="H365" s="222">
        <v>428.145</v>
      </c>
      <c r="I365" s="223"/>
      <c r="J365" s="224">
        <f>ROUND(I365*H365,2)</f>
        <v>0</v>
      </c>
      <c r="K365" s="225"/>
      <c r="L365" s="43"/>
      <c r="M365" s="226" t="s">
        <v>1</v>
      </c>
      <c r="N365" s="227" t="s">
        <v>38</v>
      </c>
      <c r="O365" s="90"/>
      <c r="P365" s="228">
        <f>O365*H365</f>
        <v>0</v>
      </c>
      <c r="Q365" s="228">
        <v>0.00028</v>
      </c>
      <c r="R365" s="228">
        <f>Q365*H365</f>
        <v>0.11988059999999999</v>
      </c>
      <c r="S365" s="228">
        <v>0</v>
      </c>
      <c r="T365" s="229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30" t="s">
        <v>274</v>
      </c>
      <c r="AT365" s="230" t="s">
        <v>151</v>
      </c>
      <c r="AU365" s="230" t="s">
        <v>83</v>
      </c>
      <c r="AY365" s="16" t="s">
        <v>147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6" t="s">
        <v>81</v>
      </c>
      <c r="BK365" s="231">
        <f>ROUND(I365*H365,2)</f>
        <v>0</v>
      </c>
      <c r="BL365" s="16" t="s">
        <v>274</v>
      </c>
      <c r="BM365" s="230" t="s">
        <v>881</v>
      </c>
    </row>
    <row r="366" spans="1:51" s="13" customFormat="1" ht="12">
      <c r="A366" s="13"/>
      <c r="B366" s="232"/>
      <c r="C366" s="233"/>
      <c r="D366" s="234" t="s">
        <v>157</v>
      </c>
      <c r="E366" s="235" t="s">
        <v>1</v>
      </c>
      <c r="F366" s="236" t="s">
        <v>977</v>
      </c>
      <c r="G366" s="233"/>
      <c r="H366" s="237">
        <v>428.145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157</v>
      </c>
      <c r="AU366" s="243" t="s">
        <v>83</v>
      </c>
      <c r="AV366" s="13" t="s">
        <v>83</v>
      </c>
      <c r="AW366" s="13" t="s">
        <v>30</v>
      </c>
      <c r="AX366" s="13" t="s">
        <v>81</v>
      </c>
      <c r="AY366" s="243" t="s">
        <v>147</v>
      </c>
    </row>
    <row r="367" spans="1:63" s="12" customFormat="1" ht="25.9" customHeight="1">
      <c r="A367" s="12"/>
      <c r="B367" s="202"/>
      <c r="C367" s="203"/>
      <c r="D367" s="204" t="s">
        <v>72</v>
      </c>
      <c r="E367" s="205" t="s">
        <v>291</v>
      </c>
      <c r="F367" s="205" t="s">
        <v>978</v>
      </c>
      <c r="G367" s="203"/>
      <c r="H367" s="203"/>
      <c r="I367" s="206"/>
      <c r="J367" s="207">
        <f>BK367</f>
        <v>0</v>
      </c>
      <c r="K367" s="203"/>
      <c r="L367" s="208"/>
      <c r="M367" s="209"/>
      <c r="N367" s="210"/>
      <c r="O367" s="210"/>
      <c r="P367" s="211">
        <f>P368</f>
        <v>0</v>
      </c>
      <c r="Q367" s="210"/>
      <c r="R367" s="211">
        <f>R368</f>
        <v>0</v>
      </c>
      <c r="S367" s="210"/>
      <c r="T367" s="212">
        <f>T368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13" t="s">
        <v>148</v>
      </c>
      <c r="AT367" s="214" t="s">
        <v>72</v>
      </c>
      <c r="AU367" s="214" t="s">
        <v>73</v>
      </c>
      <c r="AY367" s="213" t="s">
        <v>147</v>
      </c>
      <c r="BK367" s="215">
        <f>BK368</f>
        <v>0</v>
      </c>
    </row>
    <row r="368" spans="1:63" s="12" customFormat="1" ht="22.8" customHeight="1">
      <c r="A368" s="12"/>
      <c r="B368" s="202"/>
      <c r="C368" s="203"/>
      <c r="D368" s="204" t="s">
        <v>72</v>
      </c>
      <c r="E368" s="216" t="s">
        <v>979</v>
      </c>
      <c r="F368" s="216" t="s">
        <v>980</v>
      </c>
      <c r="G368" s="203"/>
      <c r="H368" s="203"/>
      <c r="I368" s="206"/>
      <c r="J368" s="217">
        <f>BK368</f>
        <v>0</v>
      </c>
      <c r="K368" s="203"/>
      <c r="L368" s="208"/>
      <c r="M368" s="209"/>
      <c r="N368" s="210"/>
      <c r="O368" s="210"/>
      <c r="P368" s="211">
        <v>0</v>
      </c>
      <c r="Q368" s="210"/>
      <c r="R368" s="211">
        <v>0</v>
      </c>
      <c r="S368" s="210"/>
      <c r="T368" s="212"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13" t="s">
        <v>148</v>
      </c>
      <c r="AT368" s="214" t="s">
        <v>72</v>
      </c>
      <c r="AU368" s="214" t="s">
        <v>81</v>
      </c>
      <c r="AY368" s="213" t="s">
        <v>147</v>
      </c>
      <c r="BK368" s="215">
        <v>0</v>
      </c>
    </row>
    <row r="369" spans="1:63" s="12" customFormat="1" ht="25.9" customHeight="1">
      <c r="A369" s="12"/>
      <c r="B369" s="202"/>
      <c r="C369" s="203"/>
      <c r="D369" s="204" t="s">
        <v>72</v>
      </c>
      <c r="E369" s="205" t="s">
        <v>882</v>
      </c>
      <c r="F369" s="205" t="s">
        <v>883</v>
      </c>
      <c r="G369" s="203"/>
      <c r="H369" s="203"/>
      <c r="I369" s="206"/>
      <c r="J369" s="207">
        <f>BK369</f>
        <v>0</v>
      </c>
      <c r="K369" s="203"/>
      <c r="L369" s="208"/>
      <c r="M369" s="209"/>
      <c r="N369" s="210"/>
      <c r="O369" s="210"/>
      <c r="P369" s="211">
        <f>SUM(P370:P371)</f>
        <v>0</v>
      </c>
      <c r="Q369" s="210"/>
      <c r="R369" s="211">
        <f>SUM(R370:R371)</f>
        <v>0</v>
      </c>
      <c r="S369" s="210"/>
      <c r="T369" s="212">
        <f>SUM(T370:T371)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3" t="s">
        <v>155</v>
      </c>
      <c r="AT369" s="214" t="s">
        <v>72</v>
      </c>
      <c r="AU369" s="214" t="s">
        <v>73</v>
      </c>
      <c r="AY369" s="213" t="s">
        <v>147</v>
      </c>
      <c r="BK369" s="215">
        <f>SUM(BK370:BK371)</f>
        <v>0</v>
      </c>
    </row>
    <row r="370" spans="1:65" s="2" customFormat="1" ht="16.5" customHeight="1">
      <c r="A370" s="37"/>
      <c r="B370" s="38"/>
      <c r="C370" s="218" t="s">
        <v>296</v>
      </c>
      <c r="D370" s="218" t="s">
        <v>151</v>
      </c>
      <c r="E370" s="219" t="s">
        <v>885</v>
      </c>
      <c r="F370" s="220" t="s">
        <v>886</v>
      </c>
      <c r="G370" s="221" t="s">
        <v>887</v>
      </c>
      <c r="H370" s="222">
        <v>8</v>
      </c>
      <c r="I370" s="223"/>
      <c r="J370" s="224">
        <f>ROUND(I370*H370,2)</f>
        <v>0</v>
      </c>
      <c r="K370" s="225"/>
      <c r="L370" s="43"/>
      <c r="M370" s="226" t="s">
        <v>1</v>
      </c>
      <c r="N370" s="227" t="s">
        <v>38</v>
      </c>
      <c r="O370" s="90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0" t="s">
        <v>697</v>
      </c>
      <c r="AT370" s="230" t="s">
        <v>151</v>
      </c>
      <c r="AU370" s="230" t="s">
        <v>81</v>
      </c>
      <c r="AY370" s="16" t="s">
        <v>147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6" t="s">
        <v>81</v>
      </c>
      <c r="BK370" s="231">
        <f>ROUND(I370*H370,2)</f>
        <v>0</v>
      </c>
      <c r="BL370" s="16" t="s">
        <v>697</v>
      </c>
      <c r="BM370" s="230" t="s">
        <v>981</v>
      </c>
    </row>
    <row r="371" spans="1:65" s="2" customFormat="1" ht="16.5" customHeight="1">
      <c r="A371" s="37"/>
      <c r="B371" s="38"/>
      <c r="C371" s="218" t="s">
        <v>889</v>
      </c>
      <c r="D371" s="218" t="s">
        <v>151</v>
      </c>
      <c r="E371" s="219" t="s">
        <v>890</v>
      </c>
      <c r="F371" s="220" t="s">
        <v>891</v>
      </c>
      <c r="G371" s="221" t="s">
        <v>887</v>
      </c>
      <c r="H371" s="222">
        <v>16</v>
      </c>
      <c r="I371" s="223"/>
      <c r="J371" s="224">
        <f>ROUND(I371*H371,2)</f>
        <v>0</v>
      </c>
      <c r="K371" s="225"/>
      <c r="L371" s="43"/>
      <c r="M371" s="226" t="s">
        <v>1</v>
      </c>
      <c r="N371" s="227" t="s">
        <v>38</v>
      </c>
      <c r="O371" s="90"/>
      <c r="P371" s="228">
        <f>O371*H371</f>
        <v>0</v>
      </c>
      <c r="Q371" s="228">
        <v>0</v>
      </c>
      <c r="R371" s="228">
        <f>Q371*H371</f>
        <v>0</v>
      </c>
      <c r="S371" s="228">
        <v>0</v>
      </c>
      <c r="T371" s="229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30" t="s">
        <v>697</v>
      </c>
      <c r="AT371" s="230" t="s">
        <v>151</v>
      </c>
      <c r="AU371" s="230" t="s">
        <v>81</v>
      </c>
      <c r="AY371" s="16" t="s">
        <v>147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6" t="s">
        <v>81</v>
      </c>
      <c r="BK371" s="231">
        <f>ROUND(I371*H371,2)</f>
        <v>0</v>
      </c>
      <c r="BL371" s="16" t="s">
        <v>697</v>
      </c>
      <c r="BM371" s="230" t="s">
        <v>892</v>
      </c>
    </row>
    <row r="372" spans="1:63" s="12" customFormat="1" ht="25.9" customHeight="1">
      <c r="A372" s="12"/>
      <c r="B372" s="202"/>
      <c r="C372" s="203"/>
      <c r="D372" s="204" t="s">
        <v>72</v>
      </c>
      <c r="E372" s="205" t="s">
        <v>893</v>
      </c>
      <c r="F372" s="205" t="s">
        <v>894</v>
      </c>
      <c r="G372" s="203"/>
      <c r="H372" s="203"/>
      <c r="I372" s="206"/>
      <c r="J372" s="207">
        <f>BK372</f>
        <v>0</v>
      </c>
      <c r="K372" s="203"/>
      <c r="L372" s="208"/>
      <c r="M372" s="209"/>
      <c r="N372" s="210"/>
      <c r="O372" s="210"/>
      <c r="P372" s="211">
        <f>P373</f>
        <v>0</v>
      </c>
      <c r="Q372" s="210"/>
      <c r="R372" s="211">
        <f>R373</f>
        <v>0</v>
      </c>
      <c r="S372" s="210"/>
      <c r="T372" s="212">
        <f>T373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13" t="s">
        <v>155</v>
      </c>
      <c r="AT372" s="214" t="s">
        <v>72</v>
      </c>
      <c r="AU372" s="214" t="s">
        <v>73</v>
      </c>
      <c r="AY372" s="213" t="s">
        <v>147</v>
      </c>
      <c r="BK372" s="215">
        <f>BK373</f>
        <v>0</v>
      </c>
    </row>
    <row r="373" spans="1:63" s="12" customFormat="1" ht="22.8" customHeight="1">
      <c r="A373" s="12"/>
      <c r="B373" s="202"/>
      <c r="C373" s="203"/>
      <c r="D373" s="204" t="s">
        <v>72</v>
      </c>
      <c r="E373" s="216" t="s">
        <v>895</v>
      </c>
      <c r="F373" s="216" t="s">
        <v>896</v>
      </c>
      <c r="G373" s="203"/>
      <c r="H373" s="203"/>
      <c r="I373" s="206"/>
      <c r="J373" s="217">
        <f>BK373</f>
        <v>0</v>
      </c>
      <c r="K373" s="203"/>
      <c r="L373" s="208"/>
      <c r="M373" s="209"/>
      <c r="N373" s="210"/>
      <c r="O373" s="210"/>
      <c r="P373" s="211">
        <f>SUM(P374:P376)</f>
        <v>0</v>
      </c>
      <c r="Q373" s="210"/>
      <c r="R373" s="211">
        <f>SUM(R374:R376)</f>
        <v>0</v>
      </c>
      <c r="S373" s="210"/>
      <c r="T373" s="212">
        <f>SUM(T374:T376)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13" t="s">
        <v>155</v>
      </c>
      <c r="AT373" s="214" t="s">
        <v>72</v>
      </c>
      <c r="AU373" s="214" t="s">
        <v>81</v>
      </c>
      <c r="AY373" s="213" t="s">
        <v>147</v>
      </c>
      <c r="BK373" s="215">
        <f>SUM(BK374:BK376)</f>
        <v>0</v>
      </c>
    </row>
    <row r="374" spans="1:65" s="2" customFormat="1" ht="16.5" customHeight="1">
      <c r="A374" s="37"/>
      <c r="B374" s="38"/>
      <c r="C374" s="218" t="s">
        <v>897</v>
      </c>
      <c r="D374" s="218" t="s">
        <v>151</v>
      </c>
      <c r="E374" s="219" t="s">
        <v>898</v>
      </c>
      <c r="F374" s="220" t="s">
        <v>899</v>
      </c>
      <c r="G374" s="221" t="s">
        <v>900</v>
      </c>
      <c r="H374" s="222">
        <v>1</v>
      </c>
      <c r="I374" s="223"/>
      <c r="J374" s="224">
        <f>ROUND(I374*H374,2)</f>
        <v>0</v>
      </c>
      <c r="K374" s="225"/>
      <c r="L374" s="43"/>
      <c r="M374" s="226" t="s">
        <v>1</v>
      </c>
      <c r="N374" s="227" t="s">
        <v>38</v>
      </c>
      <c r="O374" s="90"/>
      <c r="P374" s="228">
        <f>O374*H374</f>
        <v>0</v>
      </c>
      <c r="Q374" s="228">
        <v>0</v>
      </c>
      <c r="R374" s="228">
        <f>Q374*H374</f>
        <v>0</v>
      </c>
      <c r="S374" s="228">
        <v>0</v>
      </c>
      <c r="T374" s="229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0" t="s">
        <v>697</v>
      </c>
      <c r="AT374" s="230" t="s">
        <v>151</v>
      </c>
      <c r="AU374" s="230" t="s">
        <v>83</v>
      </c>
      <c r="AY374" s="16" t="s">
        <v>147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6" t="s">
        <v>81</v>
      </c>
      <c r="BK374" s="231">
        <f>ROUND(I374*H374,2)</f>
        <v>0</v>
      </c>
      <c r="BL374" s="16" t="s">
        <v>697</v>
      </c>
      <c r="BM374" s="230" t="s">
        <v>901</v>
      </c>
    </row>
    <row r="375" spans="1:65" s="2" customFormat="1" ht="16.5" customHeight="1">
      <c r="A375" s="37"/>
      <c r="B375" s="38"/>
      <c r="C375" s="218" t="s">
        <v>902</v>
      </c>
      <c r="D375" s="218" t="s">
        <v>151</v>
      </c>
      <c r="E375" s="219" t="s">
        <v>903</v>
      </c>
      <c r="F375" s="220" t="s">
        <v>904</v>
      </c>
      <c r="G375" s="221" t="s">
        <v>900</v>
      </c>
      <c r="H375" s="222">
        <v>1</v>
      </c>
      <c r="I375" s="223"/>
      <c r="J375" s="224">
        <f>ROUND(I375*H375,2)</f>
        <v>0</v>
      </c>
      <c r="K375" s="225"/>
      <c r="L375" s="43"/>
      <c r="M375" s="226" t="s">
        <v>1</v>
      </c>
      <c r="N375" s="227" t="s">
        <v>38</v>
      </c>
      <c r="O375" s="90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30" t="s">
        <v>697</v>
      </c>
      <c r="AT375" s="230" t="s">
        <v>151</v>
      </c>
      <c r="AU375" s="230" t="s">
        <v>83</v>
      </c>
      <c r="AY375" s="16" t="s">
        <v>147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6" t="s">
        <v>81</v>
      </c>
      <c r="BK375" s="231">
        <f>ROUND(I375*H375,2)</f>
        <v>0</v>
      </c>
      <c r="BL375" s="16" t="s">
        <v>697</v>
      </c>
      <c r="BM375" s="230" t="s">
        <v>905</v>
      </c>
    </row>
    <row r="376" spans="1:65" s="2" customFormat="1" ht="16.5" customHeight="1">
      <c r="A376" s="37"/>
      <c r="B376" s="38"/>
      <c r="C376" s="218" t="s">
        <v>906</v>
      </c>
      <c r="D376" s="218" t="s">
        <v>151</v>
      </c>
      <c r="E376" s="219" t="s">
        <v>907</v>
      </c>
      <c r="F376" s="220" t="s">
        <v>908</v>
      </c>
      <c r="G376" s="221" t="s">
        <v>900</v>
      </c>
      <c r="H376" s="222">
        <v>1</v>
      </c>
      <c r="I376" s="223"/>
      <c r="J376" s="224">
        <f>ROUND(I376*H376,2)</f>
        <v>0</v>
      </c>
      <c r="K376" s="225"/>
      <c r="L376" s="43"/>
      <c r="M376" s="226" t="s">
        <v>1</v>
      </c>
      <c r="N376" s="227" t="s">
        <v>38</v>
      </c>
      <c r="O376" s="90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30" t="s">
        <v>697</v>
      </c>
      <c r="AT376" s="230" t="s">
        <v>151</v>
      </c>
      <c r="AU376" s="230" t="s">
        <v>83</v>
      </c>
      <c r="AY376" s="16" t="s">
        <v>147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6" t="s">
        <v>81</v>
      </c>
      <c r="BK376" s="231">
        <f>ROUND(I376*H376,2)</f>
        <v>0</v>
      </c>
      <c r="BL376" s="16" t="s">
        <v>697</v>
      </c>
      <c r="BM376" s="230" t="s">
        <v>909</v>
      </c>
    </row>
    <row r="377" spans="1:63" s="12" customFormat="1" ht="25.9" customHeight="1">
      <c r="A377" s="12"/>
      <c r="B377" s="202"/>
      <c r="C377" s="203"/>
      <c r="D377" s="204" t="s">
        <v>72</v>
      </c>
      <c r="E377" s="205" t="s">
        <v>910</v>
      </c>
      <c r="F377" s="205" t="s">
        <v>911</v>
      </c>
      <c r="G377" s="203"/>
      <c r="H377" s="203"/>
      <c r="I377" s="206"/>
      <c r="J377" s="207">
        <f>BK377</f>
        <v>0</v>
      </c>
      <c r="K377" s="203"/>
      <c r="L377" s="208"/>
      <c r="M377" s="209"/>
      <c r="N377" s="210"/>
      <c r="O377" s="210"/>
      <c r="P377" s="211">
        <f>P378</f>
        <v>0</v>
      </c>
      <c r="Q377" s="210"/>
      <c r="R377" s="211">
        <f>R378</f>
        <v>0</v>
      </c>
      <c r="S377" s="210"/>
      <c r="T377" s="212">
        <f>T378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3" t="s">
        <v>180</v>
      </c>
      <c r="AT377" s="214" t="s">
        <v>72</v>
      </c>
      <c r="AU377" s="214" t="s">
        <v>73</v>
      </c>
      <c r="AY377" s="213" t="s">
        <v>147</v>
      </c>
      <c r="BK377" s="215">
        <f>BK378</f>
        <v>0</v>
      </c>
    </row>
    <row r="378" spans="1:63" s="12" customFormat="1" ht="22.8" customHeight="1">
      <c r="A378" s="12"/>
      <c r="B378" s="202"/>
      <c r="C378" s="203"/>
      <c r="D378" s="204" t="s">
        <v>72</v>
      </c>
      <c r="E378" s="216" t="s">
        <v>912</v>
      </c>
      <c r="F378" s="216" t="s">
        <v>913</v>
      </c>
      <c r="G378" s="203"/>
      <c r="H378" s="203"/>
      <c r="I378" s="206"/>
      <c r="J378" s="217">
        <f>BK378</f>
        <v>0</v>
      </c>
      <c r="K378" s="203"/>
      <c r="L378" s="208"/>
      <c r="M378" s="209"/>
      <c r="N378" s="210"/>
      <c r="O378" s="210"/>
      <c r="P378" s="211">
        <f>P379</f>
        <v>0</v>
      </c>
      <c r="Q378" s="210"/>
      <c r="R378" s="211">
        <f>R379</f>
        <v>0</v>
      </c>
      <c r="S378" s="210"/>
      <c r="T378" s="212">
        <f>T379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3" t="s">
        <v>180</v>
      </c>
      <c r="AT378" s="214" t="s">
        <v>72</v>
      </c>
      <c r="AU378" s="214" t="s">
        <v>81</v>
      </c>
      <c r="AY378" s="213" t="s">
        <v>147</v>
      </c>
      <c r="BK378" s="215">
        <f>BK379</f>
        <v>0</v>
      </c>
    </row>
    <row r="379" spans="1:65" s="2" customFormat="1" ht="16.5" customHeight="1">
      <c r="A379" s="37"/>
      <c r="B379" s="38"/>
      <c r="C379" s="218" t="s">
        <v>914</v>
      </c>
      <c r="D379" s="218" t="s">
        <v>151</v>
      </c>
      <c r="E379" s="219" t="s">
        <v>915</v>
      </c>
      <c r="F379" s="220" t="s">
        <v>916</v>
      </c>
      <c r="G379" s="221" t="s">
        <v>917</v>
      </c>
      <c r="H379" s="222">
        <v>1</v>
      </c>
      <c r="I379" s="223"/>
      <c r="J379" s="224">
        <f>ROUND(I379*H379,2)</f>
        <v>0</v>
      </c>
      <c r="K379" s="225"/>
      <c r="L379" s="43"/>
      <c r="M379" s="266" t="s">
        <v>1</v>
      </c>
      <c r="N379" s="267" t="s">
        <v>38</v>
      </c>
      <c r="O379" s="268"/>
      <c r="P379" s="269">
        <f>O379*H379</f>
        <v>0</v>
      </c>
      <c r="Q379" s="269">
        <v>0</v>
      </c>
      <c r="R379" s="269">
        <f>Q379*H379</f>
        <v>0</v>
      </c>
      <c r="S379" s="269">
        <v>0</v>
      </c>
      <c r="T379" s="270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30" t="s">
        <v>918</v>
      </c>
      <c r="AT379" s="230" t="s">
        <v>151</v>
      </c>
      <c r="AU379" s="230" t="s">
        <v>83</v>
      </c>
      <c r="AY379" s="16" t="s">
        <v>147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6" t="s">
        <v>81</v>
      </c>
      <c r="BK379" s="231">
        <f>ROUND(I379*H379,2)</f>
        <v>0</v>
      </c>
      <c r="BL379" s="16" t="s">
        <v>918</v>
      </c>
      <c r="BM379" s="230" t="s">
        <v>919</v>
      </c>
    </row>
    <row r="380" spans="1:31" s="2" customFormat="1" ht="6.95" customHeight="1">
      <c r="A380" s="37"/>
      <c r="B380" s="65"/>
      <c r="C380" s="66"/>
      <c r="D380" s="66"/>
      <c r="E380" s="66"/>
      <c r="F380" s="66"/>
      <c r="G380" s="66"/>
      <c r="H380" s="66"/>
      <c r="I380" s="66"/>
      <c r="J380" s="66"/>
      <c r="K380" s="66"/>
      <c r="L380" s="43"/>
      <c r="M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</row>
  </sheetData>
  <sheetProtection password="CC35" sheet="1" objects="1" scenarios="1" formatColumns="0" formatRows="0" autoFilter="0"/>
  <autoFilter ref="C151:K379"/>
  <mergeCells count="9">
    <mergeCell ref="E7:H7"/>
    <mergeCell ref="E9:H9"/>
    <mergeCell ref="E18:H18"/>
    <mergeCell ref="E27:H27"/>
    <mergeCell ref="E85:H85"/>
    <mergeCell ref="E87:H87"/>
    <mergeCell ref="E142:H142"/>
    <mergeCell ref="E144:H14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ZAD - Zřízení ubytovacích prostor pro ukrajinské uprchlíky v č.p. 15, ul. Krajířova, B,C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982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27. 3. 2022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ROUND(J134,2)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ROUND((SUM(BE134:BE218)),2)</f>
        <v>0</v>
      </c>
      <c r="G33" s="37"/>
      <c r="H33" s="37"/>
      <c r="I33" s="154">
        <v>0.21</v>
      </c>
      <c r="J33" s="153">
        <f>ROUND(((SUM(BE134:BE218))*I33),2)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ROUND((SUM(BF134:BF218)),2)</f>
        <v>0</v>
      </c>
      <c r="G34" s="37"/>
      <c r="H34" s="37"/>
      <c r="I34" s="154">
        <v>0.15</v>
      </c>
      <c r="J34" s="153">
        <f>ROUND(((SUM(BF134:BF218))*I34),2)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ROUND((SUM(BG134:BG218)),2)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ROUND((SUM(BH134:BH218)),2)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ROUND((SUM(BI134:BI218)),2)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ZAD - Zřízení ubytovacích prostor pro ukrajinské uprchlíky v č.p. 15, ul. Krajířova, B,C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01062022 - Společné prostory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27. 3. 2022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J134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J135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100</v>
      </c>
      <c r="E98" s="187"/>
      <c r="F98" s="187"/>
      <c r="G98" s="187"/>
      <c r="H98" s="187"/>
      <c r="I98" s="187"/>
      <c r="J98" s="188">
        <f>J136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101</v>
      </c>
      <c r="E99" s="187"/>
      <c r="F99" s="187"/>
      <c r="G99" s="187"/>
      <c r="H99" s="187"/>
      <c r="I99" s="187"/>
      <c r="J99" s="188">
        <f>J142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103</v>
      </c>
      <c r="E100" s="187"/>
      <c r="F100" s="187"/>
      <c r="G100" s="187"/>
      <c r="H100" s="187"/>
      <c r="I100" s="187"/>
      <c r="J100" s="188">
        <f>J154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104</v>
      </c>
      <c r="E101" s="187"/>
      <c r="F101" s="187"/>
      <c r="G101" s="187"/>
      <c r="H101" s="187"/>
      <c r="I101" s="187"/>
      <c r="J101" s="188">
        <f>J156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105</v>
      </c>
      <c r="E102" s="187"/>
      <c r="F102" s="187"/>
      <c r="G102" s="187"/>
      <c r="H102" s="187"/>
      <c r="I102" s="187"/>
      <c r="J102" s="188">
        <f>J164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106</v>
      </c>
      <c r="E103" s="181"/>
      <c r="F103" s="181"/>
      <c r="G103" s="181"/>
      <c r="H103" s="181"/>
      <c r="I103" s="181"/>
      <c r="J103" s="182">
        <f>J166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108</v>
      </c>
      <c r="E104" s="187"/>
      <c r="F104" s="187"/>
      <c r="G104" s="187"/>
      <c r="H104" s="187"/>
      <c r="I104" s="187"/>
      <c r="J104" s="188">
        <f>J167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116</v>
      </c>
      <c r="E105" s="187"/>
      <c r="F105" s="187"/>
      <c r="G105" s="187"/>
      <c r="H105" s="187"/>
      <c r="I105" s="187"/>
      <c r="J105" s="188">
        <f>J171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117</v>
      </c>
      <c r="E106" s="187"/>
      <c r="F106" s="187"/>
      <c r="G106" s="187"/>
      <c r="H106" s="187"/>
      <c r="I106" s="187"/>
      <c r="J106" s="188">
        <f>J175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119</v>
      </c>
      <c r="E107" s="187"/>
      <c r="F107" s="187"/>
      <c r="G107" s="187"/>
      <c r="H107" s="187"/>
      <c r="I107" s="187"/>
      <c r="J107" s="188">
        <f>J180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122</v>
      </c>
      <c r="E108" s="187"/>
      <c r="F108" s="187"/>
      <c r="G108" s="187"/>
      <c r="H108" s="187"/>
      <c r="I108" s="187"/>
      <c r="J108" s="188">
        <f>J187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125</v>
      </c>
      <c r="E109" s="187"/>
      <c r="F109" s="187"/>
      <c r="G109" s="187"/>
      <c r="H109" s="187"/>
      <c r="I109" s="187"/>
      <c r="J109" s="188">
        <f>J194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126</v>
      </c>
      <c r="E110" s="187"/>
      <c r="F110" s="187"/>
      <c r="G110" s="187"/>
      <c r="H110" s="187"/>
      <c r="I110" s="187"/>
      <c r="J110" s="188">
        <f>J204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8"/>
      <c r="C111" s="179"/>
      <c r="D111" s="180" t="s">
        <v>128</v>
      </c>
      <c r="E111" s="181"/>
      <c r="F111" s="181"/>
      <c r="G111" s="181"/>
      <c r="H111" s="181"/>
      <c r="I111" s="181"/>
      <c r="J111" s="182">
        <f>J208</f>
        <v>0</v>
      </c>
      <c r="K111" s="179"/>
      <c r="L111" s="18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4"/>
      <c r="C112" s="185"/>
      <c r="D112" s="186" t="s">
        <v>129</v>
      </c>
      <c r="E112" s="187"/>
      <c r="F112" s="187"/>
      <c r="G112" s="187"/>
      <c r="H112" s="187"/>
      <c r="I112" s="187"/>
      <c r="J112" s="188">
        <f>J212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78"/>
      <c r="C113" s="179"/>
      <c r="D113" s="180" t="s">
        <v>130</v>
      </c>
      <c r="E113" s="181"/>
      <c r="F113" s="181"/>
      <c r="G113" s="181"/>
      <c r="H113" s="181"/>
      <c r="I113" s="181"/>
      <c r="J113" s="182">
        <f>J216</f>
        <v>0</v>
      </c>
      <c r="K113" s="179"/>
      <c r="L113" s="183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84"/>
      <c r="C114" s="185"/>
      <c r="D114" s="186" t="s">
        <v>131</v>
      </c>
      <c r="E114" s="187"/>
      <c r="F114" s="187"/>
      <c r="G114" s="187"/>
      <c r="H114" s="187"/>
      <c r="I114" s="187"/>
      <c r="J114" s="188">
        <f>J217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132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6.25" customHeight="1">
      <c r="A124" s="37"/>
      <c r="B124" s="38"/>
      <c r="C124" s="39"/>
      <c r="D124" s="39"/>
      <c r="E124" s="173" t="str">
        <f>E7</f>
        <v>ZAD - Zřízení ubytovacích prostor pro ukrajinské uprchlíky v č.p. 15, ul. Krajířova, B,C</v>
      </c>
      <c r="F124" s="31"/>
      <c r="G124" s="31"/>
      <c r="H124" s="31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91</v>
      </c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75" t="str">
        <f>E9</f>
        <v>01062022 - Společné prostory</v>
      </c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20</v>
      </c>
      <c r="D128" s="39"/>
      <c r="E128" s="39"/>
      <c r="F128" s="26" t="str">
        <f>F12</f>
        <v xml:space="preserve"> </v>
      </c>
      <c r="G128" s="39"/>
      <c r="H128" s="39"/>
      <c r="I128" s="31" t="s">
        <v>22</v>
      </c>
      <c r="J128" s="78" t="str">
        <f>IF(J12="","",J12)</f>
        <v>27. 3. 2022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24</v>
      </c>
      <c r="D130" s="39"/>
      <c r="E130" s="39"/>
      <c r="F130" s="26" t="str">
        <f>E15</f>
        <v xml:space="preserve"> </v>
      </c>
      <c r="G130" s="39"/>
      <c r="H130" s="39"/>
      <c r="I130" s="31" t="s">
        <v>29</v>
      </c>
      <c r="J130" s="35" t="str">
        <f>E21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27</v>
      </c>
      <c r="D131" s="39"/>
      <c r="E131" s="39"/>
      <c r="F131" s="26" t="str">
        <f>IF(E18="","",E18)</f>
        <v>Vyplň údaj</v>
      </c>
      <c r="G131" s="39"/>
      <c r="H131" s="39"/>
      <c r="I131" s="31" t="s">
        <v>31</v>
      </c>
      <c r="J131" s="35" t="str">
        <f>E24</f>
        <v xml:space="preserve"> 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0.3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11" customFormat="1" ht="29.25" customHeight="1">
      <c r="A133" s="190"/>
      <c r="B133" s="191"/>
      <c r="C133" s="192" t="s">
        <v>133</v>
      </c>
      <c r="D133" s="193" t="s">
        <v>58</v>
      </c>
      <c r="E133" s="193" t="s">
        <v>54</v>
      </c>
      <c r="F133" s="193" t="s">
        <v>55</v>
      </c>
      <c r="G133" s="193" t="s">
        <v>134</v>
      </c>
      <c r="H133" s="193" t="s">
        <v>135</v>
      </c>
      <c r="I133" s="193" t="s">
        <v>136</v>
      </c>
      <c r="J133" s="194" t="s">
        <v>95</v>
      </c>
      <c r="K133" s="195" t="s">
        <v>137</v>
      </c>
      <c r="L133" s="196"/>
      <c r="M133" s="99" t="s">
        <v>1</v>
      </c>
      <c r="N133" s="100" t="s">
        <v>37</v>
      </c>
      <c r="O133" s="100" t="s">
        <v>138</v>
      </c>
      <c r="P133" s="100" t="s">
        <v>139</v>
      </c>
      <c r="Q133" s="100" t="s">
        <v>140</v>
      </c>
      <c r="R133" s="100" t="s">
        <v>141</v>
      </c>
      <c r="S133" s="100" t="s">
        <v>142</v>
      </c>
      <c r="T133" s="101" t="s">
        <v>143</v>
      </c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</row>
    <row r="134" spans="1:63" s="2" customFormat="1" ht="22.8" customHeight="1">
      <c r="A134" s="37"/>
      <c r="B134" s="38"/>
      <c r="C134" s="106" t="s">
        <v>144</v>
      </c>
      <c r="D134" s="39"/>
      <c r="E134" s="39"/>
      <c r="F134" s="39"/>
      <c r="G134" s="39"/>
      <c r="H134" s="39"/>
      <c r="I134" s="39"/>
      <c r="J134" s="197">
        <f>BK134</f>
        <v>0</v>
      </c>
      <c r="K134" s="39"/>
      <c r="L134" s="43"/>
      <c r="M134" s="102"/>
      <c r="N134" s="198"/>
      <c r="O134" s="103"/>
      <c r="P134" s="199">
        <f>P135+P166+P208+P216</f>
        <v>0</v>
      </c>
      <c r="Q134" s="103"/>
      <c r="R134" s="199">
        <f>R135+R166+R208+R216</f>
        <v>10.77452175</v>
      </c>
      <c r="S134" s="103"/>
      <c r="T134" s="200">
        <f>T135+T166+T208+T216</f>
        <v>15.5931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72</v>
      </c>
      <c r="AU134" s="16" t="s">
        <v>97</v>
      </c>
      <c r="BK134" s="201">
        <f>BK135+BK166+BK208+BK216</f>
        <v>0</v>
      </c>
    </row>
    <row r="135" spans="1:63" s="12" customFormat="1" ht="25.9" customHeight="1">
      <c r="A135" s="12"/>
      <c r="B135" s="202"/>
      <c r="C135" s="203"/>
      <c r="D135" s="204" t="s">
        <v>72</v>
      </c>
      <c r="E135" s="205" t="s">
        <v>145</v>
      </c>
      <c r="F135" s="205" t="s">
        <v>146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P136+P142+P154+P156+P164</f>
        <v>0</v>
      </c>
      <c r="Q135" s="210"/>
      <c r="R135" s="211">
        <f>R136+R142+R154+R156+R164</f>
        <v>9.892009</v>
      </c>
      <c r="S135" s="210"/>
      <c r="T135" s="212">
        <f>T136+T142+T154+T156+T164</f>
        <v>15.5931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81</v>
      </c>
      <c r="AT135" s="214" t="s">
        <v>72</v>
      </c>
      <c r="AU135" s="214" t="s">
        <v>73</v>
      </c>
      <c r="AY135" s="213" t="s">
        <v>147</v>
      </c>
      <c r="BK135" s="215">
        <f>BK136+BK142+BK154+BK156+BK164</f>
        <v>0</v>
      </c>
    </row>
    <row r="136" spans="1:63" s="12" customFormat="1" ht="22.8" customHeight="1">
      <c r="A136" s="12"/>
      <c r="B136" s="202"/>
      <c r="C136" s="203"/>
      <c r="D136" s="204" t="s">
        <v>72</v>
      </c>
      <c r="E136" s="216" t="s">
        <v>159</v>
      </c>
      <c r="F136" s="216" t="s">
        <v>160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SUM(P137:P141)</f>
        <v>0</v>
      </c>
      <c r="Q136" s="210"/>
      <c r="R136" s="211">
        <f>SUM(R137:R141)</f>
        <v>9.892009</v>
      </c>
      <c r="S136" s="210"/>
      <c r="T136" s="212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81</v>
      </c>
      <c r="AT136" s="214" t="s">
        <v>72</v>
      </c>
      <c r="AU136" s="214" t="s">
        <v>81</v>
      </c>
      <c r="AY136" s="213" t="s">
        <v>147</v>
      </c>
      <c r="BK136" s="215">
        <f>SUM(BK137:BK141)</f>
        <v>0</v>
      </c>
    </row>
    <row r="137" spans="1:65" s="2" customFormat="1" ht="24.15" customHeight="1">
      <c r="A137" s="37"/>
      <c r="B137" s="38"/>
      <c r="C137" s="218" t="s">
        <v>983</v>
      </c>
      <c r="D137" s="218" t="s">
        <v>151</v>
      </c>
      <c r="E137" s="219" t="s">
        <v>171</v>
      </c>
      <c r="F137" s="220" t="s">
        <v>172</v>
      </c>
      <c r="G137" s="221" t="s">
        <v>154</v>
      </c>
      <c r="H137" s="222">
        <v>218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38</v>
      </c>
      <c r="O137" s="90"/>
      <c r="P137" s="228">
        <f>O137*H137</f>
        <v>0</v>
      </c>
      <c r="Q137" s="228">
        <v>0.01838</v>
      </c>
      <c r="R137" s="228">
        <f>Q137*H137</f>
        <v>4.00684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155</v>
      </c>
      <c r="AT137" s="230" t="s">
        <v>151</v>
      </c>
      <c r="AU137" s="230" t="s">
        <v>83</v>
      </c>
      <c r="AY137" s="16" t="s">
        <v>147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155</v>
      </c>
      <c r="BM137" s="230" t="s">
        <v>984</v>
      </c>
    </row>
    <row r="138" spans="1:65" s="2" customFormat="1" ht="24.15" customHeight="1">
      <c r="A138" s="37"/>
      <c r="B138" s="38"/>
      <c r="C138" s="218" t="s">
        <v>985</v>
      </c>
      <c r="D138" s="218" t="s">
        <v>151</v>
      </c>
      <c r="E138" s="219" t="s">
        <v>176</v>
      </c>
      <c r="F138" s="220" t="s">
        <v>177</v>
      </c>
      <c r="G138" s="221" t="s">
        <v>154</v>
      </c>
      <c r="H138" s="222">
        <v>218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38</v>
      </c>
      <c r="O138" s="90"/>
      <c r="P138" s="228">
        <f>O138*H138</f>
        <v>0</v>
      </c>
      <c r="Q138" s="228">
        <v>0.0079</v>
      </c>
      <c r="R138" s="228">
        <f>Q138*H138</f>
        <v>1.7222000000000002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155</v>
      </c>
      <c r="AT138" s="230" t="s">
        <v>151</v>
      </c>
      <c r="AU138" s="230" t="s">
        <v>83</v>
      </c>
      <c r="AY138" s="16" t="s">
        <v>147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155</v>
      </c>
      <c r="BM138" s="230" t="s">
        <v>986</v>
      </c>
    </row>
    <row r="139" spans="1:65" s="2" customFormat="1" ht="37.8" customHeight="1">
      <c r="A139" s="37"/>
      <c r="B139" s="38"/>
      <c r="C139" s="218" t="s">
        <v>802</v>
      </c>
      <c r="D139" s="218" t="s">
        <v>151</v>
      </c>
      <c r="E139" s="219" t="s">
        <v>189</v>
      </c>
      <c r="F139" s="220" t="s">
        <v>190</v>
      </c>
      <c r="G139" s="221" t="s">
        <v>191</v>
      </c>
      <c r="H139" s="222">
        <v>1.6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38</v>
      </c>
      <c r="O139" s="90"/>
      <c r="P139" s="228">
        <f>O139*H139</f>
        <v>0</v>
      </c>
      <c r="Q139" s="228">
        <v>2.25634</v>
      </c>
      <c r="R139" s="228">
        <f>Q139*H139</f>
        <v>3.610144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155</v>
      </c>
      <c r="AT139" s="230" t="s">
        <v>151</v>
      </c>
      <c r="AU139" s="230" t="s">
        <v>83</v>
      </c>
      <c r="AY139" s="16" t="s">
        <v>147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155</v>
      </c>
      <c r="BM139" s="230" t="s">
        <v>987</v>
      </c>
    </row>
    <row r="140" spans="1:51" s="13" customFormat="1" ht="12">
      <c r="A140" s="13"/>
      <c r="B140" s="232"/>
      <c r="C140" s="233"/>
      <c r="D140" s="234" t="s">
        <v>157</v>
      </c>
      <c r="E140" s="235" t="s">
        <v>1</v>
      </c>
      <c r="F140" s="236" t="s">
        <v>988</v>
      </c>
      <c r="G140" s="233"/>
      <c r="H140" s="237">
        <v>1.6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157</v>
      </c>
      <c r="AU140" s="243" t="s">
        <v>83</v>
      </c>
      <c r="AV140" s="13" t="s">
        <v>83</v>
      </c>
      <c r="AW140" s="13" t="s">
        <v>30</v>
      </c>
      <c r="AX140" s="13" t="s">
        <v>81</v>
      </c>
      <c r="AY140" s="243" t="s">
        <v>147</v>
      </c>
    </row>
    <row r="141" spans="1:65" s="2" customFormat="1" ht="24.15" customHeight="1">
      <c r="A141" s="37"/>
      <c r="B141" s="38"/>
      <c r="C141" s="218" t="s">
        <v>989</v>
      </c>
      <c r="D141" s="218" t="s">
        <v>151</v>
      </c>
      <c r="E141" s="219" t="s">
        <v>990</v>
      </c>
      <c r="F141" s="220" t="s">
        <v>991</v>
      </c>
      <c r="G141" s="221" t="s">
        <v>154</v>
      </c>
      <c r="H141" s="222">
        <v>9.75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38</v>
      </c>
      <c r="O141" s="90"/>
      <c r="P141" s="228">
        <f>O141*H141</f>
        <v>0</v>
      </c>
      <c r="Q141" s="228">
        <v>0.0567</v>
      </c>
      <c r="R141" s="228">
        <f>Q141*H141</f>
        <v>0.552825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155</v>
      </c>
      <c r="AT141" s="230" t="s">
        <v>151</v>
      </c>
      <c r="AU141" s="230" t="s">
        <v>83</v>
      </c>
      <c r="AY141" s="16" t="s">
        <v>147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155</v>
      </c>
      <c r="BM141" s="230" t="s">
        <v>992</v>
      </c>
    </row>
    <row r="142" spans="1:63" s="12" customFormat="1" ht="22.8" customHeight="1">
      <c r="A142" s="12"/>
      <c r="B142" s="202"/>
      <c r="C142" s="203"/>
      <c r="D142" s="204" t="s">
        <v>72</v>
      </c>
      <c r="E142" s="216" t="s">
        <v>193</v>
      </c>
      <c r="F142" s="216" t="s">
        <v>194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SUM(P143:P153)</f>
        <v>0</v>
      </c>
      <c r="Q142" s="210"/>
      <c r="R142" s="211">
        <f>SUM(R143:R153)</f>
        <v>0</v>
      </c>
      <c r="S142" s="210"/>
      <c r="T142" s="212">
        <f>SUM(T143:T153)</f>
        <v>12.6776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81</v>
      </c>
      <c r="AT142" s="214" t="s">
        <v>72</v>
      </c>
      <c r="AU142" s="214" t="s">
        <v>81</v>
      </c>
      <c r="AY142" s="213" t="s">
        <v>147</v>
      </c>
      <c r="BK142" s="215">
        <f>SUM(BK143:BK153)</f>
        <v>0</v>
      </c>
    </row>
    <row r="143" spans="1:65" s="2" customFormat="1" ht="37.8" customHeight="1">
      <c r="A143" s="37"/>
      <c r="B143" s="38"/>
      <c r="C143" s="218" t="s">
        <v>637</v>
      </c>
      <c r="D143" s="218" t="s">
        <v>151</v>
      </c>
      <c r="E143" s="219" t="s">
        <v>993</v>
      </c>
      <c r="F143" s="220" t="s">
        <v>994</v>
      </c>
      <c r="G143" s="221" t="s">
        <v>154</v>
      </c>
      <c r="H143" s="222">
        <v>436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38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155</v>
      </c>
      <c r="AT143" s="230" t="s">
        <v>151</v>
      </c>
      <c r="AU143" s="230" t="s">
        <v>83</v>
      </c>
      <c r="AY143" s="16" t="s">
        <v>147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155</v>
      </c>
      <c r="BM143" s="230" t="s">
        <v>995</v>
      </c>
    </row>
    <row r="144" spans="1:65" s="2" customFormat="1" ht="33" customHeight="1">
      <c r="A144" s="37"/>
      <c r="B144" s="38"/>
      <c r="C144" s="218" t="s">
        <v>996</v>
      </c>
      <c r="D144" s="218" t="s">
        <v>151</v>
      </c>
      <c r="E144" s="219" t="s">
        <v>997</v>
      </c>
      <c r="F144" s="220" t="s">
        <v>998</v>
      </c>
      <c r="G144" s="221" t="s">
        <v>154</v>
      </c>
      <c r="H144" s="222">
        <v>1100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38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155</v>
      </c>
      <c r="AT144" s="230" t="s">
        <v>151</v>
      </c>
      <c r="AU144" s="230" t="s">
        <v>83</v>
      </c>
      <c r="AY144" s="16" t="s">
        <v>147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155</v>
      </c>
      <c r="BM144" s="230" t="s">
        <v>999</v>
      </c>
    </row>
    <row r="145" spans="1:51" s="13" customFormat="1" ht="12">
      <c r="A145" s="13"/>
      <c r="B145" s="232"/>
      <c r="C145" s="233"/>
      <c r="D145" s="234" t="s">
        <v>157</v>
      </c>
      <c r="E145" s="233"/>
      <c r="F145" s="236" t="s">
        <v>1000</v>
      </c>
      <c r="G145" s="233"/>
      <c r="H145" s="237">
        <v>1100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157</v>
      </c>
      <c r="AU145" s="243" t="s">
        <v>83</v>
      </c>
      <c r="AV145" s="13" t="s">
        <v>83</v>
      </c>
      <c r="AW145" s="13" t="s">
        <v>4</v>
      </c>
      <c r="AX145" s="13" t="s">
        <v>81</v>
      </c>
      <c r="AY145" s="243" t="s">
        <v>147</v>
      </c>
    </row>
    <row r="146" spans="1:65" s="2" customFormat="1" ht="37.8" customHeight="1">
      <c r="A146" s="37"/>
      <c r="B146" s="38"/>
      <c r="C146" s="218" t="s">
        <v>667</v>
      </c>
      <c r="D146" s="218" t="s">
        <v>151</v>
      </c>
      <c r="E146" s="219" t="s">
        <v>1001</v>
      </c>
      <c r="F146" s="220" t="s">
        <v>1002</v>
      </c>
      <c r="G146" s="221" t="s">
        <v>154</v>
      </c>
      <c r="H146" s="222">
        <v>436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38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155</v>
      </c>
      <c r="AT146" s="230" t="s">
        <v>151</v>
      </c>
      <c r="AU146" s="230" t="s">
        <v>83</v>
      </c>
      <c r="AY146" s="16" t="s">
        <v>147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81</v>
      </c>
      <c r="BK146" s="231">
        <f>ROUND(I146*H146,2)</f>
        <v>0</v>
      </c>
      <c r="BL146" s="16" t="s">
        <v>155</v>
      </c>
      <c r="BM146" s="230" t="s">
        <v>1003</v>
      </c>
    </row>
    <row r="147" spans="1:51" s="13" customFormat="1" ht="12">
      <c r="A147" s="13"/>
      <c r="B147" s="232"/>
      <c r="C147" s="233"/>
      <c r="D147" s="234" t="s">
        <v>157</v>
      </c>
      <c r="E147" s="235" t="s">
        <v>1</v>
      </c>
      <c r="F147" s="236" t="s">
        <v>1004</v>
      </c>
      <c r="G147" s="233"/>
      <c r="H147" s="237">
        <v>436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157</v>
      </c>
      <c r="AU147" s="243" t="s">
        <v>83</v>
      </c>
      <c r="AV147" s="13" t="s">
        <v>83</v>
      </c>
      <c r="AW147" s="13" t="s">
        <v>30</v>
      </c>
      <c r="AX147" s="13" t="s">
        <v>81</v>
      </c>
      <c r="AY147" s="243" t="s">
        <v>147</v>
      </c>
    </row>
    <row r="148" spans="1:65" s="2" customFormat="1" ht="24.15" customHeight="1">
      <c r="A148" s="37"/>
      <c r="B148" s="38"/>
      <c r="C148" s="218" t="s">
        <v>148</v>
      </c>
      <c r="D148" s="218" t="s">
        <v>151</v>
      </c>
      <c r="E148" s="219" t="s">
        <v>196</v>
      </c>
      <c r="F148" s="220" t="s">
        <v>1005</v>
      </c>
      <c r="G148" s="221" t="s">
        <v>154</v>
      </c>
      <c r="H148" s="222">
        <v>19.2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38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0.088</v>
      </c>
      <c r="T148" s="229">
        <f>S148*H148</f>
        <v>1.6895999999999998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155</v>
      </c>
      <c r="AT148" s="230" t="s">
        <v>151</v>
      </c>
      <c r="AU148" s="230" t="s">
        <v>83</v>
      </c>
      <c r="AY148" s="16" t="s">
        <v>147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155</v>
      </c>
      <c r="BM148" s="230" t="s">
        <v>1006</v>
      </c>
    </row>
    <row r="149" spans="1:51" s="13" customFormat="1" ht="12">
      <c r="A149" s="13"/>
      <c r="B149" s="232"/>
      <c r="C149" s="233"/>
      <c r="D149" s="234" t="s">
        <v>157</v>
      </c>
      <c r="E149" s="235" t="s">
        <v>1</v>
      </c>
      <c r="F149" s="236" t="s">
        <v>1007</v>
      </c>
      <c r="G149" s="233"/>
      <c r="H149" s="237">
        <v>19.2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157</v>
      </c>
      <c r="AU149" s="243" t="s">
        <v>83</v>
      </c>
      <c r="AV149" s="13" t="s">
        <v>83</v>
      </c>
      <c r="AW149" s="13" t="s">
        <v>30</v>
      </c>
      <c r="AX149" s="13" t="s">
        <v>81</v>
      </c>
      <c r="AY149" s="243" t="s">
        <v>147</v>
      </c>
    </row>
    <row r="150" spans="1:65" s="2" customFormat="1" ht="37.8" customHeight="1">
      <c r="A150" s="37"/>
      <c r="B150" s="38"/>
      <c r="C150" s="218" t="s">
        <v>81</v>
      </c>
      <c r="D150" s="218" t="s">
        <v>151</v>
      </c>
      <c r="E150" s="219" t="s">
        <v>215</v>
      </c>
      <c r="F150" s="220" t="s">
        <v>216</v>
      </c>
      <c r="G150" s="221" t="s">
        <v>154</v>
      </c>
      <c r="H150" s="222">
        <v>19.2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38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0.05</v>
      </c>
      <c r="T150" s="229">
        <f>S150*H150</f>
        <v>0.96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155</v>
      </c>
      <c r="AT150" s="230" t="s">
        <v>151</v>
      </c>
      <c r="AU150" s="230" t="s">
        <v>83</v>
      </c>
      <c r="AY150" s="16" t="s">
        <v>147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155</v>
      </c>
      <c r="BM150" s="230" t="s">
        <v>1008</v>
      </c>
    </row>
    <row r="151" spans="1:51" s="13" customFormat="1" ht="12">
      <c r="A151" s="13"/>
      <c r="B151" s="232"/>
      <c r="C151" s="233"/>
      <c r="D151" s="234" t="s">
        <v>157</v>
      </c>
      <c r="E151" s="235" t="s">
        <v>1</v>
      </c>
      <c r="F151" s="236" t="s">
        <v>1007</v>
      </c>
      <c r="G151" s="233"/>
      <c r="H151" s="237">
        <v>19.2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157</v>
      </c>
      <c r="AU151" s="243" t="s">
        <v>83</v>
      </c>
      <c r="AV151" s="13" t="s">
        <v>83</v>
      </c>
      <c r="AW151" s="13" t="s">
        <v>30</v>
      </c>
      <c r="AX151" s="13" t="s">
        <v>81</v>
      </c>
      <c r="AY151" s="243" t="s">
        <v>147</v>
      </c>
    </row>
    <row r="152" spans="1:65" s="2" customFormat="1" ht="37.8" customHeight="1">
      <c r="A152" s="37"/>
      <c r="B152" s="38"/>
      <c r="C152" s="218" t="s">
        <v>83</v>
      </c>
      <c r="D152" s="218" t="s">
        <v>151</v>
      </c>
      <c r="E152" s="219" t="s">
        <v>219</v>
      </c>
      <c r="F152" s="220" t="s">
        <v>220</v>
      </c>
      <c r="G152" s="221" t="s">
        <v>154</v>
      </c>
      <c r="H152" s="222">
        <v>218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38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0.046</v>
      </c>
      <c r="T152" s="229">
        <f>S152*H152</f>
        <v>10.028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155</v>
      </c>
      <c r="AT152" s="230" t="s">
        <v>151</v>
      </c>
      <c r="AU152" s="230" t="s">
        <v>83</v>
      </c>
      <c r="AY152" s="16" t="s">
        <v>147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155</v>
      </c>
      <c r="BM152" s="230" t="s">
        <v>1009</v>
      </c>
    </row>
    <row r="153" spans="1:51" s="13" customFormat="1" ht="12">
      <c r="A153" s="13"/>
      <c r="B153" s="232"/>
      <c r="C153" s="233"/>
      <c r="D153" s="234" t="s">
        <v>157</v>
      </c>
      <c r="E153" s="235" t="s">
        <v>1</v>
      </c>
      <c r="F153" s="236" t="s">
        <v>929</v>
      </c>
      <c r="G153" s="233"/>
      <c r="H153" s="237">
        <v>218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157</v>
      </c>
      <c r="AU153" s="243" t="s">
        <v>83</v>
      </c>
      <c r="AV153" s="13" t="s">
        <v>83</v>
      </c>
      <c r="AW153" s="13" t="s">
        <v>30</v>
      </c>
      <c r="AX153" s="13" t="s">
        <v>81</v>
      </c>
      <c r="AY153" s="243" t="s">
        <v>147</v>
      </c>
    </row>
    <row r="154" spans="1:63" s="12" customFormat="1" ht="22.8" customHeight="1">
      <c r="A154" s="12"/>
      <c r="B154" s="202"/>
      <c r="C154" s="203"/>
      <c r="D154" s="204" t="s">
        <v>72</v>
      </c>
      <c r="E154" s="216" t="s">
        <v>230</v>
      </c>
      <c r="F154" s="216" t="s">
        <v>231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P155</f>
        <v>0</v>
      </c>
      <c r="Q154" s="210"/>
      <c r="R154" s="211">
        <f>R155</f>
        <v>0</v>
      </c>
      <c r="S154" s="210"/>
      <c r="T154" s="212">
        <f>T155</f>
        <v>2.9155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81</v>
      </c>
      <c r="AT154" s="214" t="s">
        <v>72</v>
      </c>
      <c r="AU154" s="214" t="s">
        <v>81</v>
      </c>
      <c r="AY154" s="213" t="s">
        <v>147</v>
      </c>
      <c r="BK154" s="215">
        <f>BK155</f>
        <v>0</v>
      </c>
    </row>
    <row r="155" spans="1:65" s="2" customFormat="1" ht="44.25" customHeight="1">
      <c r="A155" s="37"/>
      <c r="B155" s="38"/>
      <c r="C155" s="218" t="s">
        <v>815</v>
      </c>
      <c r="D155" s="218" t="s">
        <v>151</v>
      </c>
      <c r="E155" s="219" t="s">
        <v>1010</v>
      </c>
      <c r="F155" s="220" t="s">
        <v>1011</v>
      </c>
      <c r="G155" s="221" t="s">
        <v>154</v>
      </c>
      <c r="H155" s="222">
        <v>83.3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38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0.035</v>
      </c>
      <c r="T155" s="229">
        <f>S155*H155</f>
        <v>2.9155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155</v>
      </c>
      <c r="AT155" s="230" t="s">
        <v>151</v>
      </c>
      <c r="AU155" s="230" t="s">
        <v>83</v>
      </c>
      <c r="AY155" s="16" t="s">
        <v>147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155</v>
      </c>
      <c r="BM155" s="230" t="s">
        <v>1012</v>
      </c>
    </row>
    <row r="156" spans="1:63" s="12" customFormat="1" ht="22.8" customHeight="1">
      <c r="A156" s="12"/>
      <c r="B156" s="202"/>
      <c r="C156" s="203"/>
      <c r="D156" s="204" t="s">
        <v>72</v>
      </c>
      <c r="E156" s="216" t="s">
        <v>241</v>
      </c>
      <c r="F156" s="216" t="s">
        <v>242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SUM(P157:P163)</f>
        <v>0</v>
      </c>
      <c r="Q156" s="210"/>
      <c r="R156" s="211">
        <f>SUM(R157:R163)</f>
        <v>0</v>
      </c>
      <c r="S156" s="210"/>
      <c r="T156" s="212">
        <f>SUM(T157:T163)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81</v>
      </c>
      <c r="AT156" s="214" t="s">
        <v>72</v>
      </c>
      <c r="AU156" s="214" t="s">
        <v>81</v>
      </c>
      <c r="AY156" s="213" t="s">
        <v>147</v>
      </c>
      <c r="BK156" s="215">
        <f>SUM(BK157:BK163)</f>
        <v>0</v>
      </c>
    </row>
    <row r="157" spans="1:65" s="2" customFormat="1" ht="16.5" customHeight="1">
      <c r="A157" s="37"/>
      <c r="B157" s="38"/>
      <c r="C157" s="218" t="s">
        <v>155</v>
      </c>
      <c r="D157" s="218" t="s">
        <v>151</v>
      </c>
      <c r="E157" s="219" t="s">
        <v>244</v>
      </c>
      <c r="F157" s="220" t="s">
        <v>245</v>
      </c>
      <c r="G157" s="221" t="s">
        <v>246</v>
      </c>
      <c r="H157" s="222">
        <v>15.593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38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155</v>
      </c>
      <c r="AT157" s="230" t="s">
        <v>151</v>
      </c>
      <c r="AU157" s="230" t="s">
        <v>83</v>
      </c>
      <c r="AY157" s="16" t="s">
        <v>147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155</v>
      </c>
      <c r="BM157" s="230" t="s">
        <v>1013</v>
      </c>
    </row>
    <row r="158" spans="1:65" s="2" customFormat="1" ht="37.8" customHeight="1">
      <c r="A158" s="37"/>
      <c r="B158" s="38"/>
      <c r="C158" s="218" t="s">
        <v>180</v>
      </c>
      <c r="D158" s="218" t="s">
        <v>151</v>
      </c>
      <c r="E158" s="219" t="s">
        <v>249</v>
      </c>
      <c r="F158" s="220" t="s">
        <v>250</v>
      </c>
      <c r="G158" s="221" t="s">
        <v>246</v>
      </c>
      <c r="H158" s="222">
        <v>15.593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38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155</v>
      </c>
      <c r="AT158" s="230" t="s">
        <v>151</v>
      </c>
      <c r="AU158" s="230" t="s">
        <v>83</v>
      </c>
      <c r="AY158" s="16" t="s">
        <v>147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155</v>
      </c>
      <c r="BM158" s="230" t="s">
        <v>1014</v>
      </c>
    </row>
    <row r="159" spans="1:65" s="2" customFormat="1" ht="33" customHeight="1">
      <c r="A159" s="37"/>
      <c r="B159" s="38"/>
      <c r="C159" s="218" t="s">
        <v>159</v>
      </c>
      <c r="D159" s="218" t="s">
        <v>151</v>
      </c>
      <c r="E159" s="219" t="s">
        <v>253</v>
      </c>
      <c r="F159" s="220" t="s">
        <v>254</v>
      </c>
      <c r="G159" s="221" t="s">
        <v>246</v>
      </c>
      <c r="H159" s="222">
        <v>15.593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38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155</v>
      </c>
      <c r="AT159" s="230" t="s">
        <v>151</v>
      </c>
      <c r="AU159" s="230" t="s">
        <v>83</v>
      </c>
      <c r="AY159" s="16" t="s">
        <v>147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81</v>
      </c>
      <c r="BK159" s="231">
        <f>ROUND(I159*H159,2)</f>
        <v>0</v>
      </c>
      <c r="BL159" s="16" t="s">
        <v>155</v>
      </c>
      <c r="BM159" s="230" t="s">
        <v>1015</v>
      </c>
    </row>
    <row r="160" spans="1:65" s="2" customFormat="1" ht="33" customHeight="1">
      <c r="A160" s="37"/>
      <c r="B160" s="38"/>
      <c r="C160" s="218" t="s">
        <v>188</v>
      </c>
      <c r="D160" s="218" t="s">
        <v>151</v>
      </c>
      <c r="E160" s="219" t="s">
        <v>257</v>
      </c>
      <c r="F160" s="220" t="s">
        <v>258</v>
      </c>
      <c r="G160" s="221" t="s">
        <v>246</v>
      </c>
      <c r="H160" s="222">
        <v>15.593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155</v>
      </c>
      <c r="AT160" s="230" t="s">
        <v>151</v>
      </c>
      <c r="AU160" s="230" t="s">
        <v>83</v>
      </c>
      <c r="AY160" s="16" t="s">
        <v>147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155</v>
      </c>
      <c r="BM160" s="230" t="s">
        <v>1016</v>
      </c>
    </row>
    <row r="161" spans="1:65" s="2" customFormat="1" ht="44.25" customHeight="1">
      <c r="A161" s="37"/>
      <c r="B161" s="38"/>
      <c r="C161" s="218" t="s">
        <v>225</v>
      </c>
      <c r="D161" s="218" t="s">
        <v>151</v>
      </c>
      <c r="E161" s="219" t="s">
        <v>261</v>
      </c>
      <c r="F161" s="220" t="s">
        <v>262</v>
      </c>
      <c r="G161" s="221" t="s">
        <v>246</v>
      </c>
      <c r="H161" s="222">
        <v>93.558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38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155</v>
      </c>
      <c r="AT161" s="230" t="s">
        <v>151</v>
      </c>
      <c r="AU161" s="230" t="s">
        <v>83</v>
      </c>
      <c r="AY161" s="16" t="s">
        <v>147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155</v>
      </c>
      <c r="BM161" s="230" t="s">
        <v>1017</v>
      </c>
    </row>
    <row r="162" spans="1:51" s="13" customFormat="1" ht="12">
      <c r="A162" s="13"/>
      <c r="B162" s="232"/>
      <c r="C162" s="233"/>
      <c r="D162" s="234" t="s">
        <v>157</v>
      </c>
      <c r="E162" s="233"/>
      <c r="F162" s="236" t="s">
        <v>1018</v>
      </c>
      <c r="G162" s="233"/>
      <c r="H162" s="237">
        <v>93.558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157</v>
      </c>
      <c r="AU162" s="243" t="s">
        <v>83</v>
      </c>
      <c r="AV162" s="13" t="s">
        <v>83</v>
      </c>
      <c r="AW162" s="13" t="s">
        <v>4</v>
      </c>
      <c r="AX162" s="13" t="s">
        <v>81</v>
      </c>
      <c r="AY162" s="243" t="s">
        <v>147</v>
      </c>
    </row>
    <row r="163" spans="1:65" s="2" customFormat="1" ht="44.25" customHeight="1">
      <c r="A163" s="37"/>
      <c r="B163" s="38"/>
      <c r="C163" s="218" t="s">
        <v>193</v>
      </c>
      <c r="D163" s="218" t="s">
        <v>151</v>
      </c>
      <c r="E163" s="219" t="s">
        <v>266</v>
      </c>
      <c r="F163" s="220" t="s">
        <v>267</v>
      </c>
      <c r="G163" s="221" t="s">
        <v>246</v>
      </c>
      <c r="H163" s="222">
        <v>15.593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38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155</v>
      </c>
      <c r="AT163" s="230" t="s">
        <v>151</v>
      </c>
      <c r="AU163" s="230" t="s">
        <v>83</v>
      </c>
      <c r="AY163" s="16" t="s">
        <v>147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155</v>
      </c>
      <c r="BM163" s="230" t="s">
        <v>1019</v>
      </c>
    </row>
    <row r="164" spans="1:63" s="12" customFormat="1" ht="22.8" customHeight="1">
      <c r="A164" s="12"/>
      <c r="B164" s="202"/>
      <c r="C164" s="203"/>
      <c r="D164" s="204" t="s">
        <v>72</v>
      </c>
      <c r="E164" s="216" t="s">
        <v>269</v>
      </c>
      <c r="F164" s="216" t="s">
        <v>270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P165</f>
        <v>0</v>
      </c>
      <c r="Q164" s="210"/>
      <c r="R164" s="211">
        <f>R165</f>
        <v>0</v>
      </c>
      <c r="S164" s="210"/>
      <c r="T164" s="212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81</v>
      </c>
      <c r="AT164" s="214" t="s">
        <v>72</v>
      </c>
      <c r="AU164" s="214" t="s">
        <v>81</v>
      </c>
      <c r="AY164" s="213" t="s">
        <v>147</v>
      </c>
      <c r="BK164" s="215">
        <f>BK165</f>
        <v>0</v>
      </c>
    </row>
    <row r="165" spans="1:65" s="2" customFormat="1" ht="55.5" customHeight="1">
      <c r="A165" s="37"/>
      <c r="B165" s="38"/>
      <c r="C165" s="218" t="s">
        <v>1020</v>
      </c>
      <c r="D165" s="218" t="s">
        <v>151</v>
      </c>
      <c r="E165" s="219" t="s">
        <v>272</v>
      </c>
      <c r="F165" s="220" t="s">
        <v>273</v>
      </c>
      <c r="G165" s="221" t="s">
        <v>246</v>
      </c>
      <c r="H165" s="222">
        <v>9.892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38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274</v>
      </c>
      <c r="AT165" s="230" t="s">
        <v>151</v>
      </c>
      <c r="AU165" s="230" t="s">
        <v>83</v>
      </c>
      <c r="AY165" s="16" t="s">
        <v>147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81</v>
      </c>
      <c r="BK165" s="231">
        <f>ROUND(I165*H165,2)</f>
        <v>0</v>
      </c>
      <c r="BL165" s="16" t="s">
        <v>274</v>
      </c>
      <c r="BM165" s="230" t="s">
        <v>1021</v>
      </c>
    </row>
    <row r="166" spans="1:63" s="12" customFormat="1" ht="25.9" customHeight="1">
      <c r="A166" s="12"/>
      <c r="B166" s="202"/>
      <c r="C166" s="203"/>
      <c r="D166" s="204" t="s">
        <v>72</v>
      </c>
      <c r="E166" s="205" t="s">
        <v>276</v>
      </c>
      <c r="F166" s="205" t="s">
        <v>277</v>
      </c>
      <c r="G166" s="203"/>
      <c r="H166" s="203"/>
      <c r="I166" s="206"/>
      <c r="J166" s="207">
        <f>BK166</f>
        <v>0</v>
      </c>
      <c r="K166" s="203"/>
      <c r="L166" s="208"/>
      <c r="M166" s="209"/>
      <c r="N166" s="210"/>
      <c r="O166" s="210"/>
      <c r="P166" s="211">
        <f>P167+P171+P175+P180+P187+P194+P204</f>
        <v>0</v>
      </c>
      <c r="Q166" s="210"/>
      <c r="R166" s="211">
        <f>R167+R171+R175+R180+R187+R194+R204</f>
        <v>0.8825127500000001</v>
      </c>
      <c r="S166" s="210"/>
      <c r="T166" s="212">
        <f>T167+T171+T175+T180+T187+T194+T204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83</v>
      </c>
      <c r="AT166" s="214" t="s">
        <v>72</v>
      </c>
      <c r="AU166" s="214" t="s">
        <v>73</v>
      </c>
      <c r="AY166" s="213" t="s">
        <v>147</v>
      </c>
      <c r="BK166" s="215">
        <f>BK167+BK171+BK175+BK180+BK187+BK194+BK204</f>
        <v>0</v>
      </c>
    </row>
    <row r="167" spans="1:63" s="12" customFormat="1" ht="22.8" customHeight="1">
      <c r="A167" s="12"/>
      <c r="B167" s="202"/>
      <c r="C167" s="203"/>
      <c r="D167" s="204" t="s">
        <v>72</v>
      </c>
      <c r="E167" s="216" t="s">
        <v>284</v>
      </c>
      <c r="F167" s="216" t="s">
        <v>285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SUM(P168:P170)</f>
        <v>0</v>
      </c>
      <c r="Q167" s="210"/>
      <c r="R167" s="211">
        <f>SUM(R168:R170)</f>
        <v>0.18018</v>
      </c>
      <c r="S167" s="210"/>
      <c r="T167" s="212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83</v>
      </c>
      <c r="AT167" s="214" t="s">
        <v>72</v>
      </c>
      <c r="AU167" s="214" t="s">
        <v>81</v>
      </c>
      <c r="AY167" s="213" t="s">
        <v>147</v>
      </c>
      <c r="BK167" s="215">
        <f>SUM(BK168:BK170)</f>
        <v>0</v>
      </c>
    </row>
    <row r="168" spans="1:65" s="2" customFormat="1" ht="24.15" customHeight="1">
      <c r="A168" s="37"/>
      <c r="B168" s="38"/>
      <c r="C168" s="218" t="s">
        <v>1022</v>
      </c>
      <c r="D168" s="218" t="s">
        <v>151</v>
      </c>
      <c r="E168" s="219" t="s">
        <v>287</v>
      </c>
      <c r="F168" s="220" t="s">
        <v>288</v>
      </c>
      <c r="G168" s="221" t="s">
        <v>154</v>
      </c>
      <c r="H168" s="222">
        <v>19.8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38</v>
      </c>
      <c r="O168" s="90"/>
      <c r="P168" s="228">
        <f>O168*H168</f>
        <v>0</v>
      </c>
      <c r="Q168" s="228">
        <v>0.0003</v>
      </c>
      <c r="R168" s="228">
        <f>Q168*H168</f>
        <v>0.00594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274</v>
      </c>
      <c r="AT168" s="230" t="s">
        <v>151</v>
      </c>
      <c r="AU168" s="230" t="s">
        <v>83</v>
      </c>
      <c r="AY168" s="16" t="s">
        <v>147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274</v>
      </c>
      <c r="BM168" s="230" t="s">
        <v>1023</v>
      </c>
    </row>
    <row r="169" spans="1:65" s="2" customFormat="1" ht="24.15" customHeight="1">
      <c r="A169" s="37"/>
      <c r="B169" s="38"/>
      <c r="C169" s="255" t="s">
        <v>878</v>
      </c>
      <c r="D169" s="255" t="s">
        <v>291</v>
      </c>
      <c r="E169" s="256" t="s">
        <v>292</v>
      </c>
      <c r="F169" s="257" t="s">
        <v>293</v>
      </c>
      <c r="G169" s="258" t="s">
        <v>154</v>
      </c>
      <c r="H169" s="259">
        <v>19.8</v>
      </c>
      <c r="I169" s="260"/>
      <c r="J169" s="261">
        <f>ROUND(I169*H169,2)</f>
        <v>0</v>
      </c>
      <c r="K169" s="262"/>
      <c r="L169" s="263"/>
      <c r="M169" s="264" t="s">
        <v>1</v>
      </c>
      <c r="N169" s="265" t="s">
        <v>38</v>
      </c>
      <c r="O169" s="90"/>
      <c r="P169" s="228">
        <f>O169*H169</f>
        <v>0</v>
      </c>
      <c r="Q169" s="228">
        <v>0.006</v>
      </c>
      <c r="R169" s="228">
        <f>Q169*H169</f>
        <v>0.1188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294</v>
      </c>
      <c r="AT169" s="230" t="s">
        <v>291</v>
      </c>
      <c r="AU169" s="230" t="s">
        <v>83</v>
      </c>
      <c r="AY169" s="16" t="s">
        <v>147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274</v>
      </c>
      <c r="BM169" s="230" t="s">
        <v>1024</v>
      </c>
    </row>
    <row r="170" spans="1:65" s="2" customFormat="1" ht="24.15" customHeight="1">
      <c r="A170" s="37"/>
      <c r="B170" s="38"/>
      <c r="C170" s="255" t="s">
        <v>1025</v>
      </c>
      <c r="D170" s="255" t="s">
        <v>291</v>
      </c>
      <c r="E170" s="256" t="s">
        <v>297</v>
      </c>
      <c r="F170" s="257" t="s">
        <v>298</v>
      </c>
      <c r="G170" s="258" t="s">
        <v>154</v>
      </c>
      <c r="H170" s="259">
        <v>19.8</v>
      </c>
      <c r="I170" s="260"/>
      <c r="J170" s="261">
        <f>ROUND(I170*H170,2)</f>
        <v>0</v>
      </c>
      <c r="K170" s="262"/>
      <c r="L170" s="263"/>
      <c r="M170" s="264" t="s">
        <v>1</v>
      </c>
      <c r="N170" s="265" t="s">
        <v>38</v>
      </c>
      <c r="O170" s="90"/>
      <c r="P170" s="228">
        <f>O170*H170</f>
        <v>0</v>
      </c>
      <c r="Q170" s="228">
        <v>0.0028</v>
      </c>
      <c r="R170" s="228">
        <f>Q170*H170</f>
        <v>0.05544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294</v>
      </c>
      <c r="AT170" s="230" t="s">
        <v>291</v>
      </c>
      <c r="AU170" s="230" t="s">
        <v>83</v>
      </c>
      <c r="AY170" s="16" t="s">
        <v>147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81</v>
      </c>
      <c r="BK170" s="231">
        <f>ROUND(I170*H170,2)</f>
        <v>0</v>
      </c>
      <c r="BL170" s="16" t="s">
        <v>274</v>
      </c>
      <c r="BM170" s="230" t="s">
        <v>1026</v>
      </c>
    </row>
    <row r="171" spans="1:63" s="12" customFormat="1" ht="22.8" customHeight="1">
      <c r="A171" s="12"/>
      <c r="B171" s="202"/>
      <c r="C171" s="203"/>
      <c r="D171" s="204" t="s">
        <v>72</v>
      </c>
      <c r="E171" s="216" t="s">
        <v>557</v>
      </c>
      <c r="F171" s="216" t="s">
        <v>558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SUM(P172:P174)</f>
        <v>0</v>
      </c>
      <c r="Q171" s="210"/>
      <c r="R171" s="211">
        <f>SUM(R172:R174)</f>
        <v>0</v>
      </c>
      <c r="S171" s="210"/>
      <c r="T171" s="212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83</v>
      </c>
      <c r="AT171" s="214" t="s">
        <v>72</v>
      </c>
      <c r="AU171" s="214" t="s">
        <v>81</v>
      </c>
      <c r="AY171" s="213" t="s">
        <v>147</v>
      </c>
      <c r="BK171" s="215">
        <f>SUM(BK172:BK174)</f>
        <v>0</v>
      </c>
    </row>
    <row r="172" spans="1:65" s="2" customFormat="1" ht="16.5" customHeight="1">
      <c r="A172" s="37"/>
      <c r="B172" s="38"/>
      <c r="C172" s="218" t="s">
        <v>823</v>
      </c>
      <c r="D172" s="218" t="s">
        <v>151</v>
      </c>
      <c r="E172" s="219" t="s">
        <v>1027</v>
      </c>
      <c r="F172" s="220" t="s">
        <v>1028</v>
      </c>
      <c r="G172" s="221" t="s">
        <v>304</v>
      </c>
      <c r="H172" s="222">
        <v>1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38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274</v>
      </c>
      <c r="AT172" s="230" t="s">
        <v>151</v>
      </c>
      <c r="AU172" s="230" t="s">
        <v>83</v>
      </c>
      <c r="AY172" s="16" t="s">
        <v>147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81</v>
      </c>
      <c r="BK172" s="231">
        <f>ROUND(I172*H172,2)</f>
        <v>0</v>
      </c>
      <c r="BL172" s="16" t="s">
        <v>274</v>
      </c>
      <c r="BM172" s="230" t="s">
        <v>1029</v>
      </c>
    </row>
    <row r="173" spans="1:65" s="2" customFormat="1" ht="24.15" customHeight="1">
      <c r="A173" s="37"/>
      <c r="B173" s="38"/>
      <c r="C173" s="218" t="s">
        <v>1030</v>
      </c>
      <c r="D173" s="218" t="s">
        <v>151</v>
      </c>
      <c r="E173" s="219" t="s">
        <v>568</v>
      </c>
      <c r="F173" s="220" t="s">
        <v>569</v>
      </c>
      <c r="G173" s="221" t="s">
        <v>304</v>
      </c>
      <c r="H173" s="222">
        <v>1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38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274</v>
      </c>
      <c r="AT173" s="230" t="s">
        <v>151</v>
      </c>
      <c r="AU173" s="230" t="s">
        <v>83</v>
      </c>
      <c r="AY173" s="16" t="s">
        <v>147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274</v>
      </c>
      <c r="BM173" s="230" t="s">
        <v>1031</v>
      </c>
    </row>
    <row r="174" spans="1:65" s="2" customFormat="1" ht="44.25" customHeight="1">
      <c r="A174" s="37"/>
      <c r="B174" s="38"/>
      <c r="C174" s="218" t="s">
        <v>237</v>
      </c>
      <c r="D174" s="218" t="s">
        <v>151</v>
      </c>
      <c r="E174" s="219" t="s">
        <v>572</v>
      </c>
      <c r="F174" s="220" t="s">
        <v>1032</v>
      </c>
      <c r="G174" s="221" t="s">
        <v>304</v>
      </c>
      <c r="H174" s="222">
        <v>1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38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274</v>
      </c>
      <c r="AT174" s="230" t="s">
        <v>151</v>
      </c>
      <c r="AU174" s="230" t="s">
        <v>83</v>
      </c>
      <c r="AY174" s="16" t="s">
        <v>147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81</v>
      </c>
      <c r="BK174" s="231">
        <f>ROUND(I174*H174,2)</f>
        <v>0</v>
      </c>
      <c r="BL174" s="16" t="s">
        <v>274</v>
      </c>
      <c r="BM174" s="230" t="s">
        <v>1033</v>
      </c>
    </row>
    <row r="175" spans="1:63" s="12" customFormat="1" ht="22.8" customHeight="1">
      <c r="A175" s="12"/>
      <c r="B175" s="202"/>
      <c r="C175" s="203"/>
      <c r="D175" s="204" t="s">
        <v>72</v>
      </c>
      <c r="E175" s="216" t="s">
        <v>575</v>
      </c>
      <c r="F175" s="216" t="s">
        <v>576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SUM(P176:P179)</f>
        <v>0</v>
      </c>
      <c r="Q175" s="210"/>
      <c r="R175" s="211">
        <f>SUM(R176:R179)</f>
        <v>0</v>
      </c>
      <c r="S175" s="210"/>
      <c r="T175" s="212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83</v>
      </c>
      <c r="AT175" s="214" t="s">
        <v>72</v>
      </c>
      <c r="AU175" s="214" t="s">
        <v>81</v>
      </c>
      <c r="AY175" s="213" t="s">
        <v>147</v>
      </c>
      <c r="BK175" s="215">
        <f>SUM(BK176:BK179)</f>
        <v>0</v>
      </c>
    </row>
    <row r="176" spans="1:65" s="2" customFormat="1" ht="24.15" customHeight="1">
      <c r="A176" s="37"/>
      <c r="B176" s="38"/>
      <c r="C176" s="218" t="s">
        <v>294</v>
      </c>
      <c r="D176" s="218" t="s">
        <v>151</v>
      </c>
      <c r="E176" s="219" t="s">
        <v>1034</v>
      </c>
      <c r="F176" s="220" t="s">
        <v>1035</v>
      </c>
      <c r="G176" s="221" t="s">
        <v>304</v>
      </c>
      <c r="H176" s="222">
        <v>1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38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274</v>
      </c>
      <c r="AT176" s="230" t="s">
        <v>151</v>
      </c>
      <c r="AU176" s="230" t="s">
        <v>83</v>
      </c>
      <c r="AY176" s="16" t="s">
        <v>147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81</v>
      </c>
      <c r="BK176" s="231">
        <f>ROUND(I176*H176,2)</f>
        <v>0</v>
      </c>
      <c r="BL176" s="16" t="s">
        <v>274</v>
      </c>
      <c r="BM176" s="230" t="s">
        <v>1036</v>
      </c>
    </row>
    <row r="177" spans="1:65" s="2" customFormat="1" ht="21.75" customHeight="1">
      <c r="A177" s="37"/>
      <c r="B177" s="38"/>
      <c r="C177" s="218" t="s">
        <v>8</v>
      </c>
      <c r="D177" s="218" t="s">
        <v>151</v>
      </c>
      <c r="E177" s="219" t="s">
        <v>578</v>
      </c>
      <c r="F177" s="220" t="s">
        <v>579</v>
      </c>
      <c r="G177" s="221" t="s">
        <v>183</v>
      </c>
      <c r="H177" s="222">
        <v>300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38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274</v>
      </c>
      <c r="AT177" s="230" t="s">
        <v>151</v>
      </c>
      <c r="AU177" s="230" t="s">
        <v>83</v>
      </c>
      <c r="AY177" s="16" t="s">
        <v>147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81</v>
      </c>
      <c r="BK177" s="231">
        <f>ROUND(I177*H177,2)</f>
        <v>0</v>
      </c>
      <c r="BL177" s="16" t="s">
        <v>274</v>
      </c>
      <c r="BM177" s="230" t="s">
        <v>1037</v>
      </c>
    </row>
    <row r="178" spans="1:65" s="2" customFormat="1" ht="16.5" customHeight="1">
      <c r="A178" s="37"/>
      <c r="B178" s="38"/>
      <c r="C178" s="255" t="s">
        <v>274</v>
      </c>
      <c r="D178" s="255" t="s">
        <v>291</v>
      </c>
      <c r="E178" s="256" t="s">
        <v>582</v>
      </c>
      <c r="F178" s="257" t="s">
        <v>583</v>
      </c>
      <c r="G178" s="258" t="s">
        <v>183</v>
      </c>
      <c r="H178" s="259">
        <v>305</v>
      </c>
      <c r="I178" s="260"/>
      <c r="J178" s="261">
        <f>ROUND(I178*H178,2)</f>
        <v>0</v>
      </c>
      <c r="K178" s="262"/>
      <c r="L178" s="263"/>
      <c r="M178" s="264" t="s">
        <v>1</v>
      </c>
      <c r="N178" s="265" t="s">
        <v>38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294</v>
      </c>
      <c r="AT178" s="230" t="s">
        <v>291</v>
      </c>
      <c r="AU178" s="230" t="s">
        <v>83</v>
      </c>
      <c r="AY178" s="16" t="s">
        <v>147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81</v>
      </c>
      <c r="BK178" s="231">
        <f>ROUND(I178*H178,2)</f>
        <v>0</v>
      </c>
      <c r="BL178" s="16" t="s">
        <v>274</v>
      </c>
      <c r="BM178" s="230" t="s">
        <v>1038</v>
      </c>
    </row>
    <row r="179" spans="1:51" s="13" customFormat="1" ht="12">
      <c r="A179" s="13"/>
      <c r="B179" s="232"/>
      <c r="C179" s="233"/>
      <c r="D179" s="234" t="s">
        <v>157</v>
      </c>
      <c r="E179" s="233"/>
      <c r="F179" s="236" t="s">
        <v>1039</v>
      </c>
      <c r="G179" s="233"/>
      <c r="H179" s="237">
        <v>305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157</v>
      </c>
      <c r="AU179" s="243" t="s">
        <v>83</v>
      </c>
      <c r="AV179" s="13" t="s">
        <v>83</v>
      </c>
      <c r="AW179" s="13" t="s">
        <v>4</v>
      </c>
      <c r="AX179" s="13" t="s">
        <v>81</v>
      </c>
      <c r="AY179" s="243" t="s">
        <v>147</v>
      </c>
    </row>
    <row r="180" spans="1:63" s="12" customFormat="1" ht="22.8" customHeight="1">
      <c r="A180" s="12"/>
      <c r="B180" s="202"/>
      <c r="C180" s="203"/>
      <c r="D180" s="204" t="s">
        <v>72</v>
      </c>
      <c r="E180" s="216" t="s">
        <v>608</v>
      </c>
      <c r="F180" s="216" t="s">
        <v>609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SUM(P181:P186)</f>
        <v>0</v>
      </c>
      <c r="Q180" s="210"/>
      <c r="R180" s="211">
        <f>SUM(R181:R186)</f>
        <v>0.28186895</v>
      </c>
      <c r="S180" s="210"/>
      <c r="T180" s="212">
        <f>SUM(T181:T186)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83</v>
      </c>
      <c r="AT180" s="214" t="s">
        <v>72</v>
      </c>
      <c r="AU180" s="214" t="s">
        <v>81</v>
      </c>
      <c r="AY180" s="213" t="s">
        <v>147</v>
      </c>
      <c r="BK180" s="215">
        <f>SUM(BK181:BK186)</f>
        <v>0</v>
      </c>
    </row>
    <row r="181" spans="1:65" s="2" customFormat="1" ht="24.15" customHeight="1">
      <c r="A181" s="37"/>
      <c r="B181" s="38"/>
      <c r="C181" s="218" t="s">
        <v>1040</v>
      </c>
      <c r="D181" s="218" t="s">
        <v>151</v>
      </c>
      <c r="E181" s="219" t="s">
        <v>616</v>
      </c>
      <c r="F181" s="220" t="s">
        <v>617</v>
      </c>
      <c r="G181" s="221" t="s">
        <v>183</v>
      </c>
      <c r="H181" s="222">
        <v>40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38</v>
      </c>
      <c r="O181" s="90"/>
      <c r="P181" s="228">
        <f>O181*H181</f>
        <v>0</v>
      </c>
      <c r="Q181" s="228">
        <v>0.00011</v>
      </c>
      <c r="R181" s="228">
        <f>Q181*H181</f>
        <v>0.0044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274</v>
      </c>
      <c r="AT181" s="230" t="s">
        <v>151</v>
      </c>
      <c r="AU181" s="230" t="s">
        <v>83</v>
      </c>
      <c r="AY181" s="16" t="s">
        <v>147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81</v>
      </c>
      <c r="BK181" s="231">
        <f>ROUND(I181*H181,2)</f>
        <v>0</v>
      </c>
      <c r="BL181" s="16" t="s">
        <v>274</v>
      </c>
      <c r="BM181" s="230" t="s">
        <v>1041</v>
      </c>
    </row>
    <row r="182" spans="1:65" s="2" customFormat="1" ht="33" customHeight="1">
      <c r="A182" s="37"/>
      <c r="B182" s="38"/>
      <c r="C182" s="218" t="s">
        <v>1042</v>
      </c>
      <c r="D182" s="218" t="s">
        <v>151</v>
      </c>
      <c r="E182" s="219" t="s">
        <v>620</v>
      </c>
      <c r="F182" s="220" t="s">
        <v>1043</v>
      </c>
      <c r="G182" s="221" t="s">
        <v>154</v>
      </c>
      <c r="H182" s="222">
        <v>19.8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38</v>
      </c>
      <c r="O182" s="90"/>
      <c r="P182" s="228">
        <f>O182*H182</f>
        <v>0</v>
      </c>
      <c r="Q182" s="228">
        <v>0.01379</v>
      </c>
      <c r="R182" s="228">
        <f>Q182*H182</f>
        <v>0.273042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274</v>
      </c>
      <c r="AT182" s="230" t="s">
        <v>151</v>
      </c>
      <c r="AU182" s="230" t="s">
        <v>83</v>
      </c>
      <c r="AY182" s="16" t="s">
        <v>147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81</v>
      </c>
      <c r="BK182" s="231">
        <f>ROUND(I182*H182,2)</f>
        <v>0</v>
      </c>
      <c r="BL182" s="16" t="s">
        <v>274</v>
      </c>
      <c r="BM182" s="230" t="s">
        <v>1044</v>
      </c>
    </row>
    <row r="183" spans="1:65" s="2" customFormat="1" ht="37.8" customHeight="1">
      <c r="A183" s="37"/>
      <c r="B183" s="38"/>
      <c r="C183" s="218" t="s">
        <v>1045</v>
      </c>
      <c r="D183" s="218" t="s">
        <v>151</v>
      </c>
      <c r="E183" s="219" t="s">
        <v>625</v>
      </c>
      <c r="F183" s="220" t="s">
        <v>626</v>
      </c>
      <c r="G183" s="221" t="s">
        <v>154</v>
      </c>
      <c r="H183" s="222">
        <v>19.8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38</v>
      </c>
      <c r="O183" s="90"/>
      <c r="P183" s="228">
        <f>O183*H183</f>
        <v>0</v>
      </c>
      <c r="Q183" s="228">
        <v>0.0001</v>
      </c>
      <c r="R183" s="228">
        <f>Q183*H183</f>
        <v>0.00198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274</v>
      </c>
      <c r="AT183" s="230" t="s">
        <v>151</v>
      </c>
      <c r="AU183" s="230" t="s">
        <v>83</v>
      </c>
      <c r="AY183" s="16" t="s">
        <v>147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81</v>
      </c>
      <c r="BK183" s="231">
        <f>ROUND(I183*H183,2)</f>
        <v>0</v>
      </c>
      <c r="BL183" s="16" t="s">
        <v>274</v>
      </c>
      <c r="BM183" s="230" t="s">
        <v>1046</v>
      </c>
    </row>
    <row r="184" spans="1:65" s="2" customFormat="1" ht="16.5" customHeight="1">
      <c r="A184" s="37"/>
      <c r="B184" s="38"/>
      <c r="C184" s="218" t="s">
        <v>1047</v>
      </c>
      <c r="D184" s="218" t="s">
        <v>151</v>
      </c>
      <c r="E184" s="219" t="s">
        <v>629</v>
      </c>
      <c r="F184" s="220" t="s">
        <v>630</v>
      </c>
      <c r="G184" s="221" t="s">
        <v>154</v>
      </c>
      <c r="H184" s="222">
        <v>19.8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38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274</v>
      </c>
      <c r="AT184" s="230" t="s">
        <v>151</v>
      </c>
      <c r="AU184" s="230" t="s">
        <v>83</v>
      </c>
      <c r="AY184" s="16" t="s">
        <v>147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81</v>
      </c>
      <c r="BK184" s="231">
        <f>ROUND(I184*H184,2)</f>
        <v>0</v>
      </c>
      <c r="BL184" s="16" t="s">
        <v>274</v>
      </c>
      <c r="BM184" s="230" t="s">
        <v>1048</v>
      </c>
    </row>
    <row r="185" spans="1:65" s="2" customFormat="1" ht="24.15" customHeight="1">
      <c r="A185" s="37"/>
      <c r="B185" s="38"/>
      <c r="C185" s="255" t="s">
        <v>7</v>
      </c>
      <c r="D185" s="255" t="s">
        <v>291</v>
      </c>
      <c r="E185" s="256" t="s">
        <v>633</v>
      </c>
      <c r="F185" s="257" t="s">
        <v>634</v>
      </c>
      <c r="G185" s="258" t="s">
        <v>154</v>
      </c>
      <c r="H185" s="259">
        <v>22.245</v>
      </c>
      <c r="I185" s="260"/>
      <c r="J185" s="261">
        <f>ROUND(I185*H185,2)</f>
        <v>0</v>
      </c>
      <c r="K185" s="262"/>
      <c r="L185" s="263"/>
      <c r="M185" s="264" t="s">
        <v>1</v>
      </c>
      <c r="N185" s="265" t="s">
        <v>38</v>
      </c>
      <c r="O185" s="90"/>
      <c r="P185" s="228">
        <f>O185*H185</f>
        <v>0</v>
      </c>
      <c r="Q185" s="228">
        <v>0.00011</v>
      </c>
      <c r="R185" s="228">
        <f>Q185*H185</f>
        <v>0.0024469500000000003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294</v>
      </c>
      <c r="AT185" s="230" t="s">
        <v>291</v>
      </c>
      <c r="AU185" s="230" t="s">
        <v>83</v>
      </c>
      <c r="AY185" s="16" t="s">
        <v>147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81</v>
      </c>
      <c r="BK185" s="231">
        <f>ROUND(I185*H185,2)</f>
        <v>0</v>
      </c>
      <c r="BL185" s="16" t="s">
        <v>274</v>
      </c>
      <c r="BM185" s="230" t="s">
        <v>1049</v>
      </c>
    </row>
    <row r="186" spans="1:51" s="13" customFormat="1" ht="12">
      <c r="A186" s="13"/>
      <c r="B186" s="232"/>
      <c r="C186" s="233"/>
      <c r="D186" s="234" t="s">
        <v>157</v>
      </c>
      <c r="E186" s="233"/>
      <c r="F186" s="236" t="s">
        <v>1050</v>
      </c>
      <c r="G186" s="233"/>
      <c r="H186" s="237">
        <v>22.245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157</v>
      </c>
      <c r="AU186" s="243" t="s">
        <v>83</v>
      </c>
      <c r="AV186" s="13" t="s">
        <v>83</v>
      </c>
      <c r="AW186" s="13" t="s">
        <v>4</v>
      </c>
      <c r="AX186" s="13" t="s">
        <v>81</v>
      </c>
      <c r="AY186" s="243" t="s">
        <v>147</v>
      </c>
    </row>
    <row r="187" spans="1:63" s="12" customFormat="1" ht="22.8" customHeight="1">
      <c r="A187" s="12"/>
      <c r="B187" s="202"/>
      <c r="C187" s="203"/>
      <c r="D187" s="204" t="s">
        <v>72</v>
      </c>
      <c r="E187" s="216" t="s">
        <v>751</v>
      </c>
      <c r="F187" s="216" t="s">
        <v>752</v>
      </c>
      <c r="G187" s="203"/>
      <c r="H187" s="203"/>
      <c r="I187" s="206"/>
      <c r="J187" s="217">
        <f>BK187</f>
        <v>0</v>
      </c>
      <c r="K187" s="203"/>
      <c r="L187" s="208"/>
      <c r="M187" s="209"/>
      <c r="N187" s="210"/>
      <c r="O187" s="210"/>
      <c r="P187" s="211">
        <f>SUM(P188:P193)</f>
        <v>0</v>
      </c>
      <c r="Q187" s="210"/>
      <c r="R187" s="211">
        <f>SUM(R188:R193)</f>
        <v>0.2755518</v>
      </c>
      <c r="S187" s="210"/>
      <c r="T187" s="212">
        <f>SUM(T188:T193)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83</v>
      </c>
      <c r="AT187" s="214" t="s">
        <v>72</v>
      </c>
      <c r="AU187" s="214" t="s">
        <v>81</v>
      </c>
      <c r="AY187" s="213" t="s">
        <v>147</v>
      </c>
      <c r="BK187" s="215">
        <f>SUM(BK188:BK193)</f>
        <v>0</v>
      </c>
    </row>
    <row r="188" spans="1:65" s="2" customFormat="1" ht="24.15" customHeight="1">
      <c r="A188" s="37"/>
      <c r="B188" s="38"/>
      <c r="C188" s="218" t="s">
        <v>798</v>
      </c>
      <c r="D188" s="218" t="s">
        <v>151</v>
      </c>
      <c r="E188" s="219" t="s">
        <v>754</v>
      </c>
      <c r="F188" s="220" t="s">
        <v>755</v>
      </c>
      <c r="G188" s="221" t="s">
        <v>154</v>
      </c>
      <c r="H188" s="222">
        <v>9.75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38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274</v>
      </c>
      <c r="AT188" s="230" t="s">
        <v>151</v>
      </c>
      <c r="AU188" s="230" t="s">
        <v>83</v>
      </c>
      <c r="AY188" s="16" t="s">
        <v>147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81</v>
      </c>
      <c r="BK188" s="231">
        <f>ROUND(I188*H188,2)</f>
        <v>0</v>
      </c>
      <c r="BL188" s="16" t="s">
        <v>274</v>
      </c>
      <c r="BM188" s="230" t="s">
        <v>1051</v>
      </c>
    </row>
    <row r="189" spans="1:65" s="2" customFormat="1" ht="24.15" customHeight="1">
      <c r="A189" s="37"/>
      <c r="B189" s="38"/>
      <c r="C189" s="218" t="s">
        <v>794</v>
      </c>
      <c r="D189" s="218" t="s">
        <v>151</v>
      </c>
      <c r="E189" s="219" t="s">
        <v>759</v>
      </c>
      <c r="F189" s="220" t="s">
        <v>760</v>
      </c>
      <c r="G189" s="221" t="s">
        <v>154</v>
      </c>
      <c r="H189" s="222">
        <v>9.75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38</v>
      </c>
      <c r="O189" s="90"/>
      <c r="P189" s="228">
        <f>O189*H189</f>
        <v>0</v>
      </c>
      <c r="Q189" s="228">
        <v>0.0003</v>
      </c>
      <c r="R189" s="228">
        <f>Q189*H189</f>
        <v>0.0029249999999999996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274</v>
      </c>
      <c r="AT189" s="230" t="s">
        <v>151</v>
      </c>
      <c r="AU189" s="230" t="s">
        <v>83</v>
      </c>
      <c r="AY189" s="16" t="s">
        <v>147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274</v>
      </c>
      <c r="BM189" s="230" t="s">
        <v>1052</v>
      </c>
    </row>
    <row r="190" spans="1:65" s="2" customFormat="1" ht="33" customHeight="1">
      <c r="A190" s="37"/>
      <c r="B190" s="38"/>
      <c r="C190" s="218" t="s">
        <v>785</v>
      </c>
      <c r="D190" s="218" t="s">
        <v>151</v>
      </c>
      <c r="E190" s="219" t="s">
        <v>763</v>
      </c>
      <c r="F190" s="220" t="s">
        <v>764</v>
      </c>
      <c r="G190" s="221" t="s">
        <v>183</v>
      </c>
      <c r="H190" s="222">
        <v>17.4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38</v>
      </c>
      <c r="O190" s="90"/>
      <c r="P190" s="228">
        <f>O190*H190</f>
        <v>0</v>
      </c>
      <c r="Q190" s="228">
        <v>0.00043</v>
      </c>
      <c r="R190" s="228">
        <f>Q190*H190</f>
        <v>0.007481999999999999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274</v>
      </c>
      <c r="AT190" s="230" t="s">
        <v>151</v>
      </c>
      <c r="AU190" s="230" t="s">
        <v>83</v>
      </c>
      <c r="AY190" s="16" t="s">
        <v>147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81</v>
      </c>
      <c r="BK190" s="231">
        <f>ROUND(I190*H190,2)</f>
        <v>0</v>
      </c>
      <c r="BL190" s="16" t="s">
        <v>274</v>
      </c>
      <c r="BM190" s="230" t="s">
        <v>1053</v>
      </c>
    </row>
    <row r="191" spans="1:65" s="2" customFormat="1" ht="24.15" customHeight="1">
      <c r="A191" s="37"/>
      <c r="B191" s="38"/>
      <c r="C191" s="218" t="s">
        <v>1054</v>
      </c>
      <c r="D191" s="218" t="s">
        <v>151</v>
      </c>
      <c r="E191" s="219" t="s">
        <v>767</v>
      </c>
      <c r="F191" s="220" t="s">
        <v>768</v>
      </c>
      <c r="G191" s="221" t="s">
        <v>154</v>
      </c>
      <c r="H191" s="222">
        <v>9.75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38</v>
      </c>
      <c r="O191" s="90"/>
      <c r="P191" s="228">
        <f>O191*H191</f>
        <v>0</v>
      </c>
      <c r="Q191" s="228">
        <v>0.0052</v>
      </c>
      <c r="R191" s="228">
        <f>Q191*H191</f>
        <v>0.050699999999999995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274</v>
      </c>
      <c r="AT191" s="230" t="s">
        <v>151</v>
      </c>
      <c r="AU191" s="230" t="s">
        <v>83</v>
      </c>
      <c r="AY191" s="16" t="s">
        <v>147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81</v>
      </c>
      <c r="BK191" s="231">
        <f>ROUND(I191*H191,2)</f>
        <v>0</v>
      </c>
      <c r="BL191" s="16" t="s">
        <v>274</v>
      </c>
      <c r="BM191" s="230" t="s">
        <v>1055</v>
      </c>
    </row>
    <row r="192" spans="1:65" s="2" customFormat="1" ht="16.5" customHeight="1">
      <c r="A192" s="37"/>
      <c r="B192" s="38"/>
      <c r="C192" s="255" t="s">
        <v>1056</v>
      </c>
      <c r="D192" s="255" t="s">
        <v>291</v>
      </c>
      <c r="E192" s="256" t="s">
        <v>1057</v>
      </c>
      <c r="F192" s="257" t="s">
        <v>772</v>
      </c>
      <c r="G192" s="258" t="s">
        <v>154</v>
      </c>
      <c r="H192" s="259">
        <v>11.169</v>
      </c>
      <c r="I192" s="260"/>
      <c r="J192" s="261">
        <f>ROUND(I192*H192,2)</f>
        <v>0</v>
      </c>
      <c r="K192" s="262"/>
      <c r="L192" s="263"/>
      <c r="M192" s="264" t="s">
        <v>1</v>
      </c>
      <c r="N192" s="265" t="s">
        <v>38</v>
      </c>
      <c r="O192" s="90"/>
      <c r="P192" s="228">
        <f>O192*H192</f>
        <v>0</v>
      </c>
      <c r="Q192" s="228">
        <v>0.0192</v>
      </c>
      <c r="R192" s="228">
        <f>Q192*H192</f>
        <v>0.2144448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294</v>
      </c>
      <c r="AT192" s="230" t="s">
        <v>291</v>
      </c>
      <c r="AU192" s="230" t="s">
        <v>83</v>
      </c>
      <c r="AY192" s="16" t="s">
        <v>147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81</v>
      </c>
      <c r="BK192" s="231">
        <f>ROUND(I192*H192,2)</f>
        <v>0</v>
      </c>
      <c r="BL192" s="16" t="s">
        <v>274</v>
      </c>
      <c r="BM192" s="230" t="s">
        <v>1058</v>
      </c>
    </row>
    <row r="193" spans="1:65" s="2" customFormat="1" ht="49.05" customHeight="1">
      <c r="A193" s="37"/>
      <c r="B193" s="38"/>
      <c r="C193" s="218" t="s">
        <v>1059</v>
      </c>
      <c r="D193" s="218" t="s">
        <v>151</v>
      </c>
      <c r="E193" s="219" t="s">
        <v>780</v>
      </c>
      <c r="F193" s="220" t="s">
        <v>781</v>
      </c>
      <c r="G193" s="221" t="s">
        <v>246</v>
      </c>
      <c r="H193" s="222">
        <v>0.276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38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274</v>
      </c>
      <c r="AT193" s="230" t="s">
        <v>151</v>
      </c>
      <c r="AU193" s="230" t="s">
        <v>83</v>
      </c>
      <c r="AY193" s="16" t="s">
        <v>147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81</v>
      </c>
      <c r="BK193" s="231">
        <f>ROUND(I193*H193,2)</f>
        <v>0</v>
      </c>
      <c r="BL193" s="16" t="s">
        <v>274</v>
      </c>
      <c r="BM193" s="230" t="s">
        <v>1060</v>
      </c>
    </row>
    <row r="194" spans="1:63" s="12" customFormat="1" ht="22.8" customHeight="1">
      <c r="A194" s="12"/>
      <c r="B194" s="202"/>
      <c r="C194" s="203"/>
      <c r="D194" s="204" t="s">
        <v>72</v>
      </c>
      <c r="E194" s="216" t="s">
        <v>860</v>
      </c>
      <c r="F194" s="216" t="s">
        <v>861</v>
      </c>
      <c r="G194" s="203"/>
      <c r="H194" s="203"/>
      <c r="I194" s="206"/>
      <c r="J194" s="217">
        <f>BK194</f>
        <v>0</v>
      </c>
      <c r="K194" s="203"/>
      <c r="L194" s="208"/>
      <c r="M194" s="209"/>
      <c r="N194" s="210"/>
      <c r="O194" s="210"/>
      <c r="P194" s="211">
        <f>SUM(P195:P203)</f>
        <v>0</v>
      </c>
      <c r="Q194" s="210"/>
      <c r="R194" s="211">
        <f>SUM(R195:R203)</f>
        <v>0.0312</v>
      </c>
      <c r="S194" s="210"/>
      <c r="T194" s="212">
        <f>SUM(T195:T203)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3" t="s">
        <v>83</v>
      </c>
      <c r="AT194" s="214" t="s">
        <v>72</v>
      </c>
      <c r="AU194" s="214" t="s">
        <v>81</v>
      </c>
      <c r="AY194" s="213" t="s">
        <v>147</v>
      </c>
      <c r="BK194" s="215">
        <f>SUM(BK195:BK203)</f>
        <v>0</v>
      </c>
    </row>
    <row r="195" spans="1:65" s="2" customFormat="1" ht="24.15" customHeight="1">
      <c r="A195" s="37"/>
      <c r="B195" s="38"/>
      <c r="C195" s="218" t="s">
        <v>753</v>
      </c>
      <c r="D195" s="218" t="s">
        <v>151</v>
      </c>
      <c r="E195" s="219" t="s">
        <v>1061</v>
      </c>
      <c r="F195" s="220" t="s">
        <v>1062</v>
      </c>
      <c r="G195" s="221" t="s">
        <v>154</v>
      </c>
      <c r="H195" s="222">
        <v>40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38</v>
      </c>
      <c r="O195" s="90"/>
      <c r="P195" s="228">
        <f>O195*H195</f>
        <v>0</v>
      </c>
      <c r="Q195" s="228">
        <v>2E-05</v>
      </c>
      <c r="R195" s="228">
        <f>Q195*H195</f>
        <v>0.0008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274</v>
      </c>
      <c r="AT195" s="230" t="s">
        <v>151</v>
      </c>
      <c r="AU195" s="230" t="s">
        <v>83</v>
      </c>
      <c r="AY195" s="16" t="s">
        <v>147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81</v>
      </c>
      <c r="BK195" s="231">
        <f>ROUND(I195*H195,2)</f>
        <v>0</v>
      </c>
      <c r="BL195" s="16" t="s">
        <v>274</v>
      </c>
      <c r="BM195" s="230" t="s">
        <v>1063</v>
      </c>
    </row>
    <row r="196" spans="1:65" s="2" customFormat="1" ht="24.15" customHeight="1">
      <c r="A196" s="37"/>
      <c r="B196" s="38"/>
      <c r="C196" s="218" t="s">
        <v>1064</v>
      </c>
      <c r="D196" s="218" t="s">
        <v>151</v>
      </c>
      <c r="E196" s="219" t="s">
        <v>1065</v>
      </c>
      <c r="F196" s="220" t="s">
        <v>1066</v>
      </c>
      <c r="G196" s="221" t="s">
        <v>154</v>
      </c>
      <c r="H196" s="222">
        <v>40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38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274</v>
      </c>
      <c r="AT196" s="230" t="s">
        <v>151</v>
      </c>
      <c r="AU196" s="230" t="s">
        <v>83</v>
      </c>
      <c r="AY196" s="16" t="s">
        <v>147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81</v>
      </c>
      <c r="BK196" s="231">
        <f>ROUND(I196*H196,2)</f>
        <v>0</v>
      </c>
      <c r="BL196" s="16" t="s">
        <v>274</v>
      </c>
      <c r="BM196" s="230" t="s">
        <v>1067</v>
      </c>
    </row>
    <row r="197" spans="1:65" s="2" customFormat="1" ht="24.15" customHeight="1">
      <c r="A197" s="37"/>
      <c r="B197" s="38"/>
      <c r="C197" s="218" t="s">
        <v>758</v>
      </c>
      <c r="D197" s="218" t="s">
        <v>151</v>
      </c>
      <c r="E197" s="219" t="s">
        <v>1068</v>
      </c>
      <c r="F197" s="220" t="s">
        <v>1069</v>
      </c>
      <c r="G197" s="221" t="s">
        <v>154</v>
      </c>
      <c r="H197" s="222">
        <v>40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38</v>
      </c>
      <c r="O197" s="90"/>
      <c r="P197" s="228">
        <f>O197*H197</f>
        <v>0</v>
      </c>
      <c r="Q197" s="228">
        <v>0.00013</v>
      </c>
      <c r="R197" s="228">
        <f>Q197*H197</f>
        <v>0.0052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274</v>
      </c>
      <c r="AT197" s="230" t="s">
        <v>151</v>
      </c>
      <c r="AU197" s="230" t="s">
        <v>83</v>
      </c>
      <c r="AY197" s="16" t="s">
        <v>147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81</v>
      </c>
      <c r="BK197" s="231">
        <f>ROUND(I197*H197,2)</f>
        <v>0</v>
      </c>
      <c r="BL197" s="16" t="s">
        <v>274</v>
      </c>
      <c r="BM197" s="230" t="s">
        <v>1070</v>
      </c>
    </row>
    <row r="198" spans="1:65" s="2" customFormat="1" ht="24.15" customHeight="1">
      <c r="A198" s="37"/>
      <c r="B198" s="38"/>
      <c r="C198" s="218" t="s">
        <v>762</v>
      </c>
      <c r="D198" s="218" t="s">
        <v>151</v>
      </c>
      <c r="E198" s="219" t="s">
        <v>1071</v>
      </c>
      <c r="F198" s="220" t="s">
        <v>1072</v>
      </c>
      <c r="G198" s="221" t="s">
        <v>154</v>
      </c>
      <c r="H198" s="222">
        <v>40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38</v>
      </c>
      <c r="O198" s="90"/>
      <c r="P198" s="228">
        <f>O198*H198</f>
        <v>0</v>
      </c>
      <c r="Q198" s="228">
        <v>0.00029</v>
      </c>
      <c r="R198" s="228">
        <f>Q198*H198</f>
        <v>0.0116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274</v>
      </c>
      <c r="AT198" s="230" t="s">
        <v>151</v>
      </c>
      <c r="AU198" s="230" t="s">
        <v>83</v>
      </c>
      <c r="AY198" s="16" t="s">
        <v>147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81</v>
      </c>
      <c r="BK198" s="231">
        <f>ROUND(I198*H198,2)</f>
        <v>0</v>
      </c>
      <c r="BL198" s="16" t="s">
        <v>274</v>
      </c>
      <c r="BM198" s="230" t="s">
        <v>1073</v>
      </c>
    </row>
    <row r="199" spans="1:65" s="2" customFormat="1" ht="24.15" customHeight="1">
      <c r="A199" s="37"/>
      <c r="B199" s="38"/>
      <c r="C199" s="218" t="s">
        <v>774</v>
      </c>
      <c r="D199" s="218" t="s">
        <v>151</v>
      </c>
      <c r="E199" s="219" t="s">
        <v>1074</v>
      </c>
      <c r="F199" s="220" t="s">
        <v>1075</v>
      </c>
      <c r="G199" s="221" t="s">
        <v>154</v>
      </c>
      <c r="H199" s="222">
        <v>40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38</v>
      </c>
      <c r="O199" s="90"/>
      <c r="P199" s="228">
        <f>O199*H199</f>
        <v>0</v>
      </c>
      <c r="Q199" s="228">
        <v>8E-05</v>
      </c>
      <c r="R199" s="228">
        <f>Q199*H199</f>
        <v>0.0032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274</v>
      </c>
      <c r="AT199" s="230" t="s">
        <v>151</v>
      </c>
      <c r="AU199" s="230" t="s">
        <v>83</v>
      </c>
      <c r="AY199" s="16" t="s">
        <v>147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81</v>
      </c>
      <c r="BK199" s="231">
        <f>ROUND(I199*H199,2)</f>
        <v>0</v>
      </c>
      <c r="BL199" s="16" t="s">
        <v>274</v>
      </c>
      <c r="BM199" s="230" t="s">
        <v>1076</v>
      </c>
    </row>
    <row r="200" spans="1:65" s="2" customFormat="1" ht="16.5" customHeight="1">
      <c r="A200" s="37"/>
      <c r="B200" s="38"/>
      <c r="C200" s="218" t="s">
        <v>766</v>
      </c>
      <c r="D200" s="218" t="s">
        <v>151</v>
      </c>
      <c r="E200" s="219" t="s">
        <v>1077</v>
      </c>
      <c r="F200" s="220" t="s">
        <v>1078</v>
      </c>
      <c r="G200" s="221" t="s">
        <v>154</v>
      </c>
      <c r="H200" s="222">
        <v>40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38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274</v>
      </c>
      <c r="AT200" s="230" t="s">
        <v>151</v>
      </c>
      <c r="AU200" s="230" t="s">
        <v>83</v>
      </c>
      <c r="AY200" s="16" t="s">
        <v>147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81</v>
      </c>
      <c r="BK200" s="231">
        <f>ROUND(I200*H200,2)</f>
        <v>0</v>
      </c>
      <c r="BL200" s="16" t="s">
        <v>274</v>
      </c>
      <c r="BM200" s="230" t="s">
        <v>1079</v>
      </c>
    </row>
    <row r="201" spans="1:65" s="2" customFormat="1" ht="24.15" customHeight="1">
      <c r="A201" s="37"/>
      <c r="B201" s="38"/>
      <c r="C201" s="218" t="s">
        <v>1080</v>
      </c>
      <c r="D201" s="218" t="s">
        <v>151</v>
      </c>
      <c r="E201" s="219" t="s">
        <v>1081</v>
      </c>
      <c r="F201" s="220" t="s">
        <v>1082</v>
      </c>
      <c r="G201" s="221" t="s">
        <v>154</v>
      </c>
      <c r="H201" s="222">
        <v>40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38</v>
      </c>
      <c r="O201" s="90"/>
      <c r="P201" s="228">
        <f>O201*H201</f>
        <v>0</v>
      </c>
      <c r="Q201" s="228">
        <v>0.00014</v>
      </c>
      <c r="R201" s="228">
        <f>Q201*H201</f>
        <v>0.005599999999999999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274</v>
      </c>
      <c r="AT201" s="230" t="s">
        <v>151</v>
      </c>
      <c r="AU201" s="230" t="s">
        <v>83</v>
      </c>
      <c r="AY201" s="16" t="s">
        <v>147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274</v>
      </c>
      <c r="BM201" s="230" t="s">
        <v>1083</v>
      </c>
    </row>
    <row r="202" spans="1:65" s="2" customFormat="1" ht="24.15" customHeight="1">
      <c r="A202" s="37"/>
      <c r="B202" s="38"/>
      <c r="C202" s="218" t="s">
        <v>1084</v>
      </c>
      <c r="D202" s="218" t="s">
        <v>151</v>
      </c>
      <c r="E202" s="219" t="s">
        <v>1085</v>
      </c>
      <c r="F202" s="220" t="s">
        <v>1086</v>
      </c>
      <c r="G202" s="221" t="s">
        <v>154</v>
      </c>
      <c r="H202" s="222">
        <v>40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0.00012</v>
      </c>
      <c r="R202" s="228">
        <f>Q202*H202</f>
        <v>0.0048000000000000004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274</v>
      </c>
      <c r="AT202" s="230" t="s">
        <v>151</v>
      </c>
      <c r="AU202" s="230" t="s">
        <v>83</v>
      </c>
      <c r="AY202" s="16" t="s">
        <v>147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274</v>
      </c>
      <c r="BM202" s="230" t="s">
        <v>1087</v>
      </c>
    </row>
    <row r="203" spans="1:65" s="2" customFormat="1" ht="16.5" customHeight="1">
      <c r="A203" s="37"/>
      <c r="B203" s="38"/>
      <c r="C203" s="218" t="s">
        <v>1088</v>
      </c>
      <c r="D203" s="218" t="s">
        <v>151</v>
      </c>
      <c r="E203" s="219" t="s">
        <v>863</v>
      </c>
      <c r="F203" s="220" t="s">
        <v>864</v>
      </c>
      <c r="G203" s="221" t="s">
        <v>154</v>
      </c>
      <c r="H203" s="222">
        <v>237.2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38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274</v>
      </c>
      <c r="AT203" s="230" t="s">
        <v>151</v>
      </c>
      <c r="AU203" s="230" t="s">
        <v>83</v>
      </c>
      <c r="AY203" s="16" t="s">
        <v>147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81</v>
      </c>
      <c r="BK203" s="231">
        <f>ROUND(I203*H203,2)</f>
        <v>0</v>
      </c>
      <c r="BL203" s="16" t="s">
        <v>274</v>
      </c>
      <c r="BM203" s="230" t="s">
        <v>1089</v>
      </c>
    </row>
    <row r="204" spans="1:63" s="12" customFormat="1" ht="22.8" customHeight="1">
      <c r="A204" s="12"/>
      <c r="B204" s="202"/>
      <c r="C204" s="203"/>
      <c r="D204" s="204" t="s">
        <v>72</v>
      </c>
      <c r="E204" s="216" t="s">
        <v>871</v>
      </c>
      <c r="F204" s="216" t="s">
        <v>872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SUM(P205:P207)</f>
        <v>0</v>
      </c>
      <c r="Q204" s="210"/>
      <c r="R204" s="211">
        <f>SUM(R205:R207)</f>
        <v>0.113712</v>
      </c>
      <c r="S204" s="210"/>
      <c r="T204" s="212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83</v>
      </c>
      <c r="AT204" s="214" t="s">
        <v>72</v>
      </c>
      <c r="AU204" s="214" t="s">
        <v>81</v>
      </c>
      <c r="AY204" s="213" t="s">
        <v>147</v>
      </c>
      <c r="BK204" s="215">
        <f>SUM(BK205:BK207)</f>
        <v>0</v>
      </c>
    </row>
    <row r="205" spans="1:65" s="2" customFormat="1" ht="24.15" customHeight="1">
      <c r="A205" s="37"/>
      <c r="B205" s="38"/>
      <c r="C205" s="218" t="s">
        <v>1090</v>
      </c>
      <c r="D205" s="218" t="s">
        <v>151</v>
      </c>
      <c r="E205" s="219" t="s">
        <v>874</v>
      </c>
      <c r="F205" s="220" t="s">
        <v>875</v>
      </c>
      <c r="G205" s="221" t="s">
        <v>154</v>
      </c>
      <c r="H205" s="222">
        <v>247.2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38</v>
      </c>
      <c r="O205" s="90"/>
      <c r="P205" s="228">
        <f>O205*H205</f>
        <v>0</v>
      </c>
      <c r="Q205" s="228">
        <v>0.0002</v>
      </c>
      <c r="R205" s="228">
        <f>Q205*H205</f>
        <v>0.04944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274</v>
      </c>
      <c r="AT205" s="230" t="s">
        <v>151</v>
      </c>
      <c r="AU205" s="230" t="s">
        <v>83</v>
      </c>
      <c r="AY205" s="16" t="s">
        <v>147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274</v>
      </c>
      <c r="BM205" s="230" t="s">
        <v>1091</v>
      </c>
    </row>
    <row r="206" spans="1:51" s="13" customFormat="1" ht="12">
      <c r="A206" s="13"/>
      <c r="B206" s="232"/>
      <c r="C206" s="233"/>
      <c r="D206" s="234" t="s">
        <v>157</v>
      </c>
      <c r="E206" s="235" t="s">
        <v>1</v>
      </c>
      <c r="F206" s="236" t="s">
        <v>1092</v>
      </c>
      <c r="G206" s="233"/>
      <c r="H206" s="237">
        <v>247.2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157</v>
      </c>
      <c r="AU206" s="243" t="s">
        <v>83</v>
      </c>
      <c r="AV206" s="13" t="s">
        <v>83</v>
      </c>
      <c r="AW206" s="13" t="s">
        <v>30</v>
      </c>
      <c r="AX206" s="13" t="s">
        <v>81</v>
      </c>
      <c r="AY206" s="243" t="s">
        <v>147</v>
      </c>
    </row>
    <row r="207" spans="1:65" s="2" customFormat="1" ht="33" customHeight="1">
      <c r="A207" s="37"/>
      <c r="B207" s="38"/>
      <c r="C207" s="218" t="s">
        <v>873</v>
      </c>
      <c r="D207" s="218" t="s">
        <v>151</v>
      </c>
      <c r="E207" s="219" t="s">
        <v>1093</v>
      </c>
      <c r="F207" s="220" t="s">
        <v>1094</v>
      </c>
      <c r="G207" s="221" t="s">
        <v>154</v>
      </c>
      <c r="H207" s="222">
        <v>247.2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38</v>
      </c>
      <c r="O207" s="90"/>
      <c r="P207" s="228">
        <f>O207*H207</f>
        <v>0</v>
      </c>
      <c r="Q207" s="228">
        <v>0.00026</v>
      </c>
      <c r="R207" s="228">
        <f>Q207*H207</f>
        <v>0.064272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274</v>
      </c>
      <c r="AT207" s="230" t="s">
        <v>151</v>
      </c>
      <c r="AU207" s="230" t="s">
        <v>83</v>
      </c>
      <c r="AY207" s="16" t="s">
        <v>147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274</v>
      </c>
      <c r="BM207" s="230" t="s">
        <v>1095</v>
      </c>
    </row>
    <row r="208" spans="1:63" s="12" customFormat="1" ht="25.9" customHeight="1">
      <c r="A208" s="12"/>
      <c r="B208" s="202"/>
      <c r="C208" s="203"/>
      <c r="D208" s="204" t="s">
        <v>72</v>
      </c>
      <c r="E208" s="205" t="s">
        <v>893</v>
      </c>
      <c r="F208" s="205" t="s">
        <v>894</v>
      </c>
      <c r="G208" s="203"/>
      <c r="H208" s="203"/>
      <c r="I208" s="206"/>
      <c r="J208" s="207">
        <f>BK208</f>
        <v>0</v>
      </c>
      <c r="K208" s="203"/>
      <c r="L208" s="208"/>
      <c r="M208" s="209"/>
      <c r="N208" s="210"/>
      <c r="O208" s="210"/>
      <c r="P208" s="211">
        <f>P209+SUM(P210:P212)</f>
        <v>0</v>
      </c>
      <c r="Q208" s="210"/>
      <c r="R208" s="211">
        <f>R209+SUM(R210:R212)</f>
        <v>0</v>
      </c>
      <c r="S208" s="210"/>
      <c r="T208" s="212">
        <f>T209+SUM(T210:T212)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155</v>
      </c>
      <c r="AT208" s="214" t="s">
        <v>72</v>
      </c>
      <c r="AU208" s="214" t="s">
        <v>73</v>
      </c>
      <c r="AY208" s="213" t="s">
        <v>147</v>
      </c>
      <c r="BK208" s="215">
        <f>BK209+SUM(BK210:BK212)</f>
        <v>0</v>
      </c>
    </row>
    <row r="209" spans="1:65" s="2" customFormat="1" ht="24.15" customHeight="1">
      <c r="A209" s="37"/>
      <c r="B209" s="38"/>
      <c r="C209" s="218" t="s">
        <v>790</v>
      </c>
      <c r="D209" s="218" t="s">
        <v>151</v>
      </c>
      <c r="E209" s="219" t="s">
        <v>1096</v>
      </c>
      <c r="F209" s="220" t="s">
        <v>1097</v>
      </c>
      <c r="G209" s="221" t="s">
        <v>304</v>
      </c>
      <c r="H209" s="222">
        <v>1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38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697</v>
      </c>
      <c r="AT209" s="230" t="s">
        <v>151</v>
      </c>
      <c r="AU209" s="230" t="s">
        <v>81</v>
      </c>
      <c r="AY209" s="16" t="s">
        <v>147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81</v>
      </c>
      <c r="BK209" s="231">
        <f>ROUND(I209*H209,2)</f>
        <v>0</v>
      </c>
      <c r="BL209" s="16" t="s">
        <v>697</v>
      </c>
      <c r="BM209" s="230" t="s">
        <v>1098</v>
      </c>
    </row>
    <row r="210" spans="1:65" s="2" customFormat="1" ht="16.5" customHeight="1">
      <c r="A210" s="37"/>
      <c r="B210" s="38"/>
      <c r="C210" s="218" t="s">
        <v>1099</v>
      </c>
      <c r="D210" s="218" t="s">
        <v>151</v>
      </c>
      <c r="E210" s="219" t="s">
        <v>1100</v>
      </c>
      <c r="F210" s="220" t="s">
        <v>1101</v>
      </c>
      <c r="G210" s="221" t="s">
        <v>1</v>
      </c>
      <c r="H210" s="222">
        <v>1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38</v>
      </c>
      <c r="O210" s="90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697</v>
      </c>
      <c r="AT210" s="230" t="s">
        <v>151</v>
      </c>
      <c r="AU210" s="230" t="s">
        <v>81</v>
      </c>
      <c r="AY210" s="16" t="s">
        <v>147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81</v>
      </c>
      <c r="BK210" s="231">
        <f>ROUND(I210*H210,2)</f>
        <v>0</v>
      </c>
      <c r="BL210" s="16" t="s">
        <v>697</v>
      </c>
      <c r="BM210" s="230" t="s">
        <v>1102</v>
      </c>
    </row>
    <row r="211" spans="1:65" s="2" customFormat="1" ht="21.75" customHeight="1">
      <c r="A211" s="37"/>
      <c r="B211" s="38"/>
      <c r="C211" s="218" t="s">
        <v>1103</v>
      </c>
      <c r="D211" s="218" t="s">
        <v>151</v>
      </c>
      <c r="E211" s="219" t="s">
        <v>1104</v>
      </c>
      <c r="F211" s="220" t="s">
        <v>1105</v>
      </c>
      <c r="G211" s="221" t="s">
        <v>304</v>
      </c>
      <c r="H211" s="222">
        <v>1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38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697</v>
      </c>
      <c r="AT211" s="230" t="s">
        <v>151</v>
      </c>
      <c r="AU211" s="230" t="s">
        <v>81</v>
      </c>
      <c r="AY211" s="16" t="s">
        <v>147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81</v>
      </c>
      <c r="BK211" s="231">
        <f>ROUND(I211*H211,2)</f>
        <v>0</v>
      </c>
      <c r="BL211" s="16" t="s">
        <v>697</v>
      </c>
      <c r="BM211" s="230" t="s">
        <v>1106</v>
      </c>
    </row>
    <row r="212" spans="1:63" s="12" customFormat="1" ht="22.8" customHeight="1">
      <c r="A212" s="12"/>
      <c r="B212" s="202"/>
      <c r="C212" s="203"/>
      <c r="D212" s="204" t="s">
        <v>72</v>
      </c>
      <c r="E212" s="216" t="s">
        <v>895</v>
      </c>
      <c r="F212" s="216" t="s">
        <v>896</v>
      </c>
      <c r="G212" s="203"/>
      <c r="H212" s="203"/>
      <c r="I212" s="206"/>
      <c r="J212" s="217">
        <f>BK212</f>
        <v>0</v>
      </c>
      <c r="K212" s="203"/>
      <c r="L212" s="208"/>
      <c r="M212" s="209"/>
      <c r="N212" s="210"/>
      <c r="O212" s="210"/>
      <c r="P212" s="211">
        <f>SUM(P213:P215)</f>
        <v>0</v>
      </c>
      <c r="Q212" s="210"/>
      <c r="R212" s="211">
        <f>SUM(R213:R215)</f>
        <v>0</v>
      </c>
      <c r="S212" s="210"/>
      <c r="T212" s="212">
        <f>SUM(T213:T215)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3" t="s">
        <v>155</v>
      </c>
      <c r="AT212" s="214" t="s">
        <v>72</v>
      </c>
      <c r="AU212" s="214" t="s">
        <v>81</v>
      </c>
      <c r="AY212" s="213" t="s">
        <v>147</v>
      </c>
      <c r="BK212" s="215">
        <f>SUM(BK213:BK215)</f>
        <v>0</v>
      </c>
    </row>
    <row r="213" spans="1:65" s="2" customFormat="1" ht="16.5" customHeight="1">
      <c r="A213" s="37"/>
      <c r="B213" s="38"/>
      <c r="C213" s="218" t="s">
        <v>1107</v>
      </c>
      <c r="D213" s="218" t="s">
        <v>151</v>
      </c>
      <c r="E213" s="219" t="s">
        <v>903</v>
      </c>
      <c r="F213" s="220" t="s">
        <v>904</v>
      </c>
      <c r="G213" s="221" t="s">
        <v>900</v>
      </c>
      <c r="H213" s="222">
        <v>1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38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697</v>
      </c>
      <c r="AT213" s="230" t="s">
        <v>151</v>
      </c>
      <c r="AU213" s="230" t="s">
        <v>83</v>
      </c>
      <c r="AY213" s="16" t="s">
        <v>147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81</v>
      </c>
      <c r="BK213" s="231">
        <f>ROUND(I213*H213,2)</f>
        <v>0</v>
      </c>
      <c r="BL213" s="16" t="s">
        <v>697</v>
      </c>
      <c r="BM213" s="230" t="s">
        <v>1108</v>
      </c>
    </row>
    <row r="214" spans="1:65" s="2" customFormat="1" ht="16.5" customHeight="1">
      <c r="A214" s="37"/>
      <c r="B214" s="38"/>
      <c r="C214" s="218" t="s">
        <v>1109</v>
      </c>
      <c r="D214" s="218" t="s">
        <v>151</v>
      </c>
      <c r="E214" s="219" t="s">
        <v>898</v>
      </c>
      <c r="F214" s="220" t="s">
        <v>899</v>
      </c>
      <c r="G214" s="221" t="s">
        <v>900</v>
      </c>
      <c r="H214" s="222">
        <v>1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38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697</v>
      </c>
      <c r="AT214" s="230" t="s">
        <v>151</v>
      </c>
      <c r="AU214" s="230" t="s">
        <v>83</v>
      </c>
      <c r="AY214" s="16" t="s">
        <v>147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81</v>
      </c>
      <c r="BK214" s="231">
        <f>ROUND(I214*H214,2)</f>
        <v>0</v>
      </c>
      <c r="BL214" s="16" t="s">
        <v>697</v>
      </c>
      <c r="BM214" s="230" t="s">
        <v>1110</v>
      </c>
    </row>
    <row r="215" spans="1:65" s="2" customFormat="1" ht="16.5" customHeight="1">
      <c r="A215" s="37"/>
      <c r="B215" s="38"/>
      <c r="C215" s="218" t="s">
        <v>1111</v>
      </c>
      <c r="D215" s="218" t="s">
        <v>151</v>
      </c>
      <c r="E215" s="219" t="s">
        <v>907</v>
      </c>
      <c r="F215" s="220" t="s">
        <v>908</v>
      </c>
      <c r="G215" s="221" t="s">
        <v>900</v>
      </c>
      <c r="H215" s="222">
        <v>1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38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697</v>
      </c>
      <c r="AT215" s="230" t="s">
        <v>151</v>
      </c>
      <c r="AU215" s="230" t="s">
        <v>83</v>
      </c>
      <c r="AY215" s="16" t="s">
        <v>147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81</v>
      </c>
      <c r="BK215" s="231">
        <f>ROUND(I215*H215,2)</f>
        <v>0</v>
      </c>
      <c r="BL215" s="16" t="s">
        <v>697</v>
      </c>
      <c r="BM215" s="230" t="s">
        <v>1112</v>
      </c>
    </row>
    <row r="216" spans="1:63" s="12" customFormat="1" ht="25.9" customHeight="1">
      <c r="A216" s="12"/>
      <c r="B216" s="202"/>
      <c r="C216" s="203"/>
      <c r="D216" s="204" t="s">
        <v>72</v>
      </c>
      <c r="E216" s="205" t="s">
        <v>910</v>
      </c>
      <c r="F216" s="205" t="s">
        <v>911</v>
      </c>
      <c r="G216" s="203"/>
      <c r="H216" s="203"/>
      <c r="I216" s="206"/>
      <c r="J216" s="207">
        <f>BK216</f>
        <v>0</v>
      </c>
      <c r="K216" s="203"/>
      <c r="L216" s="208"/>
      <c r="M216" s="209"/>
      <c r="N216" s="210"/>
      <c r="O216" s="210"/>
      <c r="P216" s="211">
        <f>P217</f>
        <v>0</v>
      </c>
      <c r="Q216" s="210"/>
      <c r="R216" s="211">
        <f>R217</f>
        <v>0</v>
      </c>
      <c r="S216" s="210"/>
      <c r="T216" s="212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3" t="s">
        <v>180</v>
      </c>
      <c r="AT216" s="214" t="s">
        <v>72</v>
      </c>
      <c r="AU216" s="214" t="s">
        <v>73</v>
      </c>
      <c r="AY216" s="213" t="s">
        <v>147</v>
      </c>
      <c r="BK216" s="215">
        <f>BK217</f>
        <v>0</v>
      </c>
    </row>
    <row r="217" spans="1:63" s="12" customFormat="1" ht="22.8" customHeight="1">
      <c r="A217" s="12"/>
      <c r="B217" s="202"/>
      <c r="C217" s="203"/>
      <c r="D217" s="204" t="s">
        <v>72</v>
      </c>
      <c r="E217" s="216" t="s">
        <v>912</v>
      </c>
      <c r="F217" s="216" t="s">
        <v>913</v>
      </c>
      <c r="G217" s="203"/>
      <c r="H217" s="203"/>
      <c r="I217" s="206"/>
      <c r="J217" s="217">
        <f>BK217</f>
        <v>0</v>
      </c>
      <c r="K217" s="203"/>
      <c r="L217" s="208"/>
      <c r="M217" s="209"/>
      <c r="N217" s="210"/>
      <c r="O217" s="210"/>
      <c r="P217" s="211">
        <f>P218</f>
        <v>0</v>
      </c>
      <c r="Q217" s="210"/>
      <c r="R217" s="211">
        <f>R218</f>
        <v>0</v>
      </c>
      <c r="S217" s="210"/>
      <c r="T217" s="212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3" t="s">
        <v>180</v>
      </c>
      <c r="AT217" s="214" t="s">
        <v>72</v>
      </c>
      <c r="AU217" s="214" t="s">
        <v>81</v>
      </c>
      <c r="AY217" s="213" t="s">
        <v>147</v>
      </c>
      <c r="BK217" s="215">
        <f>BK218</f>
        <v>0</v>
      </c>
    </row>
    <row r="218" spans="1:65" s="2" customFormat="1" ht="16.5" customHeight="1">
      <c r="A218" s="37"/>
      <c r="B218" s="38"/>
      <c r="C218" s="218" t="s">
        <v>624</v>
      </c>
      <c r="D218" s="218" t="s">
        <v>151</v>
      </c>
      <c r="E218" s="219" t="s">
        <v>915</v>
      </c>
      <c r="F218" s="220" t="s">
        <v>916</v>
      </c>
      <c r="G218" s="221" t="s">
        <v>917</v>
      </c>
      <c r="H218" s="222">
        <v>1</v>
      </c>
      <c r="I218" s="223"/>
      <c r="J218" s="224">
        <f>ROUND(I218*H218,2)</f>
        <v>0</v>
      </c>
      <c r="K218" s="225"/>
      <c r="L218" s="43"/>
      <c r="M218" s="266" t="s">
        <v>1</v>
      </c>
      <c r="N218" s="267" t="s">
        <v>38</v>
      </c>
      <c r="O218" s="268"/>
      <c r="P218" s="269">
        <f>O218*H218</f>
        <v>0</v>
      </c>
      <c r="Q218" s="269">
        <v>0</v>
      </c>
      <c r="R218" s="269">
        <f>Q218*H218</f>
        <v>0</v>
      </c>
      <c r="S218" s="269">
        <v>0</v>
      </c>
      <c r="T218" s="27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918</v>
      </c>
      <c r="AT218" s="230" t="s">
        <v>151</v>
      </c>
      <c r="AU218" s="230" t="s">
        <v>83</v>
      </c>
      <c r="AY218" s="16" t="s">
        <v>147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918</v>
      </c>
      <c r="BM218" s="230" t="s">
        <v>1113</v>
      </c>
    </row>
    <row r="219" spans="1:31" s="2" customFormat="1" ht="6.95" customHeight="1">
      <c r="A219" s="37"/>
      <c r="B219" s="65"/>
      <c r="C219" s="66"/>
      <c r="D219" s="66"/>
      <c r="E219" s="66"/>
      <c r="F219" s="66"/>
      <c r="G219" s="66"/>
      <c r="H219" s="66"/>
      <c r="I219" s="66"/>
      <c r="J219" s="66"/>
      <c r="K219" s="66"/>
      <c r="L219" s="43"/>
      <c r="M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</sheetData>
  <sheetProtection password="CC35" sheet="1" objects="1" scenarios="1" formatColumns="0" formatRows="0" autoFilter="0"/>
  <autoFilter ref="C133:K218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5"/>
      <c r="C3" s="136"/>
      <c r="D3" s="136"/>
      <c r="E3" s="136"/>
      <c r="F3" s="136"/>
      <c r="G3" s="136"/>
      <c r="H3" s="19"/>
    </row>
    <row r="4" spans="2:8" s="1" customFormat="1" ht="24.95" customHeight="1">
      <c r="B4" s="19"/>
      <c r="C4" s="137" t="s">
        <v>1114</v>
      </c>
      <c r="H4" s="19"/>
    </row>
    <row r="5" spans="2:8" s="1" customFormat="1" ht="12" customHeight="1">
      <c r="B5" s="19"/>
      <c r="C5" s="271" t="s">
        <v>13</v>
      </c>
      <c r="D5" s="146" t="s">
        <v>14</v>
      </c>
      <c r="E5" s="1"/>
      <c r="F5" s="1"/>
      <c r="H5" s="19"/>
    </row>
    <row r="6" spans="2:8" s="1" customFormat="1" ht="36.95" customHeight="1">
      <c r="B6" s="19"/>
      <c r="C6" s="272" t="s">
        <v>16</v>
      </c>
      <c r="D6" s="273" t="s">
        <v>17</v>
      </c>
      <c r="E6" s="1"/>
      <c r="F6" s="1"/>
      <c r="H6" s="19"/>
    </row>
    <row r="7" spans="2:8" s="1" customFormat="1" ht="16.5" customHeight="1">
      <c r="B7" s="19"/>
      <c r="C7" s="139" t="s">
        <v>22</v>
      </c>
      <c r="D7" s="143" t="str">
        <f>'Rekapitulace stavby'!AN8</f>
        <v>27. 3. 2022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0"/>
      <c r="B9" s="274"/>
      <c r="C9" s="275" t="s">
        <v>54</v>
      </c>
      <c r="D9" s="276" t="s">
        <v>55</v>
      </c>
      <c r="E9" s="276" t="s">
        <v>134</v>
      </c>
      <c r="F9" s="277" t="s">
        <v>1115</v>
      </c>
      <c r="G9" s="190"/>
      <c r="H9" s="274"/>
    </row>
    <row r="10" spans="1:8" s="2" customFormat="1" ht="26.4" customHeight="1">
      <c r="A10" s="37"/>
      <c r="B10" s="43"/>
      <c r="C10" s="278" t="s">
        <v>1116</v>
      </c>
      <c r="D10" s="278" t="s">
        <v>79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79" t="s">
        <v>1117</v>
      </c>
      <c r="D11" s="280" t="s">
        <v>1117</v>
      </c>
      <c r="E11" s="281" t="s">
        <v>1</v>
      </c>
      <c r="F11" s="282">
        <v>15.156</v>
      </c>
      <c r="G11" s="37"/>
      <c r="H11" s="43"/>
    </row>
    <row r="12" spans="1:8" s="2" customFormat="1" ht="16.8" customHeight="1">
      <c r="A12" s="37"/>
      <c r="B12" s="43"/>
      <c r="C12" s="279" t="s">
        <v>1118</v>
      </c>
      <c r="D12" s="280" t="s">
        <v>1118</v>
      </c>
      <c r="E12" s="281" t="s">
        <v>1</v>
      </c>
      <c r="F12" s="282">
        <v>23.755</v>
      </c>
      <c r="G12" s="37"/>
      <c r="H12" s="43"/>
    </row>
    <row r="13" spans="1:8" s="2" customFormat="1" ht="26.4" customHeight="1">
      <c r="A13" s="37"/>
      <c r="B13" s="43"/>
      <c r="C13" s="278" t="s">
        <v>1119</v>
      </c>
      <c r="D13" s="278" t="s">
        <v>85</v>
      </c>
      <c r="E13" s="37"/>
      <c r="F13" s="37"/>
      <c r="G13" s="37"/>
      <c r="H13" s="43"/>
    </row>
    <row r="14" spans="1:8" s="2" customFormat="1" ht="16.8" customHeight="1">
      <c r="A14" s="37"/>
      <c r="B14" s="43"/>
      <c r="C14" s="279" t="s">
        <v>1117</v>
      </c>
      <c r="D14" s="280" t="s">
        <v>1117</v>
      </c>
      <c r="E14" s="281" t="s">
        <v>1</v>
      </c>
      <c r="F14" s="282">
        <v>15.156</v>
      </c>
      <c r="G14" s="37"/>
      <c r="H14" s="43"/>
    </row>
    <row r="15" spans="1:8" s="2" customFormat="1" ht="16.8" customHeight="1">
      <c r="A15" s="37"/>
      <c r="B15" s="43"/>
      <c r="C15" s="279" t="s">
        <v>1118</v>
      </c>
      <c r="D15" s="280" t="s">
        <v>1118</v>
      </c>
      <c r="E15" s="281" t="s">
        <v>1</v>
      </c>
      <c r="F15" s="282">
        <v>23.755</v>
      </c>
      <c r="G15" s="37"/>
      <c r="H15" s="43"/>
    </row>
    <row r="16" spans="1:8" s="2" customFormat="1" ht="7.4" customHeight="1">
      <c r="A16" s="37"/>
      <c r="B16" s="169"/>
      <c r="C16" s="170"/>
      <c r="D16" s="170"/>
      <c r="E16" s="170"/>
      <c r="F16" s="170"/>
      <c r="G16" s="170"/>
      <c r="H16" s="43"/>
    </row>
    <row r="17" spans="1:8" s="2" customFormat="1" ht="12">
      <c r="A17" s="37"/>
      <c r="B17" s="37"/>
      <c r="C17" s="37"/>
      <c r="D17" s="37"/>
      <c r="E17" s="37"/>
      <c r="F17" s="37"/>
      <c r="G17" s="37"/>
      <c r="H17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rozpoctar</dc:creator>
  <cp:keywords/>
  <dc:description/>
  <cp:lastModifiedBy>rozpoctar</cp:lastModifiedBy>
  <dcterms:created xsi:type="dcterms:W3CDTF">2022-06-09T06:18:07Z</dcterms:created>
  <dcterms:modified xsi:type="dcterms:W3CDTF">2022-06-09T06:18:15Z</dcterms:modified>
  <cp:category/>
  <cp:version/>
  <cp:contentType/>
  <cp:contentStatus/>
</cp:coreProperties>
</file>