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ziv\02 ROZPOČTY\___AKCE___\"/>
    </mc:Choice>
  </mc:AlternateContent>
  <xr:revisionPtr revIDLastSave="0" documentId="8_{90590EE1-1398-401A-98AF-D34EFCC813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 01 SO 01 Pol" sheetId="13" r:id="rId5"/>
    <sheet name="SO 02 SO 02 Pol" sheetId="14" r:id="rId6"/>
    <sheet name="SO 03 SO 03 Pol" sheetId="15" r:id="rId7"/>
    <sheet name="SO 04 SO 04 Pol" sheetId="16" r:id="rId8"/>
    <sheet name="SO 05 SO 05 Pol" sheetId="17" r:id="rId9"/>
    <sheet name="SO 06 SO 06 Pol" sheetId="18" r:id="rId10"/>
    <sheet name="SO 07 SO 07 Pol" sheetId="19" r:id="rId11"/>
    <sheet name="SO 08 SO 08 Pol" sheetId="20" r:id="rId12"/>
    <sheet name="SO 09 SO 09 Pol" sheetId="21" r:id="rId13"/>
    <sheet name="PS 01 PS 01 Pol" sheetId="22" r:id="rId14"/>
    <sheet name="PS 02,03 PS 02,03 Pol" sheetId="23" r:id="rId15"/>
  </sheets>
  <externalReferences>
    <externalReference r:id="rId16"/>
  </externalReferences>
  <definedNames>
    <definedName name="CelkemDPHVypocet" localSheetId="1">Stavba!$H$66</definedName>
    <definedName name="CenaCelkem">Stavba!$G$29</definedName>
    <definedName name="CenaCelkemBezDPH">Stavba!$G$28</definedName>
    <definedName name="CenaCelkemVypocet" localSheetId="1">Stavba!$I$66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13">'PS 01 PS 01 Pol'!$1:$7</definedName>
    <definedName name="_xlnm.Print_Titles" localSheetId="14">'PS 02,03 PS 02,03 Pol'!$1:$7</definedName>
    <definedName name="_xlnm.Print_Titles" localSheetId="4">'SO 01 SO 01 Pol'!$1:$7</definedName>
    <definedName name="_xlnm.Print_Titles" localSheetId="5">'SO 02 SO 02 Pol'!$1:$7</definedName>
    <definedName name="_xlnm.Print_Titles" localSheetId="6">'SO 03 SO 03 Pol'!$1:$7</definedName>
    <definedName name="_xlnm.Print_Titles" localSheetId="7">'SO 04 SO 04 Pol'!$1:$7</definedName>
    <definedName name="_xlnm.Print_Titles" localSheetId="8">'SO 05 SO 05 Pol'!$1:$7</definedName>
    <definedName name="_xlnm.Print_Titles" localSheetId="9">'SO 06 SO 06 Pol'!$1:$7</definedName>
    <definedName name="_xlnm.Print_Titles" localSheetId="10">'SO 07 SO 07 Pol'!$1:$7</definedName>
    <definedName name="_xlnm.Print_Titles" localSheetId="11">'SO 08 SO 08 Pol'!$1:$7</definedName>
    <definedName name="_xlnm.Print_Titles" localSheetId="12">'SO 09 SO 09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Naklady'!$A$1:$X$41</definedName>
    <definedName name="_xlnm.Print_Area" localSheetId="13">'PS 01 PS 01 Pol'!$A$1:$X$12</definedName>
    <definedName name="_xlnm.Print_Area" localSheetId="14">'PS 02,03 PS 02,03 Pol'!$A$1:$X$12</definedName>
    <definedName name="_xlnm.Print_Area" localSheetId="4">'SO 01 SO 01 Pol'!$A$1:$X$58</definedName>
    <definedName name="_xlnm.Print_Area" localSheetId="5">'SO 02 SO 02 Pol'!$A$1:$X$93</definedName>
    <definedName name="_xlnm.Print_Area" localSheetId="6">'SO 03 SO 03 Pol'!$A$1:$X$256</definedName>
    <definedName name="_xlnm.Print_Area" localSheetId="7">'SO 04 SO 04 Pol'!$A$1:$X$136</definedName>
    <definedName name="_xlnm.Print_Area" localSheetId="8">'SO 05 SO 05 Pol'!$A$1:$X$412</definedName>
    <definedName name="_xlnm.Print_Area" localSheetId="9">'SO 06 SO 06 Pol'!$A$1:$X$315</definedName>
    <definedName name="_xlnm.Print_Area" localSheetId="10">'SO 07 SO 07 Pol'!$A$1:$X$261</definedName>
    <definedName name="_xlnm.Print_Area" localSheetId="11">'SO 08 SO 08 Pol'!$A$1:$X$84</definedName>
    <definedName name="_xlnm.Print_Area" localSheetId="12">'SO 09 SO 09 Pol'!$A$1:$X$75</definedName>
    <definedName name="_xlnm.Print_Area" localSheetId="1">Stavba!$A$1:$J$138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Stavba!$F$66</definedName>
    <definedName name="ZakladDPHZakl">Stavba!$G$25</definedName>
    <definedName name="ZakladDPHZaklVypocet" localSheetId="1">Stavba!$G$66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7" i="1" l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8" i="1"/>
  <c r="G65" i="1"/>
  <c r="F65" i="1"/>
  <c r="G64" i="1"/>
  <c r="F64" i="1"/>
  <c r="G63" i="1"/>
  <c r="F63" i="1"/>
  <c r="G62" i="1"/>
  <c r="F62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1" i="1"/>
  <c r="F41" i="1"/>
  <c r="G40" i="1"/>
  <c r="F40" i="1"/>
  <c r="G11" i="23"/>
  <c r="G8" i="23"/>
  <c r="O8" i="23"/>
  <c r="G9" i="23"/>
  <c r="M9" i="23" s="1"/>
  <c r="M8" i="23" s="1"/>
  <c r="I9" i="23"/>
  <c r="I8" i="23" s="1"/>
  <c r="K9" i="23"/>
  <c r="K8" i="23" s="1"/>
  <c r="O9" i="23"/>
  <c r="Q9" i="23"/>
  <c r="Q8" i="23" s="1"/>
  <c r="V9" i="23"/>
  <c r="V8" i="23" s="1"/>
  <c r="AE11" i="23"/>
  <c r="AF11" i="23"/>
  <c r="G11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AE11" i="22"/>
  <c r="AF11" i="22"/>
  <c r="G74" i="21"/>
  <c r="BA66" i="21"/>
  <c r="BA39" i="21"/>
  <c r="BA14" i="21"/>
  <c r="BA12" i="21"/>
  <c r="BA10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K11" i="21"/>
  <c r="M11" i="21"/>
  <c r="O11" i="21"/>
  <c r="Q11" i="21"/>
  <c r="V11" i="21"/>
  <c r="G13" i="21"/>
  <c r="I13" i="21"/>
  <c r="K13" i="21"/>
  <c r="M13" i="21"/>
  <c r="O13" i="21"/>
  <c r="Q13" i="21"/>
  <c r="V13" i="21"/>
  <c r="G15" i="21"/>
  <c r="M15" i="21" s="1"/>
  <c r="I15" i="21"/>
  <c r="K15" i="21"/>
  <c r="O15" i="21"/>
  <c r="O8" i="21" s="1"/>
  <c r="Q15" i="21"/>
  <c r="V15" i="21"/>
  <c r="G24" i="21"/>
  <c r="I24" i="21"/>
  <c r="K24" i="21"/>
  <c r="M24" i="21"/>
  <c r="O24" i="21"/>
  <c r="Q24" i="21"/>
  <c r="V24" i="21"/>
  <c r="G26" i="21"/>
  <c r="M26" i="21" s="1"/>
  <c r="I26" i="21"/>
  <c r="K26" i="21"/>
  <c r="O26" i="21"/>
  <c r="Q26" i="21"/>
  <c r="V26" i="21"/>
  <c r="G28" i="21"/>
  <c r="I28" i="21"/>
  <c r="K28" i="21"/>
  <c r="M28" i="21"/>
  <c r="O28" i="21"/>
  <c r="Q28" i="21"/>
  <c r="V28" i="21"/>
  <c r="G30" i="21"/>
  <c r="M30" i="21" s="1"/>
  <c r="I30" i="21"/>
  <c r="K30" i="21"/>
  <c r="O30" i="21"/>
  <c r="Q30" i="21"/>
  <c r="V30" i="21"/>
  <c r="G33" i="21"/>
  <c r="I33" i="21"/>
  <c r="K33" i="21"/>
  <c r="M33" i="21"/>
  <c r="O33" i="21"/>
  <c r="Q33" i="21"/>
  <c r="V33" i="21"/>
  <c r="G36" i="21"/>
  <c r="M36" i="21" s="1"/>
  <c r="I36" i="21"/>
  <c r="K36" i="21"/>
  <c r="O36" i="21"/>
  <c r="Q36" i="21"/>
  <c r="V36" i="21"/>
  <c r="G38" i="21"/>
  <c r="I38" i="21"/>
  <c r="K38" i="21"/>
  <c r="M38" i="21"/>
  <c r="O38" i="21"/>
  <c r="Q38" i="21"/>
  <c r="V38" i="21"/>
  <c r="G40" i="21"/>
  <c r="M40" i="21" s="1"/>
  <c r="I40" i="21"/>
  <c r="K40" i="21"/>
  <c r="O40" i="21"/>
  <c r="Q40" i="21"/>
  <c r="V40" i="21"/>
  <c r="G43" i="21"/>
  <c r="I43" i="21"/>
  <c r="O43" i="21"/>
  <c r="Q43" i="21"/>
  <c r="G44" i="21"/>
  <c r="M44" i="21" s="1"/>
  <c r="M43" i="21" s="1"/>
  <c r="I44" i="21"/>
  <c r="K44" i="21"/>
  <c r="K43" i="21" s="1"/>
  <c r="O44" i="21"/>
  <c r="Q44" i="21"/>
  <c r="V44" i="21"/>
  <c r="V43" i="21" s="1"/>
  <c r="G47" i="21"/>
  <c r="I47" i="21"/>
  <c r="K47" i="21"/>
  <c r="M47" i="21"/>
  <c r="O47" i="21"/>
  <c r="Q47" i="21"/>
  <c r="V47" i="21"/>
  <c r="G50" i="21"/>
  <c r="O50" i="21"/>
  <c r="G51" i="21"/>
  <c r="M51" i="21" s="1"/>
  <c r="M50" i="21" s="1"/>
  <c r="I51" i="21"/>
  <c r="I50" i="21" s="1"/>
  <c r="K51" i="21"/>
  <c r="O51" i="21"/>
  <c r="Q51" i="21"/>
  <c r="Q50" i="21" s="1"/>
  <c r="V51" i="21"/>
  <c r="G52" i="21"/>
  <c r="M52" i="21" s="1"/>
  <c r="I52" i="21"/>
  <c r="K52" i="21"/>
  <c r="K50" i="21" s="1"/>
  <c r="O52" i="21"/>
  <c r="Q52" i="21"/>
  <c r="V52" i="21"/>
  <c r="V50" i="21" s="1"/>
  <c r="K54" i="21"/>
  <c r="V54" i="21"/>
  <c r="G55" i="21"/>
  <c r="M55" i="21" s="1"/>
  <c r="M54" i="21" s="1"/>
  <c r="I55" i="21"/>
  <c r="I54" i="21" s="1"/>
  <c r="K55" i="21"/>
  <c r="O55" i="21"/>
  <c r="O54" i="21" s="1"/>
  <c r="Q55" i="21"/>
  <c r="Q54" i="21" s="1"/>
  <c r="V55" i="21"/>
  <c r="G58" i="21"/>
  <c r="I58" i="21"/>
  <c r="O58" i="21"/>
  <c r="Q58" i="21"/>
  <c r="G59" i="21"/>
  <c r="I59" i="21"/>
  <c r="K59" i="21"/>
  <c r="K58" i="21" s="1"/>
  <c r="M59" i="21"/>
  <c r="M58" i="21" s="1"/>
  <c r="O59" i="21"/>
  <c r="Q59" i="21"/>
  <c r="V59" i="21"/>
  <c r="V58" i="21" s="1"/>
  <c r="G62" i="21"/>
  <c r="M62" i="21" s="1"/>
  <c r="M61" i="21" s="1"/>
  <c r="I62" i="21"/>
  <c r="I61" i="21" s="1"/>
  <c r="K62" i="21"/>
  <c r="O62" i="21"/>
  <c r="O61" i="21" s="1"/>
  <c r="Q62" i="21"/>
  <c r="Q61" i="21" s="1"/>
  <c r="V62" i="21"/>
  <c r="G68" i="21"/>
  <c r="M68" i="21" s="1"/>
  <c r="I68" i="21"/>
  <c r="K68" i="21"/>
  <c r="O68" i="21"/>
  <c r="Q68" i="21"/>
  <c r="V68" i="21"/>
  <c r="G70" i="21"/>
  <c r="I70" i="21"/>
  <c r="K70" i="21"/>
  <c r="K61" i="21" s="1"/>
  <c r="M70" i="21"/>
  <c r="O70" i="21"/>
  <c r="Q70" i="21"/>
  <c r="V70" i="21"/>
  <c r="V61" i="21" s="1"/>
  <c r="G72" i="21"/>
  <c r="I72" i="21"/>
  <c r="K72" i="21"/>
  <c r="M72" i="21"/>
  <c r="O72" i="21"/>
  <c r="Q72" i="21"/>
  <c r="V72" i="21"/>
  <c r="AE74" i="21"/>
  <c r="AF74" i="21"/>
  <c r="G83" i="20"/>
  <c r="BA75" i="20"/>
  <c r="BA72" i="20"/>
  <c r="BA62" i="20"/>
  <c r="BA53" i="20"/>
  <c r="BA21" i="20"/>
  <c r="G9" i="20"/>
  <c r="I9" i="20"/>
  <c r="K9" i="20"/>
  <c r="K8" i="20" s="1"/>
  <c r="M9" i="20"/>
  <c r="O9" i="20"/>
  <c r="Q9" i="20"/>
  <c r="V9" i="20"/>
  <c r="V8" i="20" s="1"/>
  <c r="G10" i="20"/>
  <c r="G8" i="20" s="1"/>
  <c r="I10" i="20"/>
  <c r="K10" i="20"/>
  <c r="M10" i="20"/>
  <c r="O10" i="20"/>
  <c r="O8" i="20" s="1"/>
  <c r="Q10" i="20"/>
  <c r="V10" i="20"/>
  <c r="G13" i="20"/>
  <c r="M13" i="20" s="1"/>
  <c r="I13" i="20"/>
  <c r="K13" i="20"/>
  <c r="O13" i="20"/>
  <c r="Q13" i="20"/>
  <c r="V13" i="20"/>
  <c r="G16" i="20"/>
  <c r="M16" i="20" s="1"/>
  <c r="I16" i="20"/>
  <c r="I8" i="20" s="1"/>
  <c r="K16" i="20"/>
  <c r="O16" i="20"/>
  <c r="Q16" i="20"/>
  <c r="Q8" i="20" s="1"/>
  <c r="V16" i="20"/>
  <c r="G18" i="20"/>
  <c r="I18" i="20"/>
  <c r="K18" i="20"/>
  <c r="M18" i="20"/>
  <c r="O18" i="20"/>
  <c r="Q18" i="20"/>
  <c r="V18" i="20"/>
  <c r="K19" i="20"/>
  <c r="V19" i="20"/>
  <c r="G20" i="20"/>
  <c r="M20" i="20" s="1"/>
  <c r="M19" i="20" s="1"/>
  <c r="I20" i="20"/>
  <c r="I19" i="20" s="1"/>
  <c r="K20" i="20"/>
  <c r="O20" i="20"/>
  <c r="O19" i="20" s="1"/>
  <c r="Q20" i="20"/>
  <c r="Q19" i="20" s="1"/>
  <c r="V20" i="20"/>
  <c r="I25" i="20"/>
  <c r="Q25" i="20"/>
  <c r="G26" i="20"/>
  <c r="I26" i="20"/>
  <c r="K26" i="20"/>
  <c r="K25" i="20" s="1"/>
  <c r="M26" i="20"/>
  <c r="M25" i="20" s="1"/>
  <c r="O26" i="20"/>
  <c r="Q26" i="20"/>
  <c r="V26" i="20"/>
  <c r="V25" i="20" s="1"/>
  <c r="G28" i="20"/>
  <c r="G25" i="20" s="1"/>
  <c r="I28" i="20"/>
  <c r="K28" i="20"/>
  <c r="M28" i="20"/>
  <c r="O28" i="20"/>
  <c r="O25" i="20" s="1"/>
  <c r="Q28" i="20"/>
  <c r="V28" i="20"/>
  <c r="G33" i="20"/>
  <c r="M33" i="20" s="1"/>
  <c r="I33" i="20"/>
  <c r="I32" i="20" s="1"/>
  <c r="K33" i="20"/>
  <c r="K32" i="20" s="1"/>
  <c r="O33" i="20"/>
  <c r="Q33" i="20"/>
  <c r="Q32" i="20" s="1"/>
  <c r="V33" i="20"/>
  <c r="V32" i="20" s="1"/>
  <c r="G34" i="20"/>
  <c r="I34" i="20"/>
  <c r="K34" i="20"/>
  <c r="M34" i="20"/>
  <c r="O34" i="20"/>
  <c r="Q34" i="20"/>
  <c r="V34" i="20"/>
  <c r="G35" i="20"/>
  <c r="I35" i="20"/>
  <c r="K35" i="20"/>
  <c r="M35" i="20"/>
  <c r="O35" i="20"/>
  <c r="Q35" i="20"/>
  <c r="V35" i="20"/>
  <c r="G36" i="20"/>
  <c r="M36" i="20" s="1"/>
  <c r="I36" i="20"/>
  <c r="K36" i="20"/>
  <c r="O36" i="20"/>
  <c r="O32" i="20" s="1"/>
  <c r="Q36" i="20"/>
  <c r="V36" i="20"/>
  <c r="G40" i="20"/>
  <c r="M40" i="20" s="1"/>
  <c r="I40" i="20"/>
  <c r="K40" i="20"/>
  <c r="O40" i="20"/>
  <c r="Q40" i="20"/>
  <c r="V40" i="20"/>
  <c r="G42" i="20"/>
  <c r="I42" i="20"/>
  <c r="K42" i="20"/>
  <c r="M42" i="20"/>
  <c r="O42" i="20"/>
  <c r="Q42" i="20"/>
  <c r="V42" i="20"/>
  <c r="G44" i="20"/>
  <c r="I44" i="20"/>
  <c r="K44" i="20"/>
  <c r="M44" i="20"/>
  <c r="O44" i="20"/>
  <c r="Q44" i="20"/>
  <c r="V44" i="20"/>
  <c r="G46" i="20"/>
  <c r="M46" i="20" s="1"/>
  <c r="I46" i="20"/>
  <c r="K46" i="20"/>
  <c r="O46" i="20"/>
  <c r="Q46" i="20"/>
  <c r="V46" i="20"/>
  <c r="G48" i="20"/>
  <c r="M48" i="20" s="1"/>
  <c r="I48" i="20"/>
  <c r="K48" i="20"/>
  <c r="O48" i="20"/>
  <c r="Q48" i="20"/>
  <c r="V48" i="20"/>
  <c r="G50" i="20"/>
  <c r="I50" i="20"/>
  <c r="K50" i="20"/>
  <c r="M50" i="20"/>
  <c r="O50" i="20"/>
  <c r="Q50" i="20"/>
  <c r="V50" i="20"/>
  <c r="G51" i="20"/>
  <c r="I51" i="20"/>
  <c r="K51" i="20"/>
  <c r="M51" i="20"/>
  <c r="O51" i="20"/>
  <c r="Q51" i="20"/>
  <c r="V51" i="20"/>
  <c r="G52" i="20"/>
  <c r="M52" i="20" s="1"/>
  <c r="I52" i="20"/>
  <c r="K52" i="20"/>
  <c r="O52" i="20"/>
  <c r="Q52" i="20"/>
  <c r="V52" i="20"/>
  <c r="G54" i="20"/>
  <c r="M54" i="20" s="1"/>
  <c r="I54" i="20"/>
  <c r="K54" i="20"/>
  <c r="O54" i="20"/>
  <c r="Q54" i="20"/>
  <c r="V54" i="20"/>
  <c r="G55" i="20"/>
  <c r="I55" i="20"/>
  <c r="K55" i="20"/>
  <c r="M55" i="20"/>
  <c r="O55" i="20"/>
  <c r="Q55" i="20"/>
  <c r="V55" i="20"/>
  <c r="G58" i="20"/>
  <c r="I58" i="20"/>
  <c r="K58" i="20"/>
  <c r="M58" i="20"/>
  <c r="O58" i="20"/>
  <c r="Q58" i="20"/>
  <c r="V58" i="20"/>
  <c r="G59" i="20"/>
  <c r="O59" i="20"/>
  <c r="G60" i="20"/>
  <c r="M60" i="20" s="1"/>
  <c r="M59" i="20" s="1"/>
  <c r="I60" i="20"/>
  <c r="I59" i="20" s="1"/>
  <c r="K60" i="20"/>
  <c r="K59" i="20" s="1"/>
  <c r="O60" i="20"/>
  <c r="Q60" i="20"/>
  <c r="Q59" i="20" s="1"/>
  <c r="V60" i="20"/>
  <c r="V59" i="20" s="1"/>
  <c r="G61" i="20"/>
  <c r="I61" i="20"/>
  <c r="K61" i="20"/>
  <c r="M61" i="20"/>
  <c r="O61" i="20"/>
  <c r="Q61" i="20"/>
  <c r="V61" i="20"/>
  <c r="G64" i="20"/>
  <c r="M64" i="20" s="1"/>
  <c r="M63" i="20" s="1"/>
  <c r="I64" i="20"/>
  <c r="I63" i="20" s="1"/>
  <c r="K64" i="20"/>
  <c r="O64" i="20"/>
  <c r="O63" i="20" s="1"/>
  <c r="Q64" i="20"/>
  <c r="Q63" i="20" s="1"/>
  <c r="V64" i="20"/>
  <c r="G68" i="20"/>
  <c r="M68" i="20" s="1"/>
  <c r="I68" i="20"/>
  <c r="K68" i="20"/>
  <c r="K63" i="20" s="1"/>
  <c r="O68" i="20"/>
  <c r="Q68" i="20"/>
  <c r="V68" i="20"/>
  <c r="V63" i="20" s="1"/>
  <c r="G69" i="20"/>
  <c r="I69" i="20"/>
  <c r="K69" i="20"/>
  <c r="M69" i="20"/>
  <c r="O69" i="20"/>
  <c r="Q69" i="20"/>
  <c r="V69" i="20"/>
  <c r="K70" i="20"/>
  <c r="V70" i="20"/>
  <c r="G71" i="20"/>
  <c r="M71" i="20" s="1"/>
  <c r="M70" i="20" s="1"/>
  <c r="I71" i="20"/>
  <c r="I70" i="20" s="1"/>
  <c r="K71" i="20"/>
  <c r="O71" i="20"/>
  <c r="O70" i="20" s="1"/>
  <c r="Q71" i="20"/>
  <c r="Q70" i="20" s="1"/>
  <c r="V71" i="20"/>
  <c r="G74" i="20"/>
  <c r="I74" i="20"/>
  <c r="K74" i="20"/>
  <c r="K73" i="20" s="1"/>
  <c r="M74" i="20"/>
  <c r="O74" i="20"/>
  <c r="Q74" i="20"/>
  <c r="V74" i="20"/>
  <c r="V73" i="20" s="1"/>
  <c r="G76" i="20"/>
  <c r="G73" i="20" s="1"/>
  <c r="I76" i="20"/>
  <c r="K76" i="20"/>
  <c r="M76" i="20"/>
  <c r="O76" i="20"/>
  <c r="O73" i="20" s="1"/>
  <c r="Q76" i="20"/>
  <c r="V76" i="20"/>
  <c r="G78" i="20"/>
  <c r="M78" i="20" s="1"/>
  <c r="I78" i="20"/>
  <c r="K78" i="20"/>
  <c r="O78" i="20"/>
  <c r="Q78" i="20"/>
  <c r="V78" i="20"/>
  <c r="G80" i="20"/>
  <c r="M80" i="20" s="1"/>
  <c r="I80" i="20"/>
  <c r="I73" i="20" s="1"/>
  <c r="K80" i="20"/>
  <c r="O80" i="20"/>
  <c r="Q80" i="20"/>
  <c r="Q73" i="20" s="1"/>
  <c r="V80" i="20"/>
  <c r="AE83" i="20"/>
  <c r="G260" i="19"/>
  <c r="BA239" i="19"/>
  <c r="BA233" i="19"/>
  <c r="BA218" i="19"/>
  <c r="BA201" i="19"/>
  <c r="BA159" i="19"/>
  <c r="BA136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3" i="19"/>
  <c r="I13" i="19"/>
  <c r="K13" i="19"/>
  <c r="M13" i="19"/>
  <c r="O13" i="19"/>
  <c r="Q13" i="19"/>
  <c r="V13" i="19"/>
  <c r="G15" i="19"/>
  <c r="I15" i="19"/>
  <c r="K15" i="19"/>
  <c r="M15" i="19"/>
  <c r="O15" i="19"/>
  <c r="Q15" i="19"/>
  <c r="V15" i="19"/>
  <c r="G28" i="19"/>
  <c r="M28" i="19" s="1"/>
  <c r="I28" i="19"/>
  <c r="K28" i="19"/>
  <c r="O28" i="19"/>
  <c r="O8" i="19" s="1"/>
  <c r="Q28" i="19"/>
  <c r="V28" i="19"/>
  <c r="G41" i="19"/>
  <c r="M41" i="19" s="1"/>
  <c r="I41" i="19"/>
  <c r="K41" i="19"/>
  <c r="O41" i="19"/>
  <c r="Q41" i="19"/>
  <c r="V41" i="19"/>
  <c r="G54" i="19"/>
  <c r="I54" i="19"/>
  <c r="K54" i="19"/>
  <c r="M54" i="19"/>
  <c r="O54" i="19"/>
  <c r="Q54" i="19"/>
  <c r="V54" i="19"/>
  <c r="G67" i="19"/>
  <c r="I67" i="19"/>
  <c r="K67" i="19"/>
  <c r="M67" i="19"/>
  <c r="O67" i="19"/>
  <c r="Q67" i="19"/>
  <c r="V67" i="19"/>
  <c r="G81" i="19"/>
  <c r="M81" i="19" s="1"/>
  <c r="I81" i="19"/>
  <c r="K81" i="19"/>
  <c r="O81" i="19"/>
  <c r="Q81" i="19"/>
  <c r="V81" i="19"/>
  <c r="G93" i="19"/>
  <c r="I93" i="19"/>
  <c r="K93" i="19"/>
  <c r="M93" i="19"/>
  <c r="O93" i="19"/>
  <c r="Q93" i="19"/>
  <c r="V93" i="19"/>
  <c r="G105" i="19"/>
  <c r="I105" i="19"/>
  <c r="K105" i="19"/>
  <c r="M105" i="19"/>
  <c r="O105" i="19"/>
  <c r="Q105" i="19"/>
  <c r="V105" i="19"/>
  <c r="G108" i="19"/>
  <c r="I108" i="19"/>
  <c r="K108" i="19"/>
  <c r="M108" i="19"/>
  <c r="O108" i="19"/>
  <c r="Q108" i="19"/>
  <c r="V108" i="19"/>
  <c r="G120" i="19"/>
  <c r="M120" i="19" s="1"/>
  <c r="I120" i="19"/>
  <c r="K120" i="19"/>
  <c r="O120" i="19"/>
  <c r="Q120" i="19"/>
  <c r="V120" i="19"/>
  <c r="G135" i="19"/>
  <c r="M135" i="19" s="1"/>
  <c r="I135" i="19"/>
  <c r="K135" i="19"/>
  <c r="K134" i="19" s="1"/>
  <c r="O135" i="19"/>
  <c r="Q135" i="19"/>
  <c r="V135" i="19"/>
  <c r="V134" i="19" s="1"/>
  <c r="G148" i="19"/>
  <c r="I148" i="19"/>
  <c r="K148" i="19"/>
  <c r="M148" i="19"/>
  <c r="O148" i="19"/>
  <c r="Q148" i="19"/>
  <c r="V148" i="19"/>
  <c r="G152" i="19"/>
  <c r="G134" i="19" s="1"/>
  <c r="I152" i="19"/>
  <c r="K152" i="19"/>
  <c r="O152" i="19"/>
  <c r="O134" i="19" s="1"/>
  <c r="Q152" i="19"/>
  <c r="V152" i="19"/>
  <c r="G155" i="19"/>
  <c r="M155" i="19" s="1"/>
  <c r="I155" i="19"/>
  <c r="I134" i="19" s="1"/>
  <c r="K155" i="19"/>
  <c r="O155" i="19"/>
  <c r="Q155" i="19"/>
  <c r="Q134" i="19" s="1"/>
  <c r="V155" i="19"/>
  <c r="G158" i="19"/>
  <c r="M158" i="19" s="1"/>
  <c r="I158" i="19"/>
  <c r="K158" i="19"/>
  <c r="O158" i="19"/>
  <c r="Q158" i="19"/>
  <c r="V158" i="19"/>
  <c r="K171" i="19"/>
  <c r="V171" i="19"/>
  <c r="G172" i="19"/>
  <c r="M172" i="19" s="1"/>
  <c r="M171" i="19" s="1"/>
  <c r="I172" i="19"/>
  <c r="I171" i="19" s="1"/>
  <c r="K172" i="19"/>
  <c r="O172" i="19"/>
  <c r="O171" i="19" s="1"/>
  <c r="Q172" i="19"/>
  <c r="Q171" i="19" s="1"/>
  <c r="V172" i="19"/>
  <c r="G184" i="19"/>
  <c r="M184" i="19" s="1"/>
  <c r="I184" i="19"/>
  <c r="K184" i="19"/>
  <c r="O184" i="19"/>
  <c r="Q184" i="19"/>
  <c r="V184" i="19"/>
  <c r="I186" i="19"/>
  <c r="K186" i="19"/>
  <c r="Q186" i="19"/>
  <c r="V186" i="19"/>
  <c r="G187" i="19"/>
  <c r="I187" i="19"/>
  <c r="K187" i="19"/>
  <c r="M187" i="19"/>
  <c r="O187" i="19"/>
  <c r="Q187" i="19"/>
  <c r="V187" i="19"/>
  <c r="G189" i="19"/>
  <c r="G186" i="19" s="1"/>
  <c r="I189" i="19"/>
  <c r="K189" i="19"/>
  <c r="O189" i="19"/>
  <c r="O186" i="19" s="1"/>
  <c r="Q189" i="19"/>
  <c r="V189" i="19"/>
  <c r="G192" i="19"/>
  <c r="M192" i="19" s="1"/>
  <c r="I192" i="19"/>
  <c r="I191" i="19" s="1"/>
  <c r="K192" i="19"/>
  <c r="K191" i="19" s="1"/>
  <c r="O192" i="19"/>
  <c r="Q192" i="19"/>
  <c r="Q191" i="19" s="1"/>
  <c r="V192" i="19"/>
  <c r="V191" i="19" s="1"/>
  <c r="G195" i="19"/>
  <c r="I195" i="19"/>
  <c r="K195" i="19"/>
  <c r="M195" i="19"/>
  <c r="O195" i="19"/>
  <c r="Q195" i="19"/>
  <c r="V195" i="19"/>
  <c r="G200" i="19"/>
  <c r="I200" i="19"/>
  <c r="K200" i="19"/>
  <c r="M200" i="19"/>
  <c r="O200" i="19"/>
  <c r="Q200" i="19"/>
  <c r="V200" i="19"/>
  <c r="G207" i="19"/>
  <c r="M207" i="19" s="1"/>
  <c r="I207" i="19"/>
  <c r="K207" i="19"/>
  <c r="O207" i="19"/>
  <c r="O191" i="19" s="1"/>
  <c r="Q207" i="19"/>
  <c r="V207" i="19"/>
  <c r="I208" i="19"/>
  <c r="Q208" i="19"/>
  <c r="G209" i="19"/>
  <c r="I209" i="19"/>
  <c r="K209" i="19"/>
  <c r="K208" i="19" s="1"/>
  <c r="M209" i="19"/>
  <c r="M208" i="19" s="1"/>
  <c r="O209" i="19"/>
  <c r="Q209" i="19"/>
  <c r="V209" i="19"/>
  <c r="V208" i="19" s="1"/>
  <c r="G213" i="19"/>
  <c r="G208" i="19" s="1"/>
  <c r="I213" i="19"/>
  <c r="K213" i="19"/>
  <c r="M213" i="19"/>
  <c r="O213" i="19"/>
  <c r="O208" i="19" s="1"/>
  <c r="Q213" i="19"/>
  <c r="V213" i="19"/>
  <c r="G215" i="19"/>
  <c r="M215" i="19" s="1"/>
  <c r="I215" i="19"/>
  <c r="K215" i="19"/>
  <c r="O215" i="19"/>
  <c r="Q215" i="19"/>
  <c r="V215" i="19"/>
  <c r="G217" i="19"/>
  <c r="I217" i="19"/>
  <c r="K217" i="19"/>
  <c r="K216" i="19" s="1"/>
  <c r="M217" i="19"/>
  <c r="M216" i="19" s="1"/>
  <c r="O217" i="19"/>
  <c r="Q217" i="19"/>
  <c r="V217" i="19"/>
  <c r="V216" i="19" s="1"/>
  <c r="G219" i="19"/>
  <c r="G216" i="19" s="1"/>
  <c r="I219" i="19"/>
  <c r="K219" i="19"/>
  <c r="M219" i="19"/>
  <c r="O219" i="19"/>
  <c r="O216" i="19" s="1"/>
  <c r="Q219" i="19"/>
  <c r="V219" i="19"/>
  <c r="G227" i="19"/>
  <c r="M227" i="19" s="1"/>
  <c r="I227" i="19"/>
  <c r="K227" i="19"/>
  <c r="O227" i="19"/>
  <c r="Q227" i="19"/>
  <c r="V227" i="19"/>
  <c r="G232" i="19"/>
  <c r="M232" i="19" s="1"/>
  <c r="I232" i="19"/>
  <c r="I216" i="19" s="1"/>
  <c r="K232" i="19"/>
  <c r="O232" i="19"/>
  <c r="Q232" i="19"/>
  <c r="Q216" i="19" s="1"/>
  <c r="V232" i="19"/>
  <c r="G236" i="19"/>
  <c r="I236" i="19"/>
  <c r="K236" i="19"/>
  <c r="M236" i="19"/>
  <c r="O236" i="19"/>
  <c r="Q236" i="19"/>
  <c r="V236" i="19"/>
  <c r="G237" i="19"/>
  <c r="I237" i="19"/>
  <c r="K237" i="19"/>
  <c r="M237" i="19"/>
  <c r="O237" i="19"/>
  <c r="Q237" i="19"/>
  <c r="V237" i="19"/>
  <c r="G238" i="19"/>
  <c r="M238" i="19" s="1"/>
  <c r="I238" i="19"/>
  <c r="K238" i="19"/>
  <c r="O238" i="19"/>
  <c r="Q238" i="19"/>
  <c r="V238" i="19"/>
  <c r="G242" i="19"/>
  <c r="M242" i="19" s="1"/>
  <c r="I242" i="19"/>
  <c r="K242" i="19"/>
  <c r="O242" i="19"/>
  <c r="Q242" i="19"/>
  <c r="V242" i="19"/>
  <c r="G253" i="19"/>
  <c r="I253" i="19"/>
  <c r="K253" i="19"/>
  <c r="M253" i="19"/>
  <c r="O253" i="19"/>
  <c r="Q253" i="19"/>
  <c r="V253" i="19"/>
  <c r="K255" i="19"/>
  <c r="V255" i="19"/>
  <c r="G256" i="19"/>
  <c r="M256" i="19" s="1"/>
  <c r="M255" i="19" s="1"/>
  <c r="I256" i="19"/>
  <c r="I255" i="19" s="1"/>
  <c r="K256" i="19"/>
  <c r="O256" i="19"/>
  <c r="O255" i="19" s="1"/>
  <c r="Q256" i="19"/>
  <c r="Q255" i="19" s="1"/>
  <c r="V256" i="19"/>
  <c r="G257" i="19"/>
  <c r="I257" i="19"/>
  <c r="O257" i="19"/>
  <c r="Q257" i="19"/>
  <c r="G258" i="19"/>
  <c r="I258" i="19"/>
  <c r="K258" i="19"/>
  <c r="K257" i="19" s="1"/>
  <c r="M258" i="19"/>
  <c r="M257" i="19" s="1"/>
  <c r="O258" i="19"/>
  <c r="Q258" i="19"/>
  <c r="V258" i="19"/>
  <c r="V257" i="19" s="1"/>
  <c r="AE260" i="19"/>
  <c r="G314" i="18"/>
  <c r="BA307" i="18"/>
  <c r="BA297" i="18"/>
  <c r="BA272" i="18"/>
  <c r="BA258" i="18"/>
  <c r="BA220" i="18"/>
  <c r="BA194" i="18"/>
  <c r="BA189" i="18"/>
  <c r="BA179" i="18"/>
  <c r="BA137" i="18"/>
  <c r="BA135" i="18"/>
  <c r="BA119" i="18"/>
  <c r="BA115" i="18"/>
  <c r="BA104" i="18"/>
  <c r="BA100" i="18"/>
  <c r="BA87" i="18"/>
  <c r="BA80" i="18"/>
  <c r="BA58" i="18"/>
  <c r="BA57" i="18"/>
  <c r="BA48" i="18"/>
  <c r="BA47" i="18"/>
  <c r="BA26" i="18"/>
  <c r="BA22" i="18"/>
  <c r="BA18" i="18"/>
  <c r="BA14" i="18"/>
  <c r="BA10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3" i="18"/>
  <c r="I13" i="18"/>
  <c r="K13" i="18"/>
  <c r="M13" i="18"/>
  <c r="O13" i="18"/>
  <c r="Q13" i="18"/>
  <c r="V13" i="18"/>
  <c r="G17" i="18"/>
  <c r="I17" i="18"/>
  <c r="K17" i="18"/>
  <c r="M17" i="18"/>
  <c r="O17" i="18"/>
  <c r="Q17" i="18"/>
  <c r="V17" i="18"/>
  <c r="G21" i="18"/>
  <c r="M21" i="18" s="1"/>
  <c r="I21" i="18"/>
  <c r="K21" i="18"/>
  <c r="O21" i="18"/>
  <c r="O8" i="18" s="1"/>
  <c r="Q21" i="18"/>
  <c r="V21" i="18"/>
  <c r="G25" i="18"/>
  <c r="M25" i="18" s="1"/>
  <c r="I25" i="18"/>
  <c r="K25" i="18"/>
  <c r="O25" i="18"/>
  <c r="Q25" i="18"/>
  <c r="V25" i="18"/>
  <c r="G29" i="18"/>
  <c r="I29" i="18"/>
  <c r="K29" i="18"/>
  <c r="M29" i="18"/>
  <c r="O29" i="18"/>
  <c r="Q29" i="18"/>
  <c r="V29" i="18"/>
  <c r="G31" i="18"/>
  <c r="I31" i="18"/>
  <c r="K31" i="18"/>
  <c r="M31" i="18"/>
  <c r="O31" i="18"/>
  <c r="Q31" i="18"/>
  <c r="V31" i="18"/>
  <c r="G34" i="18"/>
  <c r="M34" i="18" s="1"/>
  <c r="I34" i="18"/>
  <c r="K34" i="18"/>
  <c r="O34" i="18"/>
  <c r="Q34" i="18"/>
  <c r="V34" i="18"/>
  <c r="G37" i="18"/>
  <c r="M37" i="18" s="1"/>
  <c r="I37" i="18"/>
  <c r="K37" i="18"/>
  <c r="O37" i="18"/>
  <c r="Q37" i="18"/>
  <c r="V37" i="18"/>
  <c r="G40" i="18"/>
  <c r="I40" i="18"/>
  <c r="K40" i="18"/>
  <c r="M40" i="18"/>
  <c r="O40" i="18"/>
  <c r="Q40" i="18"/>
  <c r="V40" i="18"/>
  <c r="G43" i="18"/>
  <c r="I43" i="18"/>
  <c r="K43" i="18"/>
  <c r="M43" i="18"/>
  <c r="O43" i="18"/>
  <c r="Q43" i="18"/>
  <c r="V43" i="18"/>
  <c r="G46" i="18"/>
  <c r="M46" i="18" s="1"/>
  <c r="I46" i="18"/>
  <c r="K46" i="18"/>
  <c r="O46" i="18"/>
  <c r="Q46" i="18"/>
  <c r="V46" i="18"/>
  <c r="G56" i="18"/>
  <c r="M56" i="18" s="1"/>
  <c r="I56" i="18"/>
  <c r="K56" i="18"/>
  <c r="O56" i="18"/>
  <c r="Q56" i="18"/>
  <c r="V56" i="18"/>
  <c r="G66" i="18"/>
  <c r="I66" i="18"/>
  <c r="K66" i="18"/>
  <c r="M66" i="18"/>
  <c r="O66" i="18"/>
  <c r="Q66" i="18"/>
  <c r="V66" i="18"/>
  <c r="G70" i="18"/>
  <c r="I70" i="18"/>
  <c r="K70" i="18"/>
  <c r="M70" i="18"/>
  <c r="O70" i="18"/>
  <c r="Q70" i="18"/>
  <c r="V70" i="18"/>
  <c r="G74" i="18"/>
  <c r="M74" i="18" s="1"/>
  <c r="I74" i="18"/>
  <c r="K74" i="18"/>
  <c r="O74" i="18"/>
  <c r="Q74" i="18"/>
  <c r="V74" i="18"/>
  <c r="G79" i="18"/>
  <c r="M79" i="18" s="1"/>
  <c r="I79" i="18"/>
  <c r="K79" i="18"/>
  <c r="O79" i="18"/>
  <c r="Q79" i="18"/>
  <c r="V79" i="18"/>
  <c r="G86" i="18"/>
  <c r="I86" i="18"/>
  <c r="K86" i="18"/>
  <c r="M86" i="18"/>
  <c r="O86" i="18"/>
  <c r="Q86" i="18"/>
  <c r="V86" i="18"/>
  <c r="G93" i="18"/>
  <c r="I93" i="18"/>
  <c r="K93" i="18"/>
  <c r="M93" i="18"/>
  <c r="O93" i="18"/>
  <c r="Q93" i="18"/>
  <c r="V93" i="18"/>
  <c r="G96" i="18"/>
  <c r="M96" i="18" s="1"/>
  <c r="I96" i="18"/>
  <c r="K96" i="18"/>
  <c r="O96" i="18"/>
  <c r="Q96" i="18"/>
  <c r="V96" i="18"/>
  <c r="G99" i="18"/>
  <c r="M99" i="18" s="1"/>
  <c r="I99" i="18"/>
  <c r="K99" i="18"/>
  <c r="O99" i="18"/>
  <c r="Q99" i="18"/>
  <c r="V99" i="18"/>
  <c r="G103" i="18"/>
  <c r="I103" i="18"/>
  <c r="I102" i="18" s="1"/>
  <c r="K103" i="18"/>
  <c r="M103" i="18"/>
  <c r="O103" i="18"/>
  <c r="Q103" i="18"/>
  <c r="Q102" i="18" s="1"/>
  <c r="V103" i="18"/>
  <c r="G106" i="18"/>
  <c r="M106" i="18" s="1"/>
  <c r="I106" i="18"/>
  <c r="K106" i="18"/>
  <c r="O106" i="18"/>
  <c r="O102" i="18" s="1"/>
  <c r="Q106" i="18"/>
  <c r="V106" i="18"/>
  <c r="G108" i="18"/>
  <c r="I108" i="18"/>
  <c r="K108" i="18"/>
  <c r="M108" i="18"/>
  <c r="O108" i="18"/>
  <c r="Q108" i="18"/>
  <c r="V108" i="18"/>
  <c r="G111" i="18"/>
  <c r="M111" i="18" s="1"/>
  <c r="I111" i="18"/>
  <c r="K111" i="18"/>
  <c r="K102" i="18" s="1"/>
  <c r="O111" i="18"/>
  <c r="Q111" i="18"/>
  <c r="V111" i="18"/>
  <c r="V102" i="18" s="1"/>
  <c r="G114" i="18"/>
  <c r="I114" i="18"/>
  <c r="K114" i="18"/>
  <c r="M114" i="18"/>
  <c r="O114" i="18"/>
  <c r="Q114" i="18"/>
  <c r="V114" i="18"/>
  <c r="G118" i="18"/>
  <c r="M118" i="18" s="1"/>
  <c r="I118" i="18"/>
  <c r="K118" i="18"/>
  <c r="O118" i="18"/>
  <c r="Q118" i="18"/>
  <c r="V118" i="18"/>
  <c r="G122" i="18"/>
  <c r="I122" i="18"/>
  <c r="K122" i="18"/>
  <c r="M122" i="18"/>
  <c r="O122" i="18"/>
  <c r="Q122" i="18"/>
  <c r="V122" i="18"/>
  <c r="G125" i="18"/>
  <c r="M125" i="18" s="1"/>
  <c r="I125" i="18"/>
  <c r="K125" i="18"/>
  <c r="O125" i="18"/>
  <c r="Q125" i="18"/>
  <c r="V125" i="18"/>
  <c r="G127" i="18"/>
  <c r="I127" i="18"/>
  <c r="K127" i="18"/>
  <c r="M127" i="18"/>
  <c r="O127" i="18"/>
  <c r="Q127" i="18"/>
  <c r="V127" i="18"/>
  <c r="G130" i="18"/>
  <c r="I130" i="18"/>
  <c r="I129" i="18" s="1"/>
  <c r="K130" i="18"/>
  <c r="M130" i="18"/>
  <c r="O130" i="18"/>
  <c r="Q130" i="18"/>
  <c r="Q129" i="18" s="1"/>
  <c r="V130" i="18"/>
  <c r="G134" i="18"/>
  <c r="M134" i="18" s="1"/>
  <c r="I134" i="18"/>
  <c r="K134" i="18"/>
  <c r="K129" i="18" s="1"/>
  <c r="O134" i="18"/>
  <c r="Q134" i="18"/>
  <c r="V134" i="18"/>
  <c r="V129" i="18" s="1"/>
  <c r="G136" i="18"/>
  <c r="I136" i="18"/>
  <c r="K136" i="18"/>
  <c r="M136" i="18"/>
  <c r="O136" i="18"/>
  <c r="Q136" i="18"/>
  <c r="V136" i="18"/>
  <c r="G140" i="18"/>
  <c r="M140" i="18" s="1"/>
  <c r="I140" i="18"/>
  <c r="K140" i="18"/>
  <c r="O140" i="18"/>
  <c r="O129" i="18" s="1"/>
  <c r="Q140" i="18"/>
  <c r="V140" i="18"/>
  <c r="G141" i="18"/>
  <c r="I141" i="18"/>
  <c r="O141" i="18"/>
  <c r="Q141" i="18"/>
  <c r="G142" i="18"/>
  <c r="M142" i="18" s="1"/>
  <c r="M141" i="18" s="1"/>
  <c r="I142" i="18"/>
  <c r="K142" i="18"/>
  <c r="K141" i="18" s="1"/>
  <c r="O142" i="18"/>
  <c r="Q142" i="18"/>
  <c r="V142" i="18"/>
  <c r="V141" i="18" s="1"/>
  <c r="G148" i="18"/>
  <c r="I148" i="18"/>
  <c r="K148" i="18"/>
  <c r="M148" i="18"/>
  <c r="O148" i="18"/>
  <c r="Q148" i="18"/>
  <c r="V148" i="18"/>
  <c r="G154" i="18"/>
  <c r="O154" i="18"/>
  <c r="G155" i="18"/>
  <c r="M155" i="18" s="1"/>
  <c r="I155" i="18"/>
  <c r="I154" i="18" s="1"/>
  <c r="K155" i="18"/>
  <c r="O155" i="18"/>
  <c r="Q155" i="18"/>
  <c r="Q154" i="18" s="1"/>
  <c r="V155" i="18"/>
  <c r="G157" i="18"/>
  <c r="M157" i="18" s="1"/>
  <c r="I157" i="18"/>
  <c r="K157" i="18"/>
  <c r="K154" i="18" s="1"/>
  <c r="O157" i="18"/>
  <c r="Q157" i="18"/>
  <c r="V157" i="18"/>
  <c r="V154" i="18" s="1"/>
  <c r="G161" i="18"/>
  <c r="I161" i="18"/>
  <c r="K161" i="18"/>
  <c r="M161" i="18"/>
  <c r="O161" i="18"/>
  <c r="Q161" i="18"/>
  <c r="V161" i="18"/>
  <c r="G163" i="18"/>
  <c r="M163" i="18" s="1"/>
  <c r="I163" i="18"/>
  <c r="I162" i="18" s="1"/>
  <c r="K163" i="18"/>
  <c r="O163" i="18"/>
  <c r="Q163" i="18"/>
  <c r="Q162" i="18" s="1"/>
  <c r="V163" i="18"/>
  <c r="G165" i="18"/>
  <c r="M165" i="18" s="1"/>
  <c r="I165" i="18"/>
  <c r="K165" i="18"/>
  <c r="K162" i="18" s="1"/>
  <c r="O165" i="18"/>
  <c r="Q165" i="18"/>
  <c r="V165" i="18"/>
  <c r="V162" i="18" s="1"/>
  <c r="G167" i="18"/>
  <c r="I167" i="18"/>
  <c r="K167" i="18"/>
  <c r="M167" i="18"/>
  <c r="O167" i="18"/>
  <c r="Q167" i="18"/>
  <c r="V167" i="18"/>
  <c r="G169" i="18"/>
  <c r="M169" i="18" s="1"/>
  <c r="I169" i="18"/>
  <c r="K169" i="18"/>
  <c r="O169" i="18"/>
  <c r="O162" i="18" s="1"/>
  <c r="Q169" i="18"/>
  <c r="V169" i="18"/>
  <c r="G171" i="18"/>
  <c r="M171" i="18" s="1"/>
  <c r="I171" i="18"/>
  <c r="K171" i="18"/>
  <c r="O171" i="18"/>
  <c r="Q171" i="18"/>
  <c r="V171" i="18"/>
  <c r="G174" i="18"/>
  <c r="M174" i="18" s="1"/>
  <c r="I174" i="18"/>
  <c r="K174" i="18"/>
  <c r="O174" i="18"/>
  <c r="Q174" i="18"/>
  <c r="V174" i="18"/>
  <c r="I177" i="18"/>
  <c r="K177" i="18"/>
  <c r="Q177" i="18"/>
  <c r="V177" i="18"/>
  <c r="G178" i="18"/>
  <c r="M178" i="18" s="1"/>
  <c r="M177" i="18" s="1"/>
  <c r="I178" i="18"/>
  <c r="K178" i="18"/>
  <c r="O178" i="18"/>
  <c r="O177" i="18" s="1"/>
  <c r="Q178" i="18"/>
  <c r="V178" i="18"/>
  <c r="G188" i="18"/>
  <c r="M188" i="18" s="1"/>
  <c r="I188" i="18"/>
  <c r="K188" i="18"/>
  <c r="K187" i="18" s="1"/>
  <c r="O188" i="18"/>
  <c r="Q188" i="18"/>
  <c r="V188" i="18"/>
  <c r="V187" i="18" s="1"/>
  <c r="G193" i="18"/>
  <c r="I193" i="18"/>
  <c r="K193" i="18"/>
  <c r="M193" i="18"/>
  <c r="O193" i="18"/>
  <c r="Q193" i="18"/>
  <c r="V193" i="18"/>
  <c r="G198" i="18"/>
  <c r="G187" i="18" s="1"/>
  <c r="I198" i="18"/>
  <c r="K198" i="18"/>
  <c r="O198" i="18"/>
  <c r="O187" i="18" s="1"/>
  <c r="Q198" i="18"/>
  <c r="V198" i="18"/>
  <c r="G201" i="18"/>
  <c r="M201" i="18" s="1"/>
  <c r="I201" i="18"/>
  <c r="I187" i="18" s="1"/>
  <c r="K201" i="18"/>
  <c r="O201" i="18"/>
  <c r="Q201" i="18"/>
  <c r="Q187" i="18" s="1"/>
  <c r="V201" i="18"/>
  <c r="I205" i="18"/>
  <c r="K205" i="18"/>
  <c r="Q205" i="18"/>
  <c r="V205" i="18"/>
  <c r="G206" i="18"/>
  <c r="I206" i="18"/>
  <c r="K206" i="18"/>
  <c r="M206" i="18"/>
  <c r="O206" i="18"/>
  <c r="Q206" i="18"/>
  <c r="V206" i="18"/>
  <c r="G210" i="18"/>
  <c r="M210" i="18" s="1"/>
  <c r="I210" i="18"/>
  <c r="K210" i="18"/>
  <c r="O210" i="18"/>
  <c r="O205" i="18" s="1"/>
  <c r="Q210" i="18"/>
  <c r="V210" i="18"/>
  <c r="G218" i="18"/>
  <c r="I218" i="18"/>
  <c r="O218" i="18"/>
  <c r="Q218" i="18"/>
  <c r="G219" i="18"/>
  <c r="M219" i="18" s="1"/>
  <c r="M218" i="18" s="1"/>
  <c r="I219" i="18"/>
  <c r="K219" i="18"/>
  <c r="K218" i="18" s="1"/>
  <c r="O219" i="18"/>
  <c r="Q219" i="18"/>
  <c r="V219" i="18"/>
  <c r="V218" i="18" s="1"/>
  <c r="G224" i="18"/>
  <c r="I224" i="18"/>
  <c r="K224" i="18"/>
  <c r="M224" i="18"/>
  <c r="O224" i="18"/>
  <c r="Q224" i="18"/>
  <c r="V224" i="18"/>
  <c r="G228" i="18"/>
  <c r="O228" i="18"/>
  <c r="G229" i="18"/>
  <c r="M229" i="18" s="1"/>
  <c r="M228" i="18" s="1"/>
  <c r="I229" i="18"/>
  <c r="I228" i="18" s="1"/>
  <c r="K229" i="18"/>
  <c r="O229" i="18"/>
  <c r="Q229" i="18"/>
  <c r="Q228" i="18" s="1"/>
  <c r="V229" i="18"/>
  <c r="G233" i="18"/>
  <c r="M233" i="18" s="1"/>
  <c r="I233" i="18"/>
  <c r="K233" i="18"/>
  <c r="K228" i="18" s="1"/>
  <c r="O233" i="18"/>
  <c r="Q233" i="18"/>
  <c r="V233" i="18"/>
  <c r="V228" i="18" s="1"/>
  <c r="G236" i="18"/>
  <c r="I236" i="18"/>
  <c r="K236" i="18"/>
  <c r="M236" i="18"/>
  <c r="O236" i="18"/>
  <c r="Q236" i="18"/>
  <c r="V236" i="18"/>
  <c r="G239" i="18"/>
  <c r="O239" i="18"/>
  <c r="G240" i="18"/>
  <c r="M240" i="18" s="1"/>
  <c r="I240" i="18"/>
  <c r="I239" i="18" s="1"/>
  <c r="K240" i="18"/>
  <c r="O240" i="18"/>
  <c r="Q240" i="18"/>
  <c r="Q239" i="18" s="1"/>
  <c r="V240" i="18"/>
  <c r="G244" i="18"/>
  <c r="M244" i="18" s="1"/>
  <c r="I244" i="18"/>
  <c r="K244" i="18"/>
  <c r="K239" i="18" s="1"/>
  <c r="O244" i="18"/>
  <c r="Q244" i="18"/>
  <c r="V244" i="18"/>
  <c r="V239" i="18" s="1"/>
  <c r="G247" i="18"/>
  <c r="I247" i="18"/>
  <c r="K247" i="18"/>
  <c r="M247" i="18"/>
  <c r="O247" i="18"/>
  <c r="Q247" i="18"/>
  <c r="V247" i="18"/>
  <c r="G249" i="18"/>
  <c r="O249" i="18"/>
  <c r="G250" i="18"/>
  <c r="M250" i="18" s="1"/>
  <c r="I250" i="18"/>
  <c r="I249" i="18" s="1"/>
  <c r="K250" i="18"/>
  <c r="O250" i="18"/>
  <c r="Q250" i="18"/>
  <c r="Q249" i="18" s="1"/>
  <c r="V250" i="18"/>
  <c r="G252" i="18"/>
  <c r="M252" i="18" s="1"/>
  <c r="I252" i="18"/>
  <c r="K252" i="18"/>
  <c r="K249" i="18" s="1"/>
  <c r="O252" i="18"/>
  <c r="Q252" i="18"/>
  <c r="V252" i="18"/>
  <c r="V249" i="18" s="1"/>
  <c r="G254" i="18"/>
  <c r="I254" i="18"/>
  <c r="K254" i="18"/>
  <c r="M254" i="18"/>
  <c r="O254" i="18"/>
  <c r="Q254" i="18"/>
  <c r="V254" i="18"/>
  <c r="G256" i="18"/>
  <c r="K256" i="18"/>
  <c r="O256" i="18"/>
  <c r="V256" i="18"/>
  <c r="G257" i="18"/>
  <c r="M257" i="18" s="1"/>
  <c r="M256" i="18" s="1"/>
  <c r="I257" i="18"/>
  <c r="I256" i="18" s="1"/>
  <c r="K257" i="18"/>
  <c r="O257" i="18"/>
  <c r="Q257" i="18"/>
  <c r="Q256" i="18" s="1"/>
  <c r="V257" i="18"/>
  <c r="G259" i="18"/>
  <c r="I259" i="18"/>
  <c r="K259" i="18"/>
  <c r="O259" i="18"/>
  <c r="Q259" i="18"/>
  <c r="V259" i="18"/>
  <c r="G260" i="18"/>
  <c r="I260" i="18"/>
  <c r="K260" i="18"/>
  <c r="M260" i="18"/>
  <c r="M259" i="18" s="1"/>
  <c r="O260" i="18"/>
  <c r="Q260" i="18"/>
  <c r="V260" i="18"/>
  <c r="G262" i="18"/>
  <c r="K262" i="18"/>
  <c r="O262" i="18"/>
  <c r="V262" i="18"/>
  <c r="G263" i="18"/>
  <c r="M263" i="18" s="1"/>
  <c r="M262" i="18" s="1"/>
  <c r="I263" i="18"/>
  <c r="I262" i="18" s="1"/>
  <c r="K263" i="18"/>
  <c r="O263" i="18"/>
  <c r="Q263" i="18"/>
  <c r="Q262" i="18" s="1"/>
  <c r="V263" i="18"/>
  <c r="K265" i="18"/>
  <c r="V265" i="18"/>
  <c r="G266" i="18"/>
  <c r="I266" i="18"/>
  <c r="K266" i="18"/>
  <c r="M266" i="18"/>
  <c r="O266" i="18"/>
  <c r="Q266" i="18"/>
  <c r="V266" i="18"/>
  <c r="G268" i="18"/>
  <c r="M268" i="18" s="1"/>
  <c r="I268" i="18"/>
  <c r="K268" i="18"/>
  <c r="O268" i="18"/>
  <c r="O265" i="18" s="1"/>
  <c r="Q268" i="18"/>
  <c r="V268" i="18"/>
  <c r="G270" i="18"/>
  <c r="M270" i="18" s="1"/>
  <c r="I270" i="18"/>
  <c r="I265" i="18" s="1"/>
  <c r="K270" i="18"/>
  <c r="O270" i="18"/>
  <c r="Q270" i="18"/>
  <c r="Q265" i="18" s="1"/>
  <c r="V270" i="18"/>
  <c r="G280" i="18"/>
  <c r="I280" i="18"/>
  <c r="K280" i="18"/>
  <c r="M280" i="18"/>
  <c r="O280" i="18"/>
  <c r="Q280" i="18"/>
  <c r="V280" i="18"/>
  <c r="G282" i="18"/>
  <c r="M282" i="18" s="1"/>
  <c r="I282" i="18"/>
  <c r="K282" i="18"/>
  <c r="O282" i="18"/>
  <c r="O279" i="18" s="1"/>
  <c r="Q282" i="18"/>
  <c r="V282" i="18"/>
  <c r="G285" i="18"/>
  <c r="M285" i="18" s="1"/>
  <c r="I285" i="18"/>
  <c r="I279" i="18" s="1"/>
  <c r="K285" i="18"/>
  <c r="O285" i="18"/>
  <c r="Q285" i="18"/>
  <c r="Q279" i="18" s="1"/>
  <c r="V285" i="18"/>
  <c r="G288" i="18"/>
  <c r="M288" i="18" s="1"/>
  <c r="I288" i="18"/>
  <c r="K288" i="18"/>
  <c r="K279" i="18" s="1"/>
  <c r="O288" i="18"/>
  <c r="Q288" i="18"/>
  <c r="V288" i="18"/>
  <c r="V279" i="18" s="1"/>
  <c r="G291" i="18"/>
  <c r="M291" i="18" s="1"/>
  <c r="I291" i="18"/>
  <c r="K291" i="18"/>
  <c r="O291" i="18"/>
  <c r="O290" i="18" s="1"/>
  <c r="Q291" i="18"/>
  <c r="V291" i="18"/>
  <c r="G293" i="18"/>
  <c r="M293" i="18" s="1"/>
  <c r="I293" i="18"/>
  <c r="I290" i="18" s="1"/>
  <c r="K293" i="18"/>
  <c r="O293" i="18"/>
  <c r="Q293" i="18"/>
  <c r="Q290" i="18" s="1"/>
  <c r="V293" i="18"/>
  <c r="G295" i="18"/>
  <c r="M295" i="18" s="1"/>
  <c r="I295" i="18"/>
  <c r="K295" i="18"/>
  <c r="K290" i="18" s="1"/>
  <c r="O295" i="18"/>
  <c r="Q295" i="18"/>
  <c r="V295" i="18"/>
  <c r="V290" i="18" s="1"/>
  <c r="G300" i="18"/>
  <c r="I300" i="18"/>
  <c r="K300" i="18"/>
  <c r="M300" i="18"/>
  <c r="O300" i="18"/>
  <c r="Q300" i="18"/>
  <c r="V300" i="18"/>
  <c r="G302" i="18"/>
  <c r="M302" i="18" s="1"/>
  <c r="I302" i="18"/>
  <c r="K302" i="18"/>
  <c r="O302" i="18"/>
  <c r="Q302" i="18"/>
  <c r="V302" i="18"/>
  <c r="G304" i="18"/>
  <c r="M304" i="18" s="1"/>
  <c r="I304" i="18"/>
  <c r="K304" i="18"/>
  <c r="O304" i="18"/>
  <c r="Q304" i="18"/>
  <c r="V304" i="18"/>
  <c r="K308" i="18"/>
  <c r="V308" i="18"/>
  <c r="G309" i="18"/>
  <c r="I309" i="18"/>
  <c r="K309" i="18"/>
  <c r="M309" i="18"/>
  <c r="O309" i="18"/>
  <c r="Q309" i="18"/>
  <c r="V309" i="18"/>
  <c r="G310" i="18"/>
  <c r="M310" i="18" s="1"/>
  <c r="I310" i="18"/>
  <c r="K310" i="18"/>
  <c r="O310" i="18"/>
  <c r="O308" i="18" s="1"/>
  <c r="Q310" i="18"/>
  <c r="V310" i="18"/>
  <c r="G312" i="18"/>
  <c r="M312" i="18" s="1"/>
  <c r="I312" i="18"/>
  <c r="I308" i="18" s="1"/>
  <c r="K312" i="18"/>
  <c r="O312" i="18"/>
  <c r="Q312" i="18"/>
  <c r="Q308" i="18" s="1"/>
  <c r="V312" i="18"/>
  <c r="AE314" i="18"/>
  <c r="G411" i="17"/>
  <c r="BA399" i="17"/>
  <c r="BA372" i="17"/>
  <c r="BA327" i="17"/>
  <c r="BA312" i="17"/>
  <c r="BA281" i="17"/>
  <c r="BA223" i="17"/>
  <c r="BA181" i="17"/>
  <c r="BA172" i="17"/>
  <c r="BA159" i="17"/>
  <c r="BA85" i="17"/>
  <c r="BA83" i="17"/>
  <c r="BA78" i="17"/>
  <c r="BA69" i="17"/>
  <c r="BA66" i="17"/>
  <c r="BA48" i="17"/>
  <c r="BA25" i="17"/>
  <c r="BA20" i="17"/>
  <c r="BA15" i="17"/>
  <c r="BA10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4" i="17"/>
  <c r="I14" i="17"/>
  <c r="K14" i="17"/>
  <c r="M14" i="17"/>
  <c r="O14" i="17"/>
  <c r="Q14" i="17"/>
  <c r="V14" i="17"/>
  <c r="G19" i="17"/>
  <c r="I19" i="17"/>
  <c r="K19" i="17"/>
  <c r="M19" i="17"/>
  <c r="O19" i="17"/>
  <c r="Q19" i="17"/>
  <c r="V19" i="17"/>
  <c r="G24" i="17"/>
  <c r="M24" i="17" s="1"/>
  <c r="I24" i="17"/>
  <c r="K24" i="17"/>
  <c r="O24" i="17"/>
  <c r="O8" i="17" s="1"/>
  <c r="Q24" i="17"/>
  <c r="V24" i="17"/>
  <c r="G29" i="17"/>
  <c r="M29" i="17" s="1"/>
  <c r="I29" i="17"/>
  <c r="K29" i="17"/>
  <c r="O29" i="17"/>
  <c r="Q29" i="17"/>
  <c r="V29" i="17"/>
  <c r="G33" i="17"/>
  <c r="I33" i="17"/>
  <c r="K33" i="17"/>
  <c r="M33" i="17"/>
  <c r="O33" i="17"/>
  <c r="Q33" i="17"/>
  <c r="V33" i="17"/>
  <c r="G37" i="17"/>
  <c r="I37" i="17"/>
  <c r="K37" i="17"/>
  <c r="M37" i="17"/>
  <c r="O37" i="17"/>
  <c r="Q37" i="17"/>
  <c r="V37" i="17"/>
  <c r="G41" i="17"/>
  <c r="M41" i="17" s="1"/>
  <c r="I41" i="17"/>
  <c r="K41" i="17"/>
  <c r="O41" i="17"/>
  <c r="Q41" i="17"/>
  <c r="V41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7" i="17"/>
  <c r="I47" i="17"/>
  <c r="K47" i="17"/>
  <c r="M47" i="17"/>
  <c r="O47" i="17"/>
  <c r="Q47" i="17"/>
  <c r="V47" i="17"/>
  <c r="G51" i="17"/>
  <c r="O51" i="17"/>
  <c r="G52" i="17"/>
  <c r="I52" i="17"/>
  <c r="I51" i="17" s="1"/>
  <c r="K52" i="17"/>
  <c r="K51" i="17" s="1"/>
  <c r="M52" i="17"/>
  <c r="M51" i="17" s="1"/>
  <c r="O52" i="17"/>
  <c r="Q52" i="17"/>
  <c r="Q51" i="17" s="1"/>
  <c r="V52" i="17"/>
  <c r="V51" i="17" s="1"/>
  <c r="G60" i="17"/>
  <c r="I60" i="17"/>
  <c r="K60" i="17"/>
  <c r="M60" i="17"/>
  <c r="O60" i="17"/>
  <c r="Q60" i="17"/>
  <c r="V60" i="17"/>
  <c r="G61" i="17"/>
  <c r="I61" i="17"/>
  <c r="K61" i="17"/>
  <c r="M61" i="17"/>
  <c r="O61" i="17"/>
  <c r="Q61" i="17"/>
  <c r="V61" i="17"/>
  <c r="G62" i="17"/>
  <c r="O62" i="17"/>
  <c r="G63" i="17"/>
  <c r="I63" i="17"/>
  <c r="I62" i="17" s="1"/>
  <c r="K63" i="17"/>
  <c r="K62" i="17" s="1"/>
  <c r="M63" i="17"/>
  <c r="M62" i="17" s="1"/>
  <c r="O63" i="17"/>
  <c r="Q63" i="17"/>
  <c r="Q62" i="17" s="1"/>
  <c r="V63" i="17"/>
  <c r="V62" i="17" s="1"/>
  <c r="G65" i="17"/>
  <c r="I65" i="17"/>
  <c r="K65" i="17"/>
  <c r="M65" i="17"/>
  <c r="O65" i="17"/>
  <c r="Q65" i="17"/>
  <c r="V65" i="17"/>
  <c r="G68" i="17"/>
  <c r="I68" i="17"/>
  <c r="K68" i="17"/>
  <c r="M68" i="17"/>
  <c r="O68" i="17"/>
  <c r="Q68" i="17"/>
  <c r="V68" i="17"/>
  <c r="G72" i="17"/>
  <c r="I72" i="17"/>
  <c r="I71" i="17" s="1"/>
  <c r="K72" i="17"/>
  <c r="K71" i="17" s="1"/>
  <c r="M72" i="17"/>
  <c r="O72" i="17"/>
  <c r="Q72" i="17"/>
  <c r="Q71" i="17" s="1"/>
  <c r="V72" i="17"/>
  <c r="V71" i="17" s="1"/>
  <c r="G77" i="17"/>
  <c r="I77" i="17"/>
  <c r="K77" i="17"/>
  <c r="M77" i="17"/>
  <c r="O77" i="17"/>
  <c r="Q77" i="17"/>
  <c r="V77" i="17"/>
  <c r="G82" i="17"/>
  <c r="I82" i="17"/>
  <c r="K82" i="17"/>
  <c r="M82" i="17"/>
  <c r="O82" i="17"/>
  <c r="Q82" i="17"/>
  <c r="V82" i="17"/>
  <c r="G84" i="17"/>
  <c r="M84" i="17" s="1"/>
  <c r="I84" i="17"/>
  <c r="K84" i="17"/>
  <c r="O84" i="17"/>
  <c r="O71" i="17" s="1"/>
  <c r="Q84" i="17"/>
  <c r="V84" i="17"/>
  <c r="G89" i="17"/>
  <c r="I89" i="17"/>
  <c r="K89" i="17"/>
  <c r="M89" i="17"/>
  <c r="O89" i="17"/>
  <c r="Q89" i="17"/>
  <c r="V89" i="17"/>
  <c r="G90" i="17"/>
  <c r="I90" i="17"/>
  <c r="K90" i="17"/>
  <c r="M90" i="17"/>
  <c r="O90" i="17"/>
  <c r="Q90" i="17"/>
  <c r="V90" i="17"/>
  <c r="G91" i="17"/>
  <c r="I91" i="17"/>
  <c r="K91" i="17"/>
  <c r="M91" i="17"/>
  <c r="O91" i="17"/>
  <c r="Q91" i="17"/>
  <c r="V91" i="17"/>
  <c r="G92" i="17"/>
  <c r="M92" i="17" s="1"/>
  <c r="I92" i="17"/>
  <c r="K92" i="17"/>
  <c r="O92" i="17"/>
  <c r="Q92" i="17"/>
  <c r="V92" i="17"/>
  <c r="G93" i="17"/>
  <c r="I93" i="17"/>
  <c r="K93" i="17"/>
  <c r="M93" i="17"/>
  <c r="O93" i="17"/>
  <c r="Q93" i="17"/>
  <c r="V93" i="17"/>
  <c r="K94" i="17"/>
  <c r="V94" i="17"/>
  <c r="G95" i="17"/>
  <c r="I95" i="17"/>
  <c r="I94" i="17" s="1"/>
  <c r="K95" i="17"/>
  <c r="M95" i="17"/>
  <c r="O95" i="17"/>
  <c r="Q95" i="17"/>
  <c r="Q94" i="17" s="1"/>
  <c r="V95" i="17"/>
  <c r="G102" i="17"/>
  <c r="G94" i="17" s="1"/>
  <c r="I102" i="17"/>
  <c r="K102" i="17"/>
  <c r="O102" i="17"/>
  <c r="O94" i="17" s="1"/>
  <c r="Q102" i="17"/>
  <c r="V102" i="17"/>
  <c r="G110" i="17"/>
  <c r="M110" i="17" s="1"/>
  <c r="I110" i="17"/>
  <c r="K110" i="17"/>
  <c r="K109" i="17" s="1"/>
  <c r="O110" i="17"/>
  <c r="O109" i="17" s="1"/>
  <c r="Q110" i="17"/>
  <c r="V110" i="17"/>
  <c r="V109" i="17" s="1"/>
  <c r="G112" i="17"/>
  <c r="I112" i="17"/>
  <c r="K112" i="17"/>
  <c r="M112" i="17"/>
  <c r="O112" i="17"/>
  <c r="Q112" i="17"/>
  <c r="V112" i="17"/>
  <c r="G116" i="17"/>
  <c r="M116" i="17" s="1"/>
  <c r="I116" i="17"/>
  <c r="K116" i="17"/>
  <c r="O116" i="17"/>
  <c r="Q116" i="17"/>
  <c r="V116" i="17"/>
  <c r="G117" i="17"/>
  <c r="I117" i="17"/>
  <c r="I109" i="17" s="1"/>
  <c r="K117" i="17"/>
  <c r="M117" i="17"/>
  <c r="O117" i="17"/>
  <c r="Q117" i="17"/>
  <c r="Q109" i="17" s="1"/>
  <c r="V117" i="17"/>
  <c r="G121" i="17"/>
  <c r="M121" i="17" s="1"/>
  <c r="I121" i="17"/>
  <c r="K121" i="17"/>
  <c r="O121" i="17"/>
  <c r="Q121" i="17"/>
  <c r="V121" i="17"/>
  <c r="G124" i="17"/>
  <c r="I124" i="17"/>
  <c r="K124" i="17"/>
  <c r="M124" i="17"/>
  <c r="O124" i="17"/>
  <c r="Q124" i="17"/>
  <c r="V124" i="17"/>
  <c r="G127" i="17"/>
  <c r="M127" i="17" s="1"/>
  <c r="I127" i="17"/>
  <c r="K127" i="17"/>
  <c r="O127" i="17"/>
  <c r="Q127" i="17"/>
  <c r="V127" i="17"/>
  <c r="G130" i="17"/>
  <c r="I130" i="17"/>
  <c r="K130" i="17"/>
  <c r="M130" i="17"/>
  <c r="O130" i="17"/>
  <c r="Q130" i="17"/>
  <c r="V130" i="17"/>
  <c r="G133" i="17"/>
  <c r="M133" i="17" s="1"/>
  <c r="I133" i="17"/>
  <c r="K133" i="17"/>
  <c r="O133" i="17"/>
  <c r="Q133" i="17"/>
  <c r="V133" i="17"/>
  <c r="G135" i="17"/>
  <c r="I135" i="17"/>
  <c r="K135" i="17"/>
  <c r="M135" i="17"/>
  <c r="O135" i="17"/>
  <c r="Q135" i="17"/>
  <c r="V135" i="17"/>
  <c r="G141" i="17"/>
  <c r="I141" i="17"/>
  <c r="I140" i="17" s="1"/>
  <c r="K141" i="17"/>
  <c r="M141" i="17"/>
  <c r="O141" i="17"/>
  <c r="Q141" i="17"/>
  <c r="Q140" i="17" s="1"/>
  <c r="V141" i="17"/>
  <c r="G143" i="17"/>
  <c r="M143" i="17" s="1"/>
  <c r="I143" i="17"/>
  <c r="K143" i="17"/>
  <c r="K140" i="17" s="1"/>
  <c r="O143" i="17"/>
  <c r="Q143" i="17"/>
  <c r="V143" i="17"/>
  <c r="V140" i="17" s="1"/>
  <c r="G145" i="17"/>
  <c r="I145" i="17"/>
  <c r="K145" i="17"/>
  <c r="M145" i="17"/>
  <c r="O145" i="17"/>
  <c r="Q145" i="17"/>
  <c r="V145" i="17"/>
  <c r="G147" i="17"/>
  <c r="M147" i="17" s="1"/>
  <c r="I147" i="17"/>
  <c r="K147" i="17"/>
  <c r="O147" i="17"/>
  <c r="O140" i="17" s="1"/>
  <c r="Q147" i="17"/>
  <c r="V147" i="17"/>
  <c r="G149" i="17"/>
  <c r="I149" i="17"/>
  <c r="K149" i="17"/>
  <c r="M149" i="17"/>
  <c r="O149" i="17"/>
  <c r="Q149" i="17"/>
  <c r="V149" i="17"/>
  <c r="G152" i="17"/>
  <c r="M152" i="17" s="1"/>
  <c r="I152" i="17"/>
  <c r="K152" i="17"/>
  <c r="O152" i="17"/>
  <c r="Q152" i="17"/>
  <c r="V152" i="17"/>
  <c r="G156" i="17"/>
  <c r="G155" i="17" s="1"/>
  <c r="I156" i="17"/>
  <c r="K156" i="17"/>
  <c r="K155" i="17" s="1"/>
  <c r="O156" i="17"/>
  <c r="O155" i="17" s="1"/>
  <c r="Q156" i="17"/>
  <c r="V156" i="17"/>
  <c r="V155" i="17" s="1"/>
  <c r="G158" i="17"/>
  <c r="I158" i="17"/>
  <c r="I155" i="17" s="1"/>
  <c r="K158" i="17"/>
  <c r="M158" i="17"/>
  <c r="O158" i="17"/>
  <c r="Q158" i="17"/>
  <c r="Q155" i="17" s="1"/>
  <c r="V158" i="17"/>
  <c r="G168" i="17"/>
  <c r="I168" i="17"/>
  <c r="I167" i="17" s="1"/>
  <c r="K168" i="17"/>
  <c r="M168" i="17"/>
  <c r="O168" i="17"/>
  <c r="Q168" i="17"/>
  <c r="Q167" i="17" s="1"/>
  <c r="V168" i="17"/>
  <c r="G171" i="17"/>
  <c r="G167" i="17" s="1"/>
  <c r="I171" i="17"/>
  <c r="K171" i="17"/>
  <c r="O171" i="17"/>
  <c r="O167" i="17" s="1"/>
  <c r="Q171" i="17"/>
  <c r="V171" i="17"/>
  <c r="G180" i="17"/>
  <c r="I180" i="17"/>
  <c r="K180" i="17"/>
  <c r="M180" i="17"/>
  <c r="O180" i="17"/>
  <c r="Q180" i="17"/>
  <c r="V180" i="17"/>
  <c r="G189" i="17"/>
  <c r="M189" i="17" s="1"/>
  <c r="I189" i="17"/>
  <c r="K189" i="17"/>
  <c r="K167" i="17" s="1"/>
  <c r="O189" i="17"/>
  <c r="Q189" i="17"/>
  <c r="V189" i="17"/>
  <c r="V167" i="17" s="1"/>
  <c r="G192" i="17"/>
  <c r="I192" i="17"/>
  <c r="K192" i="17"/>
  <c r="M192" i="17"/>
  <c r="O192" i="17"/>
  <c r="Q192" i="17"/>
  <c r="V192" i="17"/>
  <c r="G202" i="17"/>
  <c r="O202" i="17"/>
  <c r="G203" i="17"/>
  <c r="I203" i="17"/>
  <c r="I202" i="17" s="1"/>
  <c r="K203" i="17"/>
  <c r="M203" i="17"/>
  <c r="O203" i="17"/>
  <c r="Q203" i="17"/>
  <c r="Q202" i="17" s="1"/>
  <c r="V203" i="17"/>
  <c r="G208" i="17"/>
  <c r="M208" i="17" s="1"/>
  <c r="I208" i="17"/>
  <c r="K208" i="17"/>
  <c r="K202" i="17" s="1"/>
  <c r="O208" i="17"/>
  <c r="Q208" i="17"/>
  <c r="V208" i="17"/>
  <c r="V202" i="17" s="1"/>
  <c r="I217" i="17"/>
  <c r="Q217" i="17"/>
  <c r="G218" i="17"/>
  <c r="G217" i="17" s="1"/>
  <c r="I218" i="17"/>
  <c r="K218" i="17"/>
  <c r="K217" i="17" s="1"/>
  <c r="O218" i="17"/>
  <c r="O217" i="17" s="1"/>
  <c r="Q218" i="17"/>
  <c r="V218" i="17"/>
  <c r="V217" i="17" s="1"/>
  <c r="G222" i="17"/>
  <c r="M222" i="17" s="1"/>
  <c r="I222" i="17"/>
  <c r="K222" i="17"/>
  <c r="K221" i="17" s="1"/>
  <c r="O222" i="17"/>
  <c r="O221" i="17" s="1"/>
  <c r="Q222" i="17"/>
  <c r="V222" i="17"/>
  <c r="V221" i="17" s="1"/>
  <c r="G227" i="17"/>
  <c r="I227" i="17"/>
  <c r="K227" i="17"/>
  <c r="M227" i="17"/>
  <c r="O227" i="17"/>
  <c r="Q227" i="17"/>
  <c r="V227" i="17"/>
  <c r="G232" i="17"/>
  <c r="M232" i="17" s="1"/>
  <c r="I232" i="17"/>
  <c r="K232" i="17"/>
  <c r="O232" i="17"/>
  <c r="Q232" i="17"/>
  <c r="V232" i="17"/>
  <c r="G237" i="17"/>
  <c r="I237" i="17"/>
  <c r="I221" i="17" s="1"/>
  <c r="K237" i="17"/>
  <c r="M237" i="17"/>
  <c r="O237" i="17"/>
  <c r="Q237" i="17"/>
  <c r="Q221" i="17" s="1"/>
  <c r="V237" i="17"/>
  <c r="G245" i="17"/>
  <c r="M245" i="17" s="1"/>
  <c r="I245" i="17"/>
  <c r="K245" i="17"/>
  <c r="O245" i="17"/>
  <c r="Q245" i="17"/>
  <c r="V245" i="17"/>
  <c r="I253" i="17"/>
  <c r="Q253" i="17"/>
  <c r="G254" i="17"/>
  <c r="G253" i="17" s="1"/>
  <c r="I254" i="17"/>
  <c r="K254" i="17"/>
  <c r="K253" i="17" s="1"/>
  <c r="O254" i="17"/>
  <c r="O253" i="17" s="1"/>
  <c r="Q254" i="17"/>
  <c r="V254" i="17"/>
  <c r="V253" i="17" s="1"/>
  <c r="I259" i="17"/>
  <c r="Q259" i="17"/>
  <c r="G260" i="17"/>
  <c r="M260" i="17" s="1"/>
  <c r="M259" i="17" s="1"/>
  <c r="I260" i="17"/>
  <c r="K260" i="17"/>
  <c r="K259" i="17" s="1"/>
  <c r="O260" i="17"/>
  <c r="O259" i="17" s="1"/>
  <c r="Q260" i="17"/>
  <c r="V260" i="17"/>
  <c r="V259" i="17" s="1"/>
  <c r="G262" i="17"/>
  <c r="G261" i="17" s="1"/>
  <c r="I262" i="17"/>
  <c r="K262" i="17"/>
  <c r="K261" i="17" s="1"/>
  <c r="O262" i="17"/>
  <c r="O261" i="17" s="1"/>
  <c r="Q262" i="17"/>
  <c r="V262" i="17"/>
  <c r="V261" i="17" s="1"/>
  <c r="G265" i="17"/>
  <c r="I265" i="17"/>
  <c r="I261" i="17" s="1"/>
  <c r="K265" i="17"/>
  <c r="M265" i="17"/>
  <c r="O265" i="17"/>
  <c r="Q265" i="17"/>
  <c r="Q261" i="17" s="1"/>
  <c r="V265" i="17"/>
  <c r="G267" i="17"/>
  <c r="M267" i="17" s="1"/>
  <c r="I267" i="17"/>
  <c r="K267" i="17"/>
  <c r="O267" i="17"/>
  <c r="Q267" i="17"/>
  <c r="V267" i="17"/>
  <c r="G270" i="17"/>
  <c r="G269" i="17" s="1"/>
  <c r="I270" i="17"/>
  <c r="K270" i="17"/>
  <c r="K269" i="17" s="1"/>
  <c r="O270" i="17"/>
  <c r="O269" i="17" s="1"/>
  <c r="Q270" i="17"/>
  <c r="V270" i="17"/>
  <c r="V269" i="17" s="1"/>
  <c r="G274" i="17"/>
  <c r="I274" i="17"/>
  <c r="I269" i="17" s="1"/>
  <c r="K274" i="17"/>
  <c r="M274" i="17"/>
  <c r="O274" i="17"/>
  <c r="Q274" i="17"/>
  <c r="Q269" i="17" s="1"/>
  <c r="V274" i="17"/>
  <c r="G277" i="17"/>
  <c r="M277" i="17" s="1"/>
  <c r="I277" i="17"/>
  <c r="K277" i="17"/>
  <c r="O277" i="17"/>
  <c r="Q277" i="17"/>
  <c r="V277" i="17"/>
  <c r="I279" i="17"/>
  <c r="Q279" i="17"/>
  <c r="G280" i="17"/>
  <c r="G279" i="17" s="1"/>
  <c r="I280" i="17"/>
  <c r="K280" i="17"/>
  <c r="K279" i="17" s="1"/>
  <c r="O280" i="17"/>
  <c r="O279" i="17" s="1"/>
  <c r="Q280" i="17"/>
  <c r="V280" i="17"/>
  <c r="V279" i="17" s="1"/>
  <c r="G283" i="17"/>
  <c r="M283" i="17" s="1"/>
  <c r="I283" i="17"/>
  <c r="K283" i="17"/>
  <c r="K282" i="17" s="1"/>
  <c r="O283" i="17"/>
  <c r="O282" i="17" s="1"/>
  <c r="Q283" i="17"/>
  <c r="V283" i="17"/>
  <c r="V282" i="17" s="1"/>
  <c r="G286" i="17"/>
  <c r="I286" i="17"/>
  <c r="K286" i="17"/>
  <c r="M286" i="17"/>
  <c r="O286" i="17"/>
  <c r="Q286" i="17"/>
  <c r="V286" i="17"/>
  <c r="G288" i="17"/>
  <c r="M288" i="17" s="1"/>
  <c r="I288" i="17"/>
  <c r="K288" i="17"/>
  <c r="O288" i="17"/>
  <c r="Q288" i="17"/>
  <c r="V288" i="17"/>
  <c r="G289" i="17"/>
  <c r="I289" i="17"/>
  <c r="I282" i="17" s="1"/>
  <c r="K289" i="17"/>
  <c r="M289" i="17"/>
  <c r="O289" i="17"/>
  <c r="Q289" i="17"/>
  <c r="Q282" i="17" s="1"/>
  <c r="V289" i="17"/>
  <c r="G290" i="17"/>
  <c r="M290" i="17" s="1"/>
  <c r="I290" i="17"/>
  <c r="K290" i="17"/>
  <c r="O290" i="17"/>
  <c r="Q290" i="17"/>
  <c r="V290" i="17"/>
  <c r="G292" i="17"/>
  <c r="I292" i="17"/>
  <c r="K292" i="17"/>
  <c r="M292" i="17"/>
  <c r="O292" i="17"/>
  <c r="Q292" i="17"/>
  <c r="V292" i="17"/>
  <c r="G294" i="17"/>
  <c r="M294" i="17" s="1"/>
  <c r="I294" i="17"/>
  <c r="K294" i="17"/>
  <c r="O294" i="17"/>
  <c r="Q294" i="17"/>
  <c r="V294" i="17"/>
  <c r="G296" i="17"/>
  <c r="I296" i="17"/>
  <c r="K296" i="17"/>
  <c r="M296" i="17"/>
  <c r="O296" i="17"/>
  <c r="Q296" i="17"/>
  <c r="V296" i="17"/>
  <c r="G298" i="17"/>
  <c r="M298" i="17" s="1"/>
  <c r="I298" i="17"/>
  <c r="K298" i="17"/>
  <c r="O298" i="17"/>
  <c r="Q298" i="17"/>
  <c r="V298" i="17"/>
  <c r="G299" i="17"/>
  <c r="I299" i="17"/>
  <c r="K299" i="17"/>
  <c r="M299" i="17"/>
  <c r="O299" i="17"/>
  <c r="Q299" i="17"/>
  <c r="V299" i="17"/>
  <c r="G300" i="17"/>
  <c r="M300" i="17" s="1"/>
  <c r="I300" i="17"/>
  <c r="K300" i="17"/>
  <c r="O300" i="17"/>
  <c r="Q300" i="17"/>
  <c r="V300" i="17"/>
  <c r="G301" i="17"/>
  <c r="I301" i="17"/>
  <c r="K301" i="17"/>
  <c r="M301" i="17"/>
  <c r="O301" i="17"/>
  <c r="Q301" i="17"/>
  <c r="V301" i="17"/>
  <c r="G303" i="17"/>
  <c r="M303" i="17" s="1"/>
  <c r="I303" i="17"/>
  <c r="K303" i="17"/>
  <c r="O303" i="17"/>
  <c r="Q303" i="17"/>
  <c r="V303" i="17"/>
  <c r="G305" i="17"/>
  <c r="I305" i="17"/>
  <c r="K305" i="17"/>
  <c r="M305" i="17"/>
  <c r="O305" i="17"/>
  <c r="Q305" i="17"/>
  <c r="V305" i="17"/>
  <c r="G307" i="17"/>
  <c r="M307" i="17" s="1"/>
  <c r="I307" i="17"/>
  <c r="K307" i="17"/>
  <c r="O307" i="17"/>
  <c r="Q307" i="17"/>
  <c r="V307" i="17"/>
  <c r="I310" i="17"/>
  <c r="Q310" i="17"/>
  <c r="G311" i="17"/>
  <c r="M311" i="17" s="1"/>
  <c r="M310" i="17" s="1"/>
  <c r="I311" i="17"/>
  <c r="K311" i="17"/>
  <c r="K310" i="17" s="1"/>
  <c r="O311" i="17"/>
  <c r="O310" i="17" s="1"/>
  <c r="Q311" i="17"/>
  <c r="V311" i="17"/>
  <c r="V310" i="17" s="1"/>
  <c r="I313" i="17"/>
  <c r="Q313" i="17"/>
  <c r="G314" i="17"/>
  <c r="G313" i="17" s="1"/>
  <c r="I314" i="17"/>
  <c r="K314" i="17"/>
  <c r="K313" i="17" s="1"/>
  <c r="O314" i="17"/>
  <c r="O313" i="17" s="1"/>
  <c r="Q314" i="17"/>
  <c r="V314" i="17"/>
  <c r="V313" i="17" s="1"/>
  <c r="I317" i="17"/>
  <c r="Q317" i="17"/>
  <c r="G318" i="17"/>
  <c r="M318" i="17" s="1"/>
  <c r="M317" i="17" s="1"/>
  <c r="I318" i="17"/>
  <c r="K318" i="17"/>
  <c r="K317" i="17" s="1"/>
  <c r="O318" i="17"/>
  <c r="O317" i="17" s="1"/>
  <c r="Q318" i="17"/>
  <c r="V318" i="17"/>
  <c r="V317" i="17" s="1"/>
  <c r="G321" i="17"/>
  <c r="G320" i="17" s="1"/>
  <c r="I321" i="17"/>
  <c r="I320" i="17" s="1"/>
  <c r="K321" i="17"/>
  <c r="K320" i="17" s="1"/>
  <c r="O321" i="17"/>
  <c r="O320" i="17" s="1"/>
  <c r="Q321" i="17"/>
  <c r="Q320" i="17" s="1"/>
  <c r="V321" i="17"/>
  <c r="V320" i="17" s="1"/>
  <c r="G323" i="17"/>
  <c r="I323" i="17"/>
  <c r="K323" i="17"/>
  <c r="M323" i="17"/>
  <c r="O323" i="17"/>
  <c r="Q323" i="17"/>
  <c r="V323" i="17"/>
  <c r="G325" i="17"/>
  <c r="I325" i="17"/>
  <c r="K325" i="17"/>
  <c r="M325" i="17"/>
  <c r="O325" i="17"/>
  <c r="Q325" i="17"/>
  <c r="V325" i="17"/>
  <c r="G335" i="17"/>
  <c r="G334" i="17" s="1"/>
  <c r="I335" i="17"/>
  <c r="I334" i="17" s="1"/>
  <c r="K335" i="17"/>
  <c r="K334" i="17" s="1"/>
  <c r="O335" i="17"/>
  <c r="O334" i="17" s="1"/>
  <c r="Q335" i="17"/>
  <c r="Q334" i="17" s="1"/>
  <c r="V335" i="17"/>
  <c r="V334" i="17" s="1"/>
  <c r="G337" i="17"/>
  <c r="I337" i="17"/>
  <c r="K337" i="17"/>
  <c r="M337" i="17"/>
  <c r="O337" i="17"/>
  <c r="Q337" i="17"/>
  <c r="V337" i="17"/>
  <c r="G339" i="17"/>
  <c r="I339" i="17"/>
  <c r="K339" i="17"/>
  <c r="M339" i="17"/>
  <c r="O339" i="17"/>
  <c r="Q339" i="17"/>
  <c r="V339" i="17"/>
  <c r="G341" i="17"/>
  <c r="I341" i="17"/>
  <c r="K341" i="17"/>
  <c r="M341" i="17"/>
  <c r="O341" i="17"/>
  <c r="Q341" i="17"/>
  <c r="V341" i="17"/>
  <c r="G342" i="17"/>
  <c r="M342" i="17" s="1"/>
  <c r="I342" i="17"/>
  <c r="K342" i="17"/>
  <c r="O342" i="17"/>
  <c r="Q342" i="17"/>
  <c r="V342" i="17"/>
  <c r="G343" i="17"/>
  <c r="I343" i="17"/>
  <c r="K343" i="17"/>
  <c r="M343" i="17"/>
  <c r="O343" i="17"/>
  <c r="Q343" i="17"/>
  <c r="V343" i="17"/>
  <c r="G344" i="17"/>
  <c r="I344" i="17"/>
  <c r="K344" i="17"/>
  <c r="M344" i="17"/>
  <c r="O344" i="17"/>
  <c r="Q344" i="17"/>
  <c r="V344" i="17"/>
  <c r="G346" i="17"/>
  <c r="I346" i="17"/>
  <c r="K346" i="17"/>
  <c r="M346" i="17"/>
  <c r="O346" i="17"/>
  <c r="Q346" i="17"/>
  <c r="V346" i="17"/>
  <c r="G347" i="17"/>
  <c r="M347" i="17" s="1"/>
  <c r="I347" i="17"/>
  <c r="K347" i="17"/>
  <c r="O347" i="17"/>
  <c r="Q347" i="17"/>
  <c r="V347" i="17"/>
  <c r="G349" i="17"/>
  <c r="G348" i="17" s="1"/>
  <c r="I349" i="17"/>
  <c r="K349" i="17"/>
  <c r="K348" i="17" s="1"/>
  <c r="M349" i="17"/>
  <c r="O349" i="17"/>
  <c r="O348" i="17" s="1"/>
  <c r="Q349" i="17"/>
  <c r="V349" i="17"/>
  <c r="V348" i="17" s="1"/>
  <c r="G351" i="17"/>
  <c r="I351" i="17"/>
  <c r="K351" i="17"/>
  <c r="M351" i="17"/>
  <c r="O351" i="17"/>
  <c r="Q351" i="17"/>
  <c r="V351" i="17"/>
  <c r="G354" i="17"/>
  <c r="M354" i="17" s="1"/>
  <c r="I354" i="17"/>
  <c r="K354" i="17"/>
  <c r="O354" i="17"/>
  <c r="Q354" i="17"/>
  <c r="V354" i="17"/>
  <c r="G357" i="17"/>
  <c r="I357" i="17"/>
  <c r="I348" i="17" s="1"/>
  <c r="K357" i="17"/>
  <c r="M357" i="17"/>
  <c r="O357" i="17"/>
  <c r="Q357" i="17"/>
  <c r="Q348" i="17" s="1"/>
  <c r="V357" i="17"/>
  <c r="G362" i="17"/>
  <c r="I362" i="17"/>
  <c r="I361" i="17" s="1"/>
  <c r="K362" i="17"/>
  <c r="M362" i="17"/>
  <c r="O362" i="17"/>
  <c r="Q362" i="17"/>
  <c r="Q361" i="17" s="1"/>
  <c r="V362" i="17"/>
  <c r="G364" i="17"/>
  <c r="G361" i="17" s="1"/>
  <c r="I364" i="17"/>
  <c r="K364" i="17"/>
  <c r="O364" i="17"/>
  <c r="O361" i="17" s="1"/>
  <c r="Q364" i="17"/>
  <c r="V364" i="17"/>
  <c r="G366" i="17"/>
  <c r="I366" i="17"/>
  <c r="K366" i="17"/>
  <c r="M366" i="17"/>
  <c r="O366" i="17"/>
  <c r="Q366" i="17"/>
  <c r="V366" i="17"/>
  <c r="G368" i="17"/>
  <c r="M368" i="17" s="1"/>
  <c r="I368" i="17"/>
  <c r="K368" i="17"/>
  <c r="K361" i="17" s="1"/>
  <c r="O368" i="17"/>
  <c r="Q368" i="17"/>
  <c r="V368" i="17"/>
  <c r="V361" i="17" s="1"/>
  <c r="G370" i="17"/>
  <c r="I370" i="17"/>
  <c r="K370" i="17"/>
  <c r="M370" i="17"/>
  <c r="O370" i="17"/>
  <c r="Q370" i="17"/>
  <c r="V370" i="17"/>
  <c r="G375" i="17"/>
  <c r="M375" i="17" s="1"/>
  <c r="I375" i="17"/>
  <c r="K375" i="17"/>
  <c r="O375" i="17"/>
  <c r="Q375" i="17"/>
  <c r="V375" i="17"/>
  <c r="G377" i="17"/>
  <c r="I377" i="17"/>
  <c r="K377" i="17"/>
  <c r="M377" i="17"/>
  <c r="O377" i="17"/>
  <c r="Q377" i="17"/>
  <c r="V377" i="17"/>
  <c r="G378" i="17"/>
  <c r="M378" i="17" s="1"/>
  <c r="I378" i="17"/>
  <c r="K378" i="17"/>
  <c r="O378" i="17"/>
  <c r="Q378" i="17"/>
  <c r="V378" i="17"/>
  <c r="G382" i="17"/>
  <c r="I382" i="17"/>
  <c r="K382" i="17"/>
  <c r="M382" i="17"/>
  <c r="O382" i="17"/>
  <c r="Q382" i="17"/>
  <c r="V382" i="17"/>
  <c r="G383" i="17"/>
  <c r="K383" i="17"/>
  <c r="O383" i="17"/>
  <c r="V383" i="17"/>
  <c r="G384" i="17"/>
  <c r="I384" i="17"/>
  <c r="I383" i="17" s="1"/>
  <c r="K384" i="17"/>
  <c r="M384" i="17"/>
  <c r="M383" i="17" s="1"/>
  <c r="O384" i="17"/>
  <c r="Q384" i="17"/>
  <c r="Q383" i="17" s="1"/>
  <c r="V384" i="17"/>
  <c r="G387" i="17"/>
  <c r="I387" i="17"/>
  <c r="I386" i="17" s="1"/>
  <c r="K387" i="17"/>
  <c r="M387" i="17"/>
  <c r="O387" i="17"/>
  <c r="Q387" i="17"/>
  <c r="Q386" i="17" s="1"/>
  <c r="V387" i="17"/>
  <c r="G388" i="17"/>
  <c r="G386" i="17" s="1"/>
  <c r="I388" i="17"/>
  <c r="K388" i="17"/>
  <c r="O388" i="17"/>
  <c r="O386" i="17" s="1"/>
  <c r="Q388" i="17"/>
  <c r="V388" i="17"/>
  <c r="G390" i="17"/>
  <c r="I390" i="17"/>
  <c r="K390" i="17"/>
  <c r="M390" i="17"/>
  <c r="O390" i="17"/>
  <c r="Q390" i="17"/>
  <c r="V390" i="17"/>
  <c r="G392" i="17"/>
  <c r="M392" i="17" s="1"/>
  <c r="I392" i="17"/>
  <c r="K392" i="17"/>
  <c r="K386" i="17" s="1"/>
  <c r="O392" i="17"/>
  <c r="Q392" i="17"/>
  <c r="V392" i="17"/>
  <c r="V386" i="17" s="1"/>
  <c r="G393" i="17"/>
  <c r="I393" i="17"/>
  <c r="K393" i="17"/>
  <c r="M393" i="17"/>
  <c r="O393" i="17"/>
  <c r="Q393" i="17"/>
  <c r="V393" i="17"/>
  <c r="G394" i="17"/>
  <c r="M394" i="17" s="1"/>
  <c r="I394" i="17"/>
  <c r="K394" i="17"/>
  <c r="O394" i="17"/>
  <c r="Q394" i="17"/>
  <c r="V394" i="17"/>
  <c r="G395" i="17"/>
  <c r="I395" i="17"/>
  <c r="K395" i="17"/>
  <c r="M395" i="17"/>
  <c r="O395" i="17"/>
  <c r="Q395" i="17"/>
  <c r="V395" i="17"/>
  <c r="G396" i="17"/>
  <c r="M396" i="17" s="1"/>
  <c r="I396" i="17"/>
  <c r="K396" i="17"/>
  <c r="O396" i="17"/>
  <c r="Q396" i="17"/>
  <c r="V396" i="17"/>
  <c r="G398" i="17"/>
  <c r="G397" i="17" s="1"/>
  <c r="I398" i="17"/>
  <c r="K398" i="17"/>
  <c r="K397" i="17" s="1"/>
  <c r="O398" i="17"/>
  <c r="O397" i="17" s="1"/>
  <c r="Q398" i="17"/>
  <c r="V398" i="17"/>
  <c r="V397" i="17" s="1"/>
  <c r="G400" i="17"/>
  <c r="I400" i="17"/>
  <c r="I397" i="17" s="1"/>
  <c r="K400" i="17"/>
  <c r="M400" i="17"/>
  <c r="O400" i="17"/>
  <c r="Q400" i="17"/>
  <c r="Q397" i="17" s="1"/>
  <c r="V400" i="17"/>
  <c r="G401" i="17"/>
  <c r="M401" i="17" s="1"/>
  <c r="I401" i="17"/>
  <c r="K401" i="17"/>
  <c r="O401" i="17"/>
  <c r="Q401" i="17"/>
  <c r="V401" i="17"/>
  <c r="G403" i="17"/>
  <c r="I403" i="17"/>
  <c r="K403" i="17"/>
  <c r="M403" i="17"/>
  <c r="O403" i="17"/>
  <c r="Q403" i="17"/>
  <c r="V403" i="17"/>
  <c r="G406" i="17"/>
  <c r="M406" i="17" s="1"/>
  <c r="I406" i="17"/>
  <c r="K406" i="17"/>
  <c r="O406" i="17"/>
  <c r="Q406" i="17"/>
  <c r="V406" i="17"/>
  <c r="G407" i="17"/>
  <c r="I407" i="17"/>
  <c r="K407" i="17"/>
  <c r="M407" i="17"/>
  <c r="O407" i="17"/>
  <c r="Q407" i="17"/>
  <c r="V407" i="17"/>
  <c r="G408" i="17"/>
  <c r="M408" i="17" s="1"/>
  <c r="I408" i="17"/>
  <c r="K408" i="17"/>
  <c r="O408" i="17"/>
  <c r="Q408" i="17"/>
  <c r="V408" i="17"/>
  <c r="AE411" i="17"/>
  <c r="AF411" i="17"/>
  <c r="G135" i="16"/>
  <c r="BA83" i="16"/>
  <c r="BA55" i="16"/>
  <c r="BA46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3" i="16"/>
  <c r="I13" i="16"/>
  <c r="K13" i="16"/>
  <c r="M13" i="16"/>
  <c r="O13" i="16"/>
  <c r="Q13" i="16"/>
  <c r="V13" i="16"/>
  <c r="G16" i="16"/>
  <c r="I16" i="16"/>
  <c r="K16" i="16"/>
  <c r="M16" i="16"/>
  <c r="O16" i="16"/>
  <c r="Q16" i="16"/>
  <c r="V16" i="16"/>
  <c r="G19" i="16"/>
  <c r="M19" i="16" s="1"/>
  <c r="I19" i="16"/>
  <c r="K19" i="16"/>
  <c r="O19" i="16"/>
  <c r="O8" i="16" s="1"/>
  <c r="Q19" i="16"/>
  <c r="V19" i="16"/>
  <c r="G22" i="16"/>
  <c r="M22" i="16" s="1"/>
  <c r="I22" i="16"/>
  <c r="K22" i="16"/>
  <c r="O22" i="16"/>
  <c r="Q22" i="16"/>
  <c r="V22" i="16"/>
  <c r="G25" i="16"/>
  <c r="I25" i="16"/>
  <c r="K25" i="16"/>
  <c r="M25" i="16"/>
  <c r="O25" i="16"/>
  <c r="Q25" i="16"/>
  <c r="V25" i="16"/>
  <c r="G28" i="16"/>
  <c r="I28" i="16"/>
  <c r="K28" i="16"/>
  <c r="M28" i="16"/>
  <c r="O28" i="16"/>
  <c r="Q28" i="16"/>
  <c r="V28" i="16"/>
  <c r="G31" i="16"/>
  <c r="M31" i="16" s="1"/>
  <c r="I31" i="16"/>
  <c r="K31" i="16"/>
  <c r="O31" i="16"/>
  <c r="Q31" i="16"/>
  <c r="V31" i="16"/>
  <c r="G33" i="16"/>
  <c r="I33" i="16"/>
  <c r="K33" i="16"/>
  <c r="M33" i="16"/>
  <c r="O33" i="16"/>
  <c r="Q33" i="16"/>
  <c r="V33" i="16"/>
  <c r="G35" i="16"/>
  <c r="I35" i="16"/>
  <c r="K35" i="16"/>
  <c r="M35" i="16"/>
  <c r="O35" i="16"/>
  <c r="Q35" i="16"/>
  <c r="V35" i="16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G41" i="16"/>
  <c r="I41" i="16"/>
  <c r="K41" i="16"/>
  <c r="M41" i="16"/>
  <c r="O41" i="16"/>
  <c r="Q41" i="16"/>
  <c r="V41" i="16"/>
  <c r="G43" i="16"/>
  <c r="I43" i="16"/>
  <c r="K43" i="16"/>
  <c r="M43" i="16"/>
  <c r="O43" i="16"/>
  <c r="Q43" i="16"/>
  <c r="V43" i="16"/>
  <c r="G52" i="16"/>
  <c r="I52" i="16"/>
  <c r="K52" i="16"/>
  <c r="M52" i="16"/>
  <c r="O52" i="16"/>
  <c r="Q52" i="16"/>
  <c r="V52" i="16"/>
  <c r="G61" i="16"/>
  <c r="M61" i="16" s="1"/>
  <c r="I61" i="16"/>
  <c r="K61" i="16"/>
  <c r="O61" i="16"/>
  <c r="Q61" i="16"/>
  <c r="V61" i="16"/>
  <c r="G63" i="16"/>
  <c r="I63" i="16"/>
  <c r="K63" i="16"/>
  <c r="M63" i="16"/>
  <c r="O63" i="16"/>
  <c r="Q63" i="16"/>
  <c r="V63" i="16"/>
  <c r="G67" i="16"/>
  <c r="I67" i="16"/>
  <c r="K67" i="16"/>
  <c r="M67" i="16"/>
  <c r="O67" i="16"/>
  <c r="Q67" i="16"/>
  <c r="V67" i="16"/>
  <c r="G72" i="16"/>
  <c r="I72" i="16"/>
  <c r="K72" i="16"/>
  <c r="M72" i="16"/>
  <c r="O72" i="16"/>
  <c r="Q72" i="16"/>
  <c r="V72" i="16"/>
  <c r="G77" i="16"/>
  <c r="M77" i="16" s="1"/>
  <c r="I77" i="16"/>
  <c r="K77" i="16"/>
  <c r="O77" i="16"/>
  <c r="Q77" i="16"/>
  <c r="V77" i="16"/>
  <c r="G80" i="16"/>
  <c r="I80" i="16"/>
  <c r="K80" i="16"/>
  <c r="K79" i="16" s="1"/>
  <c r="M80" i="16"/>
  <c r="M79" i="16" s="1"/>
  <c r="O80" i="16"/>
  <c r="Q80" i="16"/>
  <c r="V80" i="16"/>
  <c r="V79" i="16" s="1"/>
  <c r="G82" i="16"/>
  <c r="I82" i="16"/>
  <c r="K82" i="16"/>
  <c r="M82" i="16"/>
  <c r="O82" i="16"/>
  <c r="Q82" i="16"/>
  <c r="V82" i="16"/>
  <c r="G85" i="16"/>
  <c r="M85" i="16" s="1"/>
  <c r="I85" i="16"/>
  <c r="K85" i="16"/>
  <c r="O85" i="16"/>
  <c r="O79" i="16" s="1"/>
  <c r="Q85" i="16"/>
  <c r="V85" i="16"/>
  <c r="G87" i="16"/>
  <c r="M87" i="16" s="1"/>
  <c r="I87" i="16"/>
  <c r="I79" i="16" s="1"/>
  <c r="K87" i="16"/>
  <c r="O87" i="16"/>
  <c r="Q87" i="16"/>
  <c r="Q79" i="16" s="1"/>
  <c r="V87" i="16"/>
  <c r="G89" i="16"/>
  <c r="I89" i="16"/>
  <c r="K89" i="16"/>
  <c r="M89" i="16"/>
  <c r="O89" i="16"/>
  <c r="Q89" i="16"/>
  <c r="V89" i="16"/>
  <c r="G91" i="16"/>
  <c r="I91" i="16"/>
  <c r="K91" i="16"/>
  <c r="M91" i="16"/>
  <c r="O91" i="16"/>
  <c r="Q91" i="16"/>
  <c r="V91" i="16"/>
  <c r="G94" i="16"/>
  <c r="M94" i="16" s="1"/>
  <c r="I94" i="16"/>
  <c r="K94" i="16"/>
  <c r="O94" i="16"/>
  <c r="Q94" i="16"/>
  <c r="V94" i="16"/>
  <c r="G96" i="16"/>
  <c r="I96" i="16"/>
  <c r="O96" i="16"/>
  <c r="Q96" i="16"/>
  <c r="G97" i="16"/>
  <c r="I97" i="16"/>
  <c r="K97" i="16"/>
  <c r="K96" i="16" s="1"/>
  <c r="M97" i="16"/>
  <c r="M96" i="16" s="1"/>
  <c r="O97" i="16"/>
  <c r="Q97" i="16"/>
  <c r="V97" i="16"/>
  <c r="V96" i="16" s="1"/>
  <c r="G100" i="16"/>
  <c r="G99" i="16" s="1"/>
  <c r="I100" i="16"/>
  <c r="I99" i="16" s="1"/>
  <c r="K100" i="16"/>
  <c r="O100" i="16"/>
  <c r="O99" i="16" s="1"/>
  <c r="Q100" i="16"/>
  <c r="Q99" i="16" s="1"/>
  <c r="V100" i="16"/>
  <c r="G102" i="16"/>
  <c r="M102" i="16" s="1"/>
  <c r="I102" i="16"/>
  <c r="K102" i="16"/>
  <c r="O102" i="16"/>
  <c r="Q102" i="16"/>
  <c r="V102" i="16"/>
  <c r="G105" i="16"/>
  <c r="I105" i="16"/>
  <c r="K105" i="16"/>
  <c r="K99" i="16" s="1"/>
  <c r="M105" i="16"/>
  <c r="O105" i="16"/>
  <c r="Q105" i="16"/>
  <c r="V105" i="16"/>
  <c r="V99" i="16" s="1"/>
  <c r="G107" i="16"/>
  <c r="I107" i="16"/>
  <c r="K107" i="16"/>
  <c r="M107" i="16"/>
  <c r="O107" i="16"/>
  <c r="Q107" i="16"/>
  <c r="V107" i="16"/>
  <c r="G109" i="16"/>
  <c r="M109" i="16" s="1"/>
  <c r="I109" i="16"/>
  <c r="K109" i="16"/>
  <c r="O109" i="16"/>
  <c r="Q109" i="16"/>
  <c r="V109" i="16"/>
  <c r="G112" i="16"/>
  <c r="I112" i="16"/>
  <c r="O112" i="16"/>
  <c r="Q112" i="16"/>
  <c r="G113" i="16"/>
  <c r="I113" i="16"/>
  <c r="K113" i="16"/>
  <c r="K112" i="16" s="1"/>
  <c r="M113" i="16"/>
  <c r="M112" i="16" s="1"/>
  <c r="O113" i="16"/>
  <c r="Q113" i="16"/>
  <c r="V113" i="16"/>
  <c r="V112" i="16" s="1"/>
  <c r="K115" i="16"/>
  <c r="V115" i="16"/>
  <c r="G116" i="16"/>
  <c r="G115" i="16" s="1"/>
  <c r="I116" i="16"/>
  <c r="I115" i="16" s="1"/>
  <c r="K116" i="16"/>
  <c r="O116" i="16"/>
  <c r="O115" i="16" s="1"/>
  <c r="Q116" i="16"/>
  <c r="Q115" i="16" s="1"/>
  <c r="V116" i="16"/>
  <c r="G118" i="16"/>
  <c r="M118" i="16" s="1"/>
  <c r="I118" i="16"/>
  <c r="K118" i="16"/>
  <c r="O118" i="16"/>
  <c r="Q118" i="16"/>
  <c r="V118" i="16"/>
  <c r="I120" i="16"/>
  <c r="K120" i="16"/>
  <c r="Q120" i="16"/>
  <c r="V120" i="16"/>
  <c r="G121" i="16"/>
  <c r="G120" i="16" s="1"/>
  <c r="I121" i="16"/>
  <c r="K121" i="16"/>
  <c r="M121" i="16"/>
  <c r="M120" i="16" s="1"/>
  <c r="O121" i="16"/>
  <c r="O120" i="16" s="1"/>
  <c r="Q121" i="16"/>
  <c r="V121" i="16"/>
  <c r="G122" i="16"/>
  <c r="O122" i="16"/>
  <c r="G123" i="16"/>
  <c r="M123" i="16" s="1"/>
  <c r="M122" i="16" s="1"/>
  <c r="I123" i="16"/>
  <c r="I122" i="16" s="1"/>
  <c r="K123" i="16"/>
  <c r="K122" i="16" s="1"/>
  <c r="O123" i="16"/>
  <c r="Q123" i="16"/>
  <c r="Q122" i="16" s="1"/>
  <c r="V123" i="16"/>
  <c r="V122" i="16" s="1"/>
  <c r="K124" i="16"/>
  <c r="V124" i="16"/>
  <c r="G125" i="16"/>
  <c r="G124" i="16" s="1"/>
  <c r="I125" i="16"/>
  <c r="K125" i="16"/>
  <c r="M125" i="16"/>
  <c r="O125" i="16"/>
  <c r="O124" i="16" s="1"/>
  <c r="Q125" i="16"/>
  <c r="V125" i="16"/>
  <c r="G126" i="16"/>
  <c r="M126" i="16" s="1"/>
  <c r="I126" i="16"/>
  <c r="K126" i="16"/>
  <c r="O126" i="16"/>
  <c r="Q126" i="16"/>
  <c r="V126" i="16"/>
  <c r="G132" i="16"/>
  <c r="M132" i="16" s="1"/>
  <c r="I132" i="16"/>
  <c r="I124" i="16" s="1"/>
  <c r="K132" i="16"/>
  <c r="O132" i="16"/>
  <c r="Q132" i="16"/>
  <c r="Q124" i="16" s="1"/>
  <c r="V132" i="16"/>
  <c r="AE135" i="16"/>
  <c r="G255" i="15"/>
  <c r="BA245" i="15"/>
  <c r="BA217" i="15"/>
  <c r="BA189" i="15"/>
  <c r="BA164" i="15"/>
  <c r="BA158" i="15"/>
  <c r="BA145" i="15"/>
  <c r="BA114" i="15"/>
  <c r="BA112" i="15"/>
  <c r="BA95" i="15"/>
  <c r="BA91" i="15"/>
  <c r="BA83" i="15"/>
  <c r="BA79" i="15"/>
  <c r="BA70" i="15"/>
  <c r="BA67" i="15"/>
  <c r="BA45" i="15"/>
  <c r="BA44" i="15"/>
  <c r="BA35" i="15"/>
  <c r="BA34" i="15"/>
  <c r="BA30" i="15"/>
  <c r="BA26" i="15"/>
  <c r="BA22" i="15"/>
  <c r="BA18" i="15"/>
  <c r="BA14" i="15"/>
  <c r="BA1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3" i="15"/>
  <c r="I13" i="15"/>
  <c r="K13" i="15"/>
  <c r="M13" i="15"/>
  <c r="O13" i="15"/>
  <c r="Q13" i="15"/>
  <c r="V13" i="15"/>
  <c r="G17" i="15"/>
  <c r="I17" i="15"/>
  <c r="K17" i="15"/>
  <c r="M17" i="15"/>
  <c r="O17" i="15"/>
  <c r="Q17" i="15"/>
  <c r="V17" i="15"/>
  <c r="G21" i="15"/>
  <c r="G8" i="15" s="1"/>
  <c r="I21" i="15"/>
  <c r="K21" i="15"/>
  <c r="O21" i="15"/>
  <c r="O8" i="15" s="1"/>
  <c r="Q21" i="15"/>
  <c r="V21" i="15"/>
  <c r="G25" i="15"/>
  <c r="M25" i="15" s="1"/>
  <c r="I25" i="15"/>
  <c r="K25" i="15"/>
  <c r="O25" i="15"/>
  <c r="Q25" i="15"/>
  <c r="V25" i="15"/>
  <c r="G29" i="15"/>
  <c r="I29" i="15"/>
  <c r="K29" i="15"/>
  <c r="M29" i="15"/>
  <c r="O29" i="15"/>
  <c r="Q29" i="15"/>
  <c r="V29" i="15"/>
  <c r="G33" i="15"/>
  <c r="I33" i="15"/>
  <c r="K33" i="15"/>
  <c r="M33" i="15"/>
  <c r="O33" i="15"/>
  <c r="Q33" i="15"/>
  <c r="V33" i="15"/>
  <c r="G43" i="15"/>
  <c r="M43" i="15" s="1"/>
  <c r="I43" i="15"/>
  <c r="K43" i="15"/>
  <c r="O43" i="15"/>
  <c r="Q43" i="15"/>
  <c r="V43" i="15"/>
  <c r="G53" i="15"/>
  <c r="M53" i="15" s="1"/>
  <c r="I53" i="15"/>
  <c r="K53" i="15"/>
  <c r="O53" i="15"/>
  <c r="Q53" i="15"/>
  <c r="V53" i="15"/>
  <c r="G57" i="15"/>
  <c r="I57" i="15"/>
  <c r="K57" i="15"/>
  <c r="M57" i="15"/>
  <c r="O57" i="15"/>
  <c r="Q57" i="15"/>
  <c r="V57" i="15"/>
  <c r="G61" i="15"/>
  <c r="I61" i="15"/>
  <c r="K61" i="15"/>
  <c r="M61" i="15"/>
  <c r="O61" i="15"/>
  <c r="Q61" i="15"/>
  <c r="V61" i="15"/>
  <c r="G66" i="15"/>
  <c r="M66" i="15" s="1"/>
  <c r="I66" i="15"/>
  <c r="K66" i="15"/>
  <c r="O66" i="15"/>
  <c r="Q66" i="15"/>
  <c r="V66" i="15"/>
  <c r="G69" i="15"/>
  <c r="I69" i="15"/>
  <c r="K69" i="15"/>
  <c r="M69" i="15"/>
  <c r="O69" i="15"/>
  <c r="Q69" i="15"/>
  <c r="V69" i="15"/>
  <c r="G72" i="15"/>
  <c r="I72" i="15"/>
  <c r="K72" i="15"/>
  <c r="M72" i="15"/>
  <c r="O72" i="15"/>
  <c r="Q72" i="15"/>
  <c r="V72" i="15"/>
  <c r="G75" i="15"/>
  <c r="I75" i="15"/>
  <c r="K75" i="15"/>
  <c r="M75" i="15"/>
  <c r="O75" i="15"/>
  <c r="Q75" i="15"/>
  <c r="V75" i="15"/>
  <c r="G78" i="15"/>
  <c r="M78" i="15" s="1"/>
  <c r="I78" i="15"/>
  <c r="K78" i="15"/>
  <c r="O78" i="15"/>
  <c r="Q78" i="15"/>
  <c r="V78" i="15"/>
  <c r="G82" i="15"/>
  <c r="I82" i="15"/>
  <c r="K82" i="15"/>
  <c r="K81" i="15" s="1"/>
  <c r="M82" i="15"/>
  <c r="O82" i="15"/>
  <c r="Q82" i="15"/>
  <c r="V82" i="15"/>
  <c r="V81" i="15" s="1"/>
  <c r="G85" i="15"/>
  <c r="I85" i="15"/>
  <c r="K85" i="15"/>
  <c r="M85" i="15"/>
  <c r="O85" i="15"/>
  <c r="Q85" i="15"/>
  <c r="V85" i="15"/>
  <c r="G87" i="15"/>
  <c r="G81" i="15" s="1"/>
  <c r="I87" i="15"/>
  <c r="K87" i="15"/>
  <c r="O87" i="15"/>
  <c r="O81" i="15" s="1"/>
  <c r="Q87" i="15"/>
  <c r="V87" i="15"/>
  <c r="G90" i="15"/>
  <c r="M90" i="15" s="1"/>
  <c r="I90" i="15"/>
  <c r="I81" i="15" s="1"/>
  <c r="K90" i="15"/>
  <c r="O90" i="15"/>
  <c r="Q90" i="15"/>
  <c r="Q81" i="15" s="1"/>
  <c r="V90" i="15"/>
  <c r="G94" i="15"/>
  <c r="I94" i="15"/>
  <c r="K94" i="15"/>
  <c r="M94" i="15"/>
  <c r="O94" i="15"/>
  <c r="Q94" i="15"/>
  <c r="V94" i="15"/>
  <c r="G98" i="15"/>
  <c r="I98" i="15"/>
  <c r="K98" i="15"/>
  <c r="M98" i="15"/>
  <c r="O98" i="15"/>
  <c r="Q98" i="15"/>
  <c r="V98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4" i="15"/>
  <c r="I104" i="15"/>
  <c r="K104" i="15"/>
  <c r="M104" i="15"/>
  <c r="O104" i="15"/>
  <c r="Q104" i="15"/>
  <c r="V104" i="15"/>
  <c r="G107" i="15"/>
  <c r="G106" i="15" s="1"/>
  <c r="I107" i="15"/>
  <c r="I106" i="15" s="1"/>
  <c r="K107" i="15"/>
  <c r="O107" i="15"/>
  <c r="O106" i="15" s="1"/>
  <c r="Q107" i="15"/>
  <c r="Q106" i="15" s="1"/>
  <c r="V107" i="15"/>
  <c r="G111" i="15"/>
  <c r="M111" i="15" s="1"/>
  <c r="I111" i="15"/>
  <c r="K111" i="15"/>
  <c r="K106" i="15" s="1"/>
  <c r="O111" i="15"/>
  <c r="Q111" i="15"/>
  <c r="V111" i="15"/>
  <c r="V106" i="15" s="1"/>
  <c r="G113" i="15"/>
  <c r="I113" i="15"/>
  <c r="K113" i="15"/>
  <c r="M113" i="15"/>
  <c r="O113" i="15"/>
  <c r="Q113" i="15"/>
  <c r="V113" i="15"/>
  <c r="G117" i="15"/>
  <c r="I117" i="15"/>
  <c r="K117" i="15"/>
  <c r="M117" i="15"/>
  <c r="O117" i="15"/>
  <c r="Q117" i="15"/>
  <c r="V117" i="15"/>
  <c r="G118" i="15"/>
  <c r="M118" i="15" s="1"/>
  <c r="I118" i="15"/>
  <c r="K118" i="15"/>
  <c r="O118" i="15"/>
  <c r="Q118" i="15"/>
  <c r="V118" i="15"/>
  <c r="I119" i="15"/>
  <c r="Q119" i="15"/>
  <c r="G120" i="15"/>
  <c r="I120" i="15"/>
  <c r="K120" i="15"/>
  <c r="K119" i="15" s="1"/>
  <c r="M120" i="15"/>
  <c r="M119" i="15" s="1"/>
  <c r="O120" i="15"/>
  <c r="Q120" i="15"/>
  <c r="V120" i="15"/>
  <c r="V119" i="15" s="1"/>
  <c r="G125" i="15"/>
  <c r="G119" i="15" s="1"/>
  <c r="I125" i="15"/>
  <c r="K125" i="15"/>
  <c r="M125" i="15"/>
  <c r="O125" i="15"/>
  <c r="O119" i="15" s="1"/>
  <c r="Q125" i="15"/>
  <c r="V125" i="15"/>
  <c r="G130" i="15"/>
  <c r="O130" i="15"/>
  <c r="G131" i="15"/>
  <c r="M131" i="15" s="1"/>
  <c r="M130" i="15" s="1"/>
  <c r="I131" i="15"/>
  <c r="I130" i="15" s="1"/>
  <c r="K131" i="15"/>
  <c r="K130" i="15" s="1"/>
  <c r="O131" i="15"/>
  <c r="Q131" i="15"/>
  <c r="Q130" i="15" s="1"/>
  <c r="V131" i="15"/>
  <c r="V130" i="15" s="1"/>
  <c r="G133" i="15"/>
  <c r="I133" i="15"/>
  <c r="K133" i="15"/>
  <c r="M133" i="15"/>
  <c r="O133" i="15"/>
  <c r="Q133" i="15"/>
  <c r="V133" i="15"/>
  <c r="G137" i="15"/>
  <c r="I137" i="15"/>
  <c r="K137" i="15"/>
  <c r="M137" i="15"/>
  <c r="O137" i="15"/>
  <c r="Q137" i="15"/>
  <c r="V137" i="15"/>
  <c r="G139" i="15"/>
  <c r="O139" i="15"/>
  <c r="G140" i="15"/>
  <c r="M140" i="15" s="1"/>
  <c r="M139" i="15" s="1"/>
  <c r="I140" i="15"/>
  <c r="I139" i="15" s="1"/>
  <c r="K140" i="15"/>
  <c r="K139" i="15" s="1"/>
  <c r="O140" i="15"/>
  <c r="Q140" i="15"/>
  <c r="Q139" i="15" s="1"/>
  <c r="V140" i="15"/>
  <c r="V139" i="15" s="1"/>
  <c r="I143" i="15"/>
  <c r="K143" i="15"/>
  <c r="Q143" i="15"/>
  <c r="V143" i="15"/>
  <c r="G144" i="15"/>
  <c r="G143" i="15" s="1"/>
  <c r="I144" i="15"/>
  <c r="K144" i="15"/>
  <c r="M144" i="15"/>
  <c r="M143" i="15" s="1"/>
  <c r="O144" i="15"/>
  <c r="O143" i="15" s="1"/>
  <c r="Q144" i="15"/>
  <c r="V144" i="15"/>
  <c r="G154" i="15"/>
  <c r="M154" i="15" s="1"/>
  <c r="I154" i="15"/>
  <c r="I153" i="15" s="1"/>
  <c r="K154" i="15"/>
  <c r="K153" i="15" s="1"/>
  <c r="O154" i="15"/>
  <c r="Q154" i="15"/>
  <c r="Q153" i="15" s="1"/>
  <c r="V154" i="15"/>
  <c r="V153" i="15" s="1"/>
  <c r="G157" i="15"/>
  <c r="I157" i="15"/>
  <c r="K157" i="15"/>
  <c r="M157" i="15"/>
  <c r="O157" i="15"/>
  <c r="Q157" i="15"/>
  <c r="V157" i="15"/>
  <c r="G163" i="15"/>
  <c r="I163" i="15"/>
  <c r="K163" i="15"/>
  <c r="M163" i="15"/>
  <c r="O163" i="15"/>
  <c r="Q163" i="15"/>
  <c r="V163" i="15"/>
  <c r="G169" i="15"/>
  <c r="G153" i="15" s="1"/>
  <c r="I169" i="15"/>
  <c r="K169" i="15"/>
  <c r="O169" i="15"/>
  <c r="O153" i="15" s="1"/>
  <c r="Q169" i="15"/>
  <c r="V169" i="15"/>
  <c r="G174" i="15"/>
  <c r="I174" i="15"/>
  <c r="O174" i="15"/>
  <c r="Q174" i="15"/>
  <c r="G175" i="15"/>
  <c r="I175" i="15"/>
  <c r="K175" i="15"/>
  <c r="K174" i="15" s="1"/>
  <c r="M175" i="15"/>
  <c r="M174" i="15" s="1"/>
  <c r="O175" i="15"/>
  <c r="Q175" i="15"/>
  <c r="V175" i="15"/>
  <c r="V174" i="15" s="1"/>
  <c r="G179" i="15"/>
  <c r="I179" i="15"/>
  <c r="K179" i="15"/>
  <c r="M179" i="15"/>
  <c r="O179" i="15"/>
  <c r="Q179" i="15"/>
  <c r="V179" i="15"/>
  <c r="G187" i="15"/>
  <c r="O187" i="15"/>
  <c r="G188" i="15"/>
  <c r="M188" i="15" s="1"/>
  <c r="M187" i="15" s="1"/>
  <c r="I188" i="15"/>
  <c r="I187" i="15" s="1"/>
  <c r="K188" i="15"/>
  <c r="K187" i="15" s="1"/>
  <c r="O188" i="15"/>
  <c r="Q188" i="15"/>
  <c r="Q187" i="15" s="1"/>
  <c r="V188" i="15"/>
  <c r="V187" i="15" s="1"/>
  <c r="G193" i="15"/>
  <c r="I193" i="15"/>
  <c r="K193" i="15"/>
  <c r="M193" i="15"/>
  <c r="O193" i="15"/>
  <c r="Q193" i="15"/>
  <c r="V193" i="15"/>
  <c r="K197" i="15"/>
  <c r="V197" i="15"/>
  <c r="G198" i="15"/>
  <c r="G197" i="15" s="1"/>
  <c r="I198" i="15"/>
  <c r="I197" i="15" s="1"/>
  <c r="K198" i="15"/>
  <c r="O198" i="15"/>
  <c r="O197" i="15" s="1"/>
  <c r="Q198" i="15"/>
  <c r="Q197" i="15" s="1"/>
  <c r="V198" i="15"/>
  <c r="I202" i="15"/>
  <c r="Q202" i="15"/>
  <c r="G203" i="15"/>
  <c r="I203" i="15"/>
  <c r="K203" i="15"/>
  <c r="K202" i="15" s="1"/>
  <c r="M203" i="15"/>
  <c r="O203" i="15"/>
  <c r="Q203" i="15"/>
  <c r="V203" i="15"/>
  <c r="V202" i="15" s="1"/>
  <c r="G207" i="15"/>
  <c r="I207" i="15"/>
  <c r="K207" i="15"/>
  <c r="M207" i="15"/>
  <c r="O207" i="15"/>
  <c r="Q207" i="15"/>
  <c r="V207" i="15"/>
  <c r="G210" i="15"/>
  <c r="G202" i="15" s="1"/>
  <c r="I210" i="15"/>
  <c r="K210" i="15"/>
  <c r="O210" i="15"/>
  <c r="O202" i="15" s="1"/>
  <c r="Q210" i="15"/>
  <c r="V210" i="15"/>
  <c r="G212" i="15"/>
  <c r="I212" i="15"/>
  <c r="O212" i="15"/>
  <c r="Q212" i="15"/>
  <c r="G213" i="15"/>
  <c r="I213" i="15"/>
  <c r="K213" i="15"/>
  <c r="K212" i="15" s="1"/>
  <c r="M213" i="15"/>
  <c r="M212" i="15" s="1"/>
  <c r="O213" i="15"/>
  <c r="Q213" i="15"/>
  <c r="V213" i="15"/>
  <c r="V212" i="15" s="1"/>
  <c r="K215" i="15"/>
  <c r="V215" i="15"/>
  <c r="G216" i="15"/>
  <c r="G215" i="15" s="1"/>
  <c r="I216" i="15"/>
  <c r="I215" i="15" s="1"/>
  <c r="K216" i="15"/>
  <c r="O216" i="15"/>
  <c r="O215" i="15" s="1"/>
  <c r="Q216" i="15"/>
  <c r="Q215" i="15" s="1"/>
  <c r="V216" i="15"/>
  <c r="G218" i="15"/>
  <c r="I218" i="15"/>
  <c r="O218" i="15"/>
  <c r="Q218" i="15"/>
  <c r="G219" i="15"/>
  <c r="I219" i="15"/>
  <c r="K219" i="15"/>
  <c r="K218" i="15" s="1"/>
  <c r="M219" i="15"/>
  <c r="M218" i="15" s="1"/>
  <c r="O219" i="15"/>
  <c r="Q219" i="15"/>
  <c r="V219" i="15"/>
  <c r="V218" i="15" s="1"/>
  <c r="G222" i="15"/>
  <c r="I222" i="15"/>
  <c r="K222" i="15"/>
  <c r="M222" i="15"/>
  <c r="O222" i="15"/>
  <c r="Q222" i="15"/>
  <c r="V222" i="15"/>
  <c r="G225" i="15"/>
  <c r="O225" i="15"/>
  <c r="G226" i="15"/>
  <c r="M226" i="15" s="1"/>
  <c r="M225" i="15" s="1"/>
  <c r="I226" i="15"/>
  <c r="I225" i="15" s="1"/>
  <c r="K226" i="15"/>
  <c r="K225" i="15" s="1"/>
  <c r="O226" i="15"/>
  <c r="Q226" i="15"/>
  <c r="Q225" i="15" s="1"/>
  <c r="V226" i="15"/>
  <c r="V225" i="15" s="1"/>
  <c r="G229" i="15"/>
  <c r="G228" i="15" s="1"/>
  <c r="I229" i="15"/>
  <c r="K229" i="15"/>
  <c r="M229" i="15"/>
  <c r="O229" i="15"/>
  <c r="O228" i="15" s="1"/>
  <c r="Q229" i="15"/>
  <c r="V229" i="15"/>
  <c r="G231" i="15"/>
  <c r="M231" i="15" s="1"/>
  <c r="I231" i="15"/>
  <c r="K231" i="15"/>
  <c r="O231" i="15"/>
  <c r="Q231" i="15"/>
  <c r="V231" i="15"/>
  <c r="G233" i="15"/>
  <c r="M233" i="15" s="1"/>
  <c r="I233" i="15"/>
  <c r="I228" i="15" s="1"/>
  <c r="K233" i="15"/>
  <c r="O233" i="15"/>
  <c r="Q233" i="15"/>
  <c r="Q228" i="15" s="1"/>
  <c r="V233" i="15"/>
  <c r="G235" i="15"/>
  <c r="I235" i="15"/>
  <c r="K235" i="15"/>
  <c r="K228" i="15" s="1"/>
  <c r="M235" i="15"/>
  <c r="O235" i="15"/>
  <c r="Q235" i="15"/>
  <c r="V235" i="15"/>
  <c r="V228" i="15" s="1"/>
  <c r="G238" i="15"/>
  <c r="G237" i="15" s="1"/>
  <c r="I238" i="15"/>
  <c r="I237" i="15" s="1"/>
  <c r="K238" i="15"/>
  <c r="O238" i="15"/>
  <c r="O237" i="15" s="1"/>
  <c r="Q238" i="15"/>
  <c r="Q237" i="15" s="1"/>
  <c r="V238" i="15"/>
  <c r="G240" i="15"/>
  <c r="M240" i="15" s="1"/>
  <c r="I240" i="15"/>
  <c r="K240" i="15"/>
  <c r="O240" i="15"/>
  <c r="Q240" i="15"/>
  <c r="V240" i="15"/>
  <c r="G242" i="15"/>
  <c r="I242" i="15"/>
  <c r="K242" i="15"/>
  <c r="K237" i="15" s="1"/>
  <c r="M242" i="15"/>
  <c r="O242" i="15"/>
  <c r="Q242" i="15"/>
  <c r="V242" i="15"/>
  <c r="V237" i="15" s="1"/>
  <c r="K246" i="15"/>
  <c r="V246" i="15"/>
  <c r="G247" i="15"/>
  <c r="G246" i="15" s="1"/>
  <c r="I247" i="15"/>
  <c r="I246" i="15" s="1"/>
  <c r="K247" i="15"/>
  <c r="O247" i="15"/>
  <c r="O246" i="15" s="1"/>
  <c r="Q247" i="15"/>
  <c r="Q246" i="15" s="1"/>
  <c r="V247" i="15"/>
  <c r="I249" i="15"/>
  <c r="Q249" i="15"/>
  <c r="G250" i="15"/>
  <c r="I250" i="15"/>
  <c r="K250" i="15"/>
  <c r="K249" i="15" s="1"/>
  <c r="M250" i="15"/>
  <c r="O250" i="15"/>
  <c r="Q250" i="15"/>
  <c r="V250" i="15"/>
  <c r="V249" i="15" s="1"/>
  <c r="G251" i="15"/>
  <c r="G249" i="15" s="1"/>
  <c r="I251" i="15"/>
  <c r="K251" i="15"/>
  <c r="M251" i="15"/>
  <c r="O251" i="15"/>
  <c r="O249" i="15" s="1"/>
  <c r="Q251" i="15"/>
  <c r="V251" i="15"/>
  <c r="G253" i="15"/>
  <c r="M253" i="15" s="1"/>
  <c r="I253" i="15"/>
  <c r="K253" i="15"/>
  <c r="O253" i="15"/>
  <c r="Q253" i="15"/>
  <c r="V253" i="15"/>
  <c r="AE255" i="15"/>
  <c r="AF255" i="15"/>
  <c r="G92" i="14"/>
  <c r="BA85" i="14"/>
  <c r="BA83" i="14"/>
  <c r="BA70" i="14"/>
  <c r="BA68" i="14"/>
  <c r="BA67" i="14"/>
  <c r="BA58" i="14"/>
  <c r="BA41" i="14"/>
  <c r="BA38" i="14"/>
  <c r="BA26" i="14"/>
  <c r="BA22" i="14"/>
  <c r="BA18" i="14"/>
  <c r="BA14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M17" i="14"/>
  <c r="O17" i="14"/>
  <c r="Q17" i="14"/>
  <c r="V17" i="14"/>
  <c r="G21" i="14"/>
  <c r="M21" i="14" s="1"/>
  <c r="I21" i="14"/>
  <c r="K21" i="14"/>
  <c r="O21" i="14"/>
  <c r="O8" i="14" s="1"/>
  <c r="Q21" i="14"/>
  <c r="V21" i="14"/>
  <c r="G25" i="14"/>
  <c r="M25" i="14" s="1"/>
  <c r="I25" i="14"/>
  <c r="K25" i="14"/>
  <c r="O25" i="14"/>
  <c r="Q25" i="14"/>
  <c r="V25" i="14"/>
  <c r="G29" i="14"/>
  <c r="I29" i="14"/>
  <c r="K29" i="14"/>
  <c r="M29" i="14"/>
  <c r="O29" i="14"/>
  <c r="Q29" i="14"/>
  <c r="V29" i="14"/>
  <c r="G34" i="14"/>
  <c r="I34" i="14"/>
  <c r="K34" i="14"/>
  <c r="M34" i="14"/>
  <c r="O34" i="14"/>
  <c r="Q34" i="14"/>
  <c r="V34" i="14"/>
  <c r="G37" i="14"/>
  <c r="M37" i="14" s="1"/>
  <c r="I37" i="14"/>
  <c r="K37" i="14"/>
  <c r="O37" i="14"/>
  <c r="Q37" i="14"/>
  <c r="V37" i="14"/>
  <c r="G40" i="14"/>
  <c r="M40" i="14" s="1"/>
  <c r="I40" i="14"/>
  <c r="K40" i="14"/>
  <c r="O40" i="14"/>
  <c r="Q40" i="14"/>
  <c r="V40" i="14"/>
  <c r="G43" i="14"/>
  <c r="I43" i="14"/>
  <c r="K43" i="14"/>
  <c r="M43" i="14"/>
  <c r="O43" i="14"/>
  <c r="Q43" i="14"/>
  <c r="V43" i="14"/>
  <c r="G47" i="14"/>
  <c r="I47" i="14"/>
  <c r="K47" i="14"/>
  <c r="M47" i="14"/>
  <c r="O47" i="14"/>
  <c r="Q47" i="14"/>
  <c r="V47" i="14"/>
  <c r="G50" i="14"/>
  <c r="M50" i="14" s="1"/>
  <c r="I50" i="14"/>
  <c r="K50" i="14"/>
  <c r="O50" i="14"/>
  <c r="Q50" i="14"/>
  <c r="V50" i="14"/>
  <c r="G54" i="14"/>
  <c r="M54" i="14" s="1"/>
  <c r="I54" i="14"/>
  <c r="K54" i="14"/>
  <c r="O54" i="14"/>
  <c r="Q54" i="14"/>
  <c r="V54" i="14"/>
  <c r="G57" i="14"/>
  <c r="I57" i="14"/>
  <c r="K57" i="14"/>
  <c r="M57" i="14"/>
  <c r="O57" i="14"/>
  <c r="Q57" i="14"/>
  <c r="V57" i="14"/>
  <c r="G61" i="14"/>
  <c r="I61" i="14"/>
  <c r="K61" i="14"/>
  <c r="M61" i="14"/>
  <c r="O61" i="14"/>
  <c r="Q61" i="14"/>
  <c r="V61" i="14"/>
  <c r="G63" i="14"/>
  <c r="M63" i="14" s="1"/>
  <c r="I63" i="14"/>
  <c r="K63" i="14"/>
  <c r="O63" i="14"/>
  <c r="Q63" i="14"/>
  <c r="V63" i="14"/>
  <c r="G65" i="14"/>
  <c r="I65" i="14"/>
  <c r="O65" i="14"/>
  <c r="Q65" i="14"/>
  <c r="G66" i="14"/>
  <c r="M66" i="14" s="1"/>
  <c r="M65" i="14" s="1"/>
  <c r="I66" i="14"/>
  <c r="K66" i="14"/>
  <c r="K65" i="14" s="1"/>
  <c r="O66" i="14"/>
  <c r="Q66" i="14"/>
  <c r="V66" i="14"/>
  <c r="V65" i="14" s="1"/>
  <c r="G69" i="14"/>
  <c r="I69" i="14"/>
  <c r="K69" i="14"/>
  <c r="M69" i="14"/>
  <c r="O69" i="14"/>
  <c r="Q69" i="14"/>
  <c r="V69" i="14"/>
  <c r="G71" i="14"/>
  <c r="O71" i="14"/>
  <c r="G72" i="14"/>
  <c r="M72" i="14" s="1"/>
  <c r="M71" i="14" s="1"/>
  <c r="I72" i="14"/>
  <c r="I71" i="14" s="1"/>
  <c r="K72" i="14"/>
  <c r="K71" i="14" s="1"/>
  <c r="O72" i="14"/>
  <c r="Q72" i="14"/>
  <c r="Q71" i="14" s="1"/>
  <c r="V72" i="14"/>
  <c r="V71" i="14" s="1"/>
  <c r="G75" i="14"/>
  <c r="I75" i="14"/>
  <c r="K75" i="14"/>
  <c r="O75" i="14"/>
  <c r="Q75" i="14"/>
  <c r="V75" i="14"/>
  <c r="G76" i="14"/>
  <c r="I76" i="14"/>
  <c r="K76" i="14"/>
  <c r="M76" i="14"/>
  <c r="M75" i="14" s="1"/>
  <c r="O76" i="14"/>
  <c r="Q76" i="14"/>
  <c r="V76" i="14"/>
  <c r="G78" i="14"/>
  <c r="K78" i="14"/>
  <c r="O78" i="14"/>
  <c r="V78" i="14"/>
  <c r="G79" i="14"/>
  <c r="M79" i="14" s="1"/>
  <c r="M78" i="14" s="1"/>
  <c r="I79" i="14"/>
  <c r="I78" i="14" s="1"/>
  <c r="K79" i="14"/>
  <c r="O79" i="14"/>
  <c r="Q79" i="14"/>
  <c r="Q78" i="14" s="1"/>
  <c r="V79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O80" i="14" s="1"/>
  <c r="Q82" i="14"/>
  <c r="V82" i="14"/>
  <c r="G84" i="14"/>
  <c r="M84" i="14" s="1"/>
  <c r="I84" i="14"/>
  <c r="I80" i="14" s="1"/>
  <c r="K84" i="14"/>
  <c r="O84" i="14"/>
  <c r="Q84" i="14"/>
  <c r="Q80" i="14" s="1"/>
  <c r="V84" i="14"/>
  <c r="G86" i="14"/>
  <c r="M86" i="14" s="1"/>
  <c r="I86" i="14"/>
  <c r="K86" i="14"/>
  <c r="K80" i="14" s="1"/>
  <c r="O86" i="14"/>
  <c r="Q86" i="14"/>
  <c r="V86" i="14"/>
  <c r="V80" i="14" s="1"/>
  <c r="I88" i="14"/>
  <c r="K88" i="14"/>
  <c r="Q88" i="14"/>
  <c r="V88" i="14"/>
  <c r="G89" i="14"/>
  <c r="M89" i="14" s="1"/>
  <c r="M88" i="14" s="1"/>
  <c r="I89" i="14"/>
  <c r="K89" i="14"/>
  <c r="O89" i="14"/>
  <c r="O88" i="14" s="1"/>
  <c r="Q89" i="14"/>
  <c r="V89" i="14"/>
  <c r="AE92" i="14"/>
  <c r="AF92" i="14"/>
  <c r="G8" i="13"/>
  <c r="I99" i="1" s="1"/>
  <c r="O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O17" i="13"/>
  <c r="G18" i="13"/>
  <c r="M18" i="13" s="1"/>
  <c r="M17" i="13" s="1"/>
  <c r="I18" i="13"/>
  <c r="I17" i="13" s="1"/>
  <c r="K18" i="13"/>
  <c r="K17" i="13" s="1"/>
  <c r="O18" i="13"/>
  <c r="Q18" i="13"/>
  <c r="Q17" i="13" s="1"/>
  <c r="V18" i="13"/>
  <c r="V17" i="13" s="1"/>
  <c r="G24" i="13"/>
  <c r="I24" i="13"/>
  <c r="K24" i="13"/>
  <c r="M24" i="13"/>
  <c r="O24" i="13"/>
  <c r="Q24" i="13"/>
  <c r="V24" i="13"/>
  <c r="K30" i="13"/>
  <c r="V30" i="13"/>
  <c r="G31" i="13"/>
  <c r="G30" i="13" s="1"/>
  <c r="I31" i="13"/>
  <c r="I30" i="13" s="1"/>
  <c r="K31" i="13"/>
  <c r="O31" i="13"/>
  <c r="O30" i="13" s="1"/>
  <c r="Q31" i="13"/>
  <c r="Q30" i="13" s="1"/>
  <c r="V31" i="13"/>
  <c r="G35" i="13"/>
  <c r="I35" i="13"/>
  <c r="O35" i="13"/>
  <c r="Q35" i="13"/>
  <c r="G36" i="13"/>
  <c r="I36" i="13"/>
  <c r="K36" i="13"/>
  <c r="K35" i="13" s="1"/>
  <c r="M36" i="13"/>
  <c r="M35" i="13" s="1"/>
  <c r="O36" i="13"/>
  <c r="Q36" i="13"/>
  <c r="V36" i="13"/>
  <c r="V35" i="13" s="1"/>
  <c r="K40" i="13"/>
  <c r="V40" i="13"/>
  <c r="G41" i="13"/>
  <c r="G40" i="13" s="1"/>
  <c r="I41" i="13"/>
  <c r="I40" i="13" s="1"/>
  <c r="K41" i="13"/>
  <c r="O41" i="13"/>
  <c r="O40" i="13" s="1"/>
  <c r="Q41" i="13"/>
  <c r="Q40" i="13" s="1"/>
  <c r="V41" i="13"/>
  <c r="I43" i="13"/>
  <c r="Q43" i="13"/>
  <c r="G44" i="13"/>
  <c r="I44" i="13"/>
  <c r="K44" i="13"/>
  <c r="K43" i="13" s="1"/>
  <c r="M44" i="13"/>
  <c r="O44" i="13"/>
  <c r="Q44" i="13"/>
  <c r="V44" i="13"/>
  <c r="V43" i="13" s="1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O43" i="13" s="1"/>
  <c r="Q46" i="13"/>
  <c r="V46" i="13"/>
  <c r="G47" i="13"/>
  <c r="I47" i="13"/>
  <c r="O47" i="13"/>
  <c r="Q47" i="13"/>
  <c r="G48" i="13"/>
  <c r="I48" i="13"/>
  <c r="K48" i="13"/>
  <c r="K47" i="13" s="1"/>
  <c r="M48" i="13"/>
  <c r="M47" i="13" s="1"/>
  <c r="O48" i="13"/>
  <c r="Q48" i="13"/>
  <c r="V48" i="13"/>
  <c r="V47" i="13" s="1"/>
  <c r="G50" i="13"/>
  <c r="G49" i="13" s="1"/>
  <c r="I50" i="13"/>
  <c r="I49" i="13" s="1"/>
  <c r="K50" i="13"/>
  <c r="O50" i="13"/>
  <c r="O49" i="13" s="1"/>
  <c r="Q50" i="13"/>
  <c r="Q49" i="13" s="1"/>
  <c r="V50" i="13"/>
  <c r="G51" i="13"/>
  <c r="M51" i="13" s="1"/>
  <c r="I51" i="13"/>
  <c r="K51" i="13"/>
  <c r="K49" i="13" s="1"/>
  <c r="O51" i="13"/>
  <c r="Q51" i="13"/>
  <c r="V51" i="13"/>
  <c r="V49" i="13" s="1"/>
  <c r="G54" i="13"/>
  <c r="I54" i="13"/>
  <c r="K54" i="13"/>
  <c r="M54" i="13"/>
  <c r="O54" i="13"/>
  <c r="Q54" i="13"/>
  <c r="V54" i="13"/>
  <c r="AE57" i="13"/>
  <c r="F44" i="1" s="1"/>
  <c r="G40" i="12"/>
  <c r="BA34" i="12"/>
  <c r="BA32" i="12"/>
  <c r="BA25" i="12"/>
  <c r="BA21" i="12"/>
  <c r="BA18" i="12"/>
  <c r="BA13" i="12"/>
  <c r="BA1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I14" i="12"/>
  <c r="K14" i="12"/>
  <c r="M14" i="12"/>
  <c r="O14" i="12"/>
  <c r="Q14" i="12"/>
  <c r="V14" i="12"/>
  <c r="G16" i="12"/>
  <c r="G17" i="12"/>
  <c r="M17" i="12" s="1"/>
  <c r="I17" i="12"/>
  <c r="I16" i="12" s="1"/>
  <c r="K17" i="12"/>
  <c r="K16" i="12" s="1"/>
  <c r="O17" i="12"/>
  <c r="Q17" i="12"/>
  <c r="Q16" i="12" s="1"/>
  <c r="V17" i="12"/>
  <c r="V16" i="12" s="1"/>
  <c r="G20" i="12"/>
  <c r="I20" i="12"/>
  <c r="K20" i="12"/>
  <c r="M20" i="12"/>
  <c r="O20" i="12"/>
  <c r="Q20" i="12"/>
  <c r="V20" i="12"/>
  <c r="G24" i="12"/>
  <c r="I24" i="12"/>
  <c r="K24" i="12"/>
  <c r="M24" i="12"/>
  <c r="O24" i="12"/>
  <c r="Q24" i="12"/>
  <c r="V24" i="12"/>
  <c r="G28" i="12"/>
  <c r="M28" i="12" s="1"/>
  <c r="I28" i="12"/>
  <c r="K28" i="12"/>
  <c r="O28" i="12"/>
  <c r="O16" i="12" s="1"/>
  <c r="Q28" i="12"/>
  <c r="V28" i="12"/>
  <c r="G31" i="12"/>
  <c r="I31" i="12"/>
  <c r="K31" i="12"/>
  <c r="M31" i="12"/>
  <c r="O31" i="12"/>
  <c r="Q31" i="12"/>
  <c r="V31" i="12"/>
  <c r="G33" i="12"/>
  <c r="I33" i="12"/>
  <c r="K33" i="12"/>
  <c r="M33" i="12"/>
  <c r="O33" i="12"/>
  <c r="Q33" i="12"/>
  <c r="V33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AE40" i="12"/>
  <c r="AF40" i="12"/>
  <c r="I20" i="1"/>
  <c r="I19" i="1"/>
  <c r="I18" i="1"/>
  <c r="I17" i="1"/>
  <c r="H65" i="1"/>
  <c r="I65" i="1" s="1"/>
  <c r="H64" i="1"/>
  <c r="I64" i="1" s="1"/>
  <c r="H63" i="1"/>
  <c r="I63" i="1" s="1"/>
  <c r="H62" i="1"/>
  <c r="I62" i="1" s="1"/>
  <c r="H61" i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2" i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138" i="1" l="1"/>
  <c r="J137" i="1" s="1"/>
  <c r="I16" i="1"/>
  <c r="I21" i="1" s="1"/>
  <c r="F43" i="1"/>
  <c r="G57" i="13"/>
  <c r="M8" i="13"/>
  <c r="F39" i="1"/>
  <c r="J99" i="1"/>
  <c r="J103" i="1"/>
  <c r="J107" i="1"/>
  <c r="J111" i="1"/>
  <c r="J115" i="1"/>
  <c r="J104" i="1"/>
  <c r="J112" i="1"/>
  <c r="J101" i="1"/>
  <c r="J105" i="1"/>
  <c r="J109" i="1"/>
  <c r="J113" i="1"/>
  <c r="J118" i="1"/>
  <c r="J100" i="1"/>
  <c r="J108" i="1"/>
  <c r="J117" i="1"/>
  <c r="J98" i="1"/>
  <c r="J102" i="1"/>
  <c r="J106" i="1"/>
  <c r="J110" i="1"/>
  <c r="J114" i="1"/>
  <c r="J124" i="1"/>
  <c r="J135" i="1"/>
  <c r="J120" i="1"/>
  <c r="J132" i="1"/>
  <c r="J119" i="1"/>
  <c r="J122" i="1"/>
  <c r="J121" i="1"/>
  <c r="J129" i="1"/>
  <c r="J127" i="1"/>
  <c r="J126" i="1"/>
  <c r="J125" i="1"/>
  <c r="J128" i="1"/>
  <c r="J123" i="1"/>
  <c r="J130" i="1"/>
  <c r="J116" i="1"/>
  <c r="J131" i="1"/>
  <c r="J133" i="1"/>
  <c r="J134" i="1"/>
  <c r="J136" i="1"/>
  <c r="M8" i="21"/>
  <c r="G61" i="21"/>
  <c r="G54" i="21"/>
  <c r="G8" i="21"/>
  <c r="M32" i="20"/>
  <c r="M73" i="20"/>
  <c r="M8" i="20"/>
  <c r="G70" i="20"/>
  <c r="G63" i="20"/>
  <c r="G19" i="20"/>
  <c r="G32" i="20"/>
  <c r="AF83" i="20"/>
  <c r="M191" i="19"/>
  <c r="M8" i="19"/>
  <c r="AF260" i="19"/>
  <c r="G171" i="19"/>
  <c r="G255" i="19"/>
  <c r="G8" i="19"/>
  <c r="G191" i="19"/>
  <c r="M189" i="19"/>
  <c r="M186" i="19" s="1"/>
  <c r="M152" i="19"/>
  <c r="M134" i="19" s="1"/>
  <c r="M265" i="18"/>
  <c r="M205" i="18"/>
  <c r="M129" i="18"/>
  <c r="M308" i="18"/>
  <c r="M279" i="18"/>
  <c r="M249" i="18"/>
  <c r="M239" i="18"/>
  <c r="M154" i="18"/>
  <c r="M8" i="18"/>
  <c r="M290" i="18"/>
  <c r="M162" i="18"/>
  <c r="M102" i="18"/>
  <c r="G308" i="18"/>
  <c r="G279" i="18"/>
  <c r="G265" i="18"/>
  <c r="G205" i="18"/>
  <c r="G102" i="18"/>
  <c r="G290" i="18"/>
  <c r="G177" i="18"/>
  <c r="G162" i="18"/>
  <c r="G129" i="18"/>
  <c r="G8" i="18"/>
  <c r="AF314" i="18"/>
  <c r="M198" i="18"/>
  <c r="M187" i="18" s="1"/>
  <c r="M221" i="17"/>
  <c r="M8" i="17"/>
  <c r="M140" i="17"/>
  <c r="M109" i="17"/>
  <c r="M348" i="17"/>
  <c r="M282" i="17"/>
  <c r="M202" i="17"/>
  <c r="M71" i="17"/>
  <c r="G140" i="17"/>
  <c r="G71" i="17"/>
  <c r="G8" i="17"/>
  <c r="M398" i="17"/>
  <c r="M397" i="17" s="1"/>
  <c r="M388" i="17"/>
  <c r="M386" i="17" s="1"/>
  <c r="M364" i="17"/>
  <c r="M361" i="17" s="1"/>
  <c r="M335" i="17"/>
  <c r="M334" i="17" s="1"/>
  <c r="M321" i="17"/>
  <c r="M320" i="17" s="1"/>
  <c r="G317" i="17"/>
  <c r="M314" i="17"/>
  <c r="M313" i="17" s="1"/>
  <c r="G310" i="17"/>
  <c r="G282" i="17"/>
  <c r="M280" i="17"/>
  <c r="M279" i="17" s="1"/>
  <c r="M270" i="17"/>
  <c r="M269" i="17" s="1"/>
  <c r="M262" i="17"/>
  <c r="M261" i="17" s="1"/>
  <c r="G259" i="17"/>
  <c r="M254" i="17"/>
  <c r="M253" i="17" s="1"/>
  <c r="G221" i="17"/>
  <c r="M218" i="17"/>
  <c r="M217" i="17" s="1"/>
  <c r="M171" i="17"/>
  <c r="M167" i="17" s="1"/>
  <c r="M156" i="17"/>
  <c r="M155" i="17" s="1"/>
  <c r="G109" i="17"/>
  <c r="M102" i="17"/>
  <c r="M94" i="17" s="1"/>
  <c r="M8" i="16"/>
  <c r="M124" i="16"/>
  <c r="G8" i="16"/>
  <c r="G79" i="16"/>
  <c r="AF135" i="16"/>
  <c r="M116" i="16"/>
  <c r="M115" i="16" s="1"/>
  <c r="M100" i="16"/>
  <c r="M99" i="16" s="1"/>
  <c r="M228" i="15"/>
  <c r="M249" i="15"/>
  <c r="M202" i="15"/>
  <c r="M153" i="15"/>
  <c r="M247" i="15"/>
  <c r="M246" i="15" s="1"/>
  <c r="M216" i="15"/>
  <c r="M215" i="15" s="1"/>
  <c r="M210" i="15"/>
  <c r="M198" i="15"/>
  <c r="M197" i="15" s="1"/>
  <c r="M169" i="15"/>
  <c r="M107" i="15"/>
  <c r="M106" i="15" s="1"/>
  <c r="M87" i="15"/>
  <c r="M81" i="15" s="1"/>
  <c r="M21" i="15"/>
  <c r="M8" i="15" s="1"/>
  <c r="M238" i="15"/>
  <c r="M237" i="15" s="1"/>
  <c r="M8" i="14"/>
  <c r="M80" i="14"/>
  <c r="G80" i="14"/>
  <c r="G88" i="14"/>
  <c r="G8" i="14"/>
  <c r="M43" i="13"/>
  <c r="G43" i="13"/>
  <c r="M41" i="13"/>
  <c r="M40" i="13" s="1"/>
  <c r="M31" i="13"/>
  <c r="M30" i="13" s="1"/>
  <c r="M50" i="13"/>
  <c r="M49" i="13" s="1"/>
  <c r="AF57" i="13"/>
  <c r="M16" i="12"/>
  <c r="G44" i="1" l="1"/>
  <c r="H44" i="1" s="1"/>
  <c r="I44" i="1" s="1"/>
  <c r="G39" i="1"/>
  <c r="G66" i="1" s="1"/>
  <c r="G25" i="1" s="1"/>
  <c r="A25" i="1" s="1"/>
  <c r="G43" i="1"/>
  <c r="H43" i="1"/>
  <c r="I43" i="1" s="1"/>
  <c r="F66" i="1"/>
  <c r="H39" i="1"/>
  <c r="J138" i="1"/>
  <c r="G26" i="1" l="1"/>
  <c r="A26" i="1"/>
  <c r="I39" i="1"/>
  <c r="I66" i="1" s="1"/>
  <c r="H66" i="1"/>
  <c r="G28" i="1"/>
  <c r="G23" i="1"/>
  <c r="A23" i="1" s="1"/>
  <c r="A24" i="1"/>
  <c r="G24" i="1"/>
  <c r="A27" i="1" s="1"/>
  <c r="J59" i="1" l="1"/>
  <c r="J43" i="1"/>
  <c r="J56" i="1"/>
  <c r="J54" i="1"/>
  <c r="J52" i="1"/>
  <c r="J50" i="1"/>
  <c r="J51" i="1"/>
  <c r="J62" i="1"/>
  <c r="J48" i="1"/>
  <c r="J53" i="1"/>
  <c r="J64" i="1"/>
  <c r="J46" i="1"/>
  <c r="J63" i="1"/>
  <c r="J45" i="1"/>
  <c r="J55" i="1"/>
  <c r="J57" i="1"/>
  <c r="J65" i="1"/>
  <c r="J47" i="1"/>
  <c r="J60" i="1"/>
  <c r="J44" i="1"/>
  <c r="J49" i="1"/>
  <c r="J58" i="1"/>
  <c r="J40" i="1"/>
  <c r="J41" i="1"/>
  <c r="J39" i="1"/>
  <c r="J66" i="1" s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F6F7C6D9-BEEC-4E1B-8903-598E8684C1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3364C26-CDA2-4E17-81D4-07B06CCA82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4A1037A2-4264-40D6-951C-FD4819F0A3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15FF703-D69C-4CFB-844D-FDDD3BD29A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A1843ED8-81A4-4A28-AEC5-5062CC291B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DE3E2FD-8F43-408A-BD5A-06DC662E0C9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F79D6CFB-5D36-4B83-B5D9-192D689212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3BA611-BD12-47DD-AB5F-2463B7B0A24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AC79704F-0EDF-480A-B267-CDDB57A4C9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EEA51E-2479-482A-817E-FD4AD73526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E2972F9C-9841-41F3-BE41-50A54743B23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6EB6C42-1A5F-4B0B-BCC7-7BAAC50BE92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F7D72B9F-3622-4B6D-8D75-28B3047B418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558DC7-8F1B-4696-A2C2-5D1D3E66720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4BE11AF4-4AE3-42E8-B7ED-C8DF25130C0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1A0F5D-2A39-40B0-AF15-C2B6AF2A51C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7519FF58-55F9-4E5E-A0B1-E080B563A7D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F1A6AF-A71F-4348-84C8-B8D17F1BD5A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3D336115-07E4-4721-8C4C-A38C18ED05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3A3E3E7-5C5B-44D7-A48E-6CCBA07A6B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C7F8C2C6-361C-4C84-86E0-AABF718199A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7DC44F-A3EA-4E72-8B11-A8DB14D79BE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EkoEko</author>
  </authors>
  <commentList>
    <comment ref="S6" authorId="0" shapeId="0" xr:uid="{827B690E-3AAA-48B1-BCF6-644E171166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466F8F-E5CD-4D35-96A6-450D312DC8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<sst xmlns="http://schemas.openxmlformats.org/spreadsheetml/2006/main" count="6857" uniqueCount="1413">
  <si>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</si>
  <si>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</si>
  <si>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</si>
  <si>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</si>
  <si>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</si>
  <si>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</si>
  <si>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</si>
  <si>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</si>
  <si>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</si>
  <si>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</si>
  <si>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</si>
  <si>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</si>
  <si>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</si>
  <si>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</si>
  <si>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</si>
  <si>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</si>
  <si>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</si>
  <si>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</si>
  <si>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</si>
  <si>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</si>
  <si>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</si>
  <si>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</si>
  <si>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</si>
  <si>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</si>
  <si>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</si>
  <si>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</si>
  <si>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</si>
  <si>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</si>
  <si>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</si>
  <si>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</si>
  <si>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</si>
  <si>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</si>
  <si>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</si>
  <si>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</si>
  <si>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</si>
  <si>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</si>
  <si>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</si>
  <si>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</si>
  <si>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</si>
  <si>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</si>
  <si>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</si>
  <si>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</si>
  <si>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</si>
  <si>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1667-81</t>
  </si>
  <si>
    <t>Intenzifikace ČOV Budíškovice</t>
  </si>
  <si>
    <t>Stavba</t>
  </si>
  <si>
    <t>Ostatní a vedlejší náklady</t>
  </si>
  <si>
    <t>00</t>
  </si>
  <si>
    <t>Ostatní a vedlejší náklady stavby</t>
  </si>
  <si>
    <t>Stavební objekt</t>
  </si>
  <si>
    <t>SO 01</t>
  </si>
  <si>
    <t>Úprava odlehčovací komory</t>
  </si>
  <si>
    <t>SO 02</t>
  </si>
  <si>
    <t>Přeložka kanalizace</t>
  </si>
  <si>
    <t>SO 03</t>
  </si>
  <si>
    <t>Hrubé předčištění</t>
  </si>
  <si>
    <t>SO 04</t>
  </si>
  <si>
    <t>Čerpací stanice</t>
  </si>
  <si>
    <t>SO 05</t>
  </si>
  <si>
    <t>Objekt ČOV</t>
  </si>
  <si>
    <t>SO 06</t>
  </si>
  <si>
    <t>Dosazovací nádrž</t>
  </si>
  <si>
    <t>SO 07</t>
  </si>
  <si>
    <t>Propojovací potrubí</t>
  </si>
  <si>
    <t>SO 08</t>
  </si>
  <si>
    <t>Komunikace</t>
  </si>
  <si>
    <t>SO 09</t>
  </si>
  <si>
    <t>Terénní úpravy</t>
  </si>
  <si>
    <t>Provozní soubor</t>
  </si>
  <si>
    <t>PS 01</t>
  </si>
  <si>
    <t>Technologická část strojní</t>
  </si>
  <si>
    <t>PS 02,03</t>
  </si>
  <si>
    <t>Technologická část elektro a ASŘ</t>
  </si>
  <si>
    <t>Celkem za stavbu</t>
  </si>
  <si>
    <t>CZK</t>
  </si>
  <si>
    <t>#POPS</t>
  </si>
  <si>
    <t>Popis stavby: 1667-81 - Intenzifikace ČOV Budíškovice</t>
  </si>
  <si>
    <t>#POPO</t>
  </si>
  <si>
    <t>Popis objektu: 00 - Ostatní a vedlejší náklady stavby</t>
  </si>
  <si>
    <t>#POPR</t>
  </si>
  <si>
    <t>Popis rozpočtu: 00 - Ostatní a vedlejší náklady stavby</t>
  </si>
  <si>
    <t>Popis objektu: PS 01 - Technologická část strojní</t>
  </si>
  <si>
    <t>Popis rozpočtu: PS 01 - Technologická část strojní</t>
  </si>
  <si>
    <t>Popis objektu: PS 02,03 - Technologická část elektro a ASŘ</t>
  </si>
  <si>
    <t>Popis rozpočtu: PS 02,03 - Technologická část elektro a ASŘ</t>
  </si>
  <si>
    <t>Popis objektu: SO 01 - Úprava odlehčovací komory</t>
  </si>
  <si>
    <t>Popis rozpočtu: SO 01 - Úprava odlehčovací komory</t>
  </si>
  <si>
    <t>Popis objektu: SO 02 - Přeložka kanalizace</t>
  </si>
  <si>
    <t>Popis rozpočtu: SO 02 - Přeložka kanalizace</t>
  </si>
  <si>
    <t>Popis objektu: SO 03 - Hrubé předčištění</t>
  </si>
  <si>
    <t>Popis rozpočtu: SO 03 - Hrubé předčištění</t>
  </si>
  <si>
    <t>Popis objektu: SO 04 - Čerpací stanice</t>
  </si>
  <si>
    <t>Popis rozpočtu: SO 04 - Čerpací stanice</t>
  </si>
  <si>
    <t>Popis objektu: SO 05 - Objekt ČOV</t>
  </si>
  <si>
    <t>Popis rozpočtu: SO 05 - Objekt ČOV</t>
  </si>
  <si>
    <t>Popis objektu: SO 06 - Dosazovací nádrž</t>
  </si>
  <si>
    <t>Popis rozpočtu: SO 06 - Dosazovací nádrž</t>
  </si>
  <si>
    <t>Popis objektu: SO 07 - Propojovací potrubí</t>
  </si>
  <si>
    <t>Popis rozpočtu: SO 07 - Propojovací potrubí</t>
  </si>
  <si>
    <t>Popis objektu: SO 08 - Komunikace</t>
  </si>
  <si>
    <t>Popis rozpočtu: SO 08 - Komunikace</t>
  </si>
  <si>
    <t>Popis objektu: SO 09 - Terénní úpravy</t>
  </si>
  <si>
    <t>Popis rozpočtu: SO 09 - Terénní úpravy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</si>
  <si>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</si>
  <si>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</si>
  <si>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</si>
  <si>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</si>
  <si>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</si>
  <si>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</si>
  <si>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</si>
  <si>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</si>
  <si>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</si>
  <si>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</si>
  <si>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</si>
  <si>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</si>
  <si>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4</t>
  </si>
  <si>
    <t>Vodorovné konstrukce</t>
  </si>
  <si>
    <t>41</t>
  </si>
  <si>
    <t>Stropy a stropní konstrukce</t>
  </si>
  <si>
    <t>44</t>
  </si>
  <si>
    <t>Zastřešení</t>
  </si>
  <si>
    <t>5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</si>
  <si>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</si>
  <si>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</si>
  <si>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</si>
  <si>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</si>
  <si>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</si>
  <si>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</si>
  <si>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</si>
  <si>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</si>
  <si>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770</t>
  </si>
  <si>
    <t>Podlahy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</si>
  <si>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</si>
  <si>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</si>
  <si>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</si>
  <si>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</si>
  <si>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</si>
  <si>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</si>
  <si>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91</t>
  </si>
  <si>
    <t>Doplňující práce na komunikaci</t>
  </si>
  <si>
    <t>93</t>
  </si>
  <si>
    <t>Dokončovací práce inženýrskách staveb</t>
  </si>
  <si>
    <t>Dokončovací práce inženýrských staveb</t>
  </si>
  <si>
    <t>94</t>
  </si>
  <si>
    <t>Lešení a stavební výtahy</t>
  </si>
  <si>
    <t>96</t>
  </si>
  <si>
    <t>Bourání konstrukcí</t>
  </si>
  <si>
    <t>97</t>
  </si>
  <si>
    <t>Prorážení otvorů</t>
  </si>
  <si>
    <t>98</t>
  </si>
  <si>
    <t>Demolice</t>
  </si>
  <si>
    <t>99</t>
  </si>
  <si>
    <t>Staveništní přesun hmot</t>
  </si>
  <si>
    <t>EL</t>
  </si>
  <si>
    <t>Technologická část elektro</t>
  </si>
  <si>
    <t>CH</t>
  </si>
  <si>
    <t>Chráničky</t>
  </si>
  <si>
    <t>STR</t>
  </si>
  <si>
    <t>VZT</t>
  </si>
  <si>
    <t>Vzduchotechnické výrobky</t>
  </si>
  <si>
    <t>711</t>
  </si>
  <si>
    <t>Izolace proti vodě</t>
  </si>
  <si>
    <t>713</t>
  </si>
  <si>
    <t>Izolace tepelné</t>
  </si>
  <si>
    <t>720</t>
  </si>
  <si>
    <t>Zdravotechnická instalace</t>
  </si>
  <si>
    <t>734</t>
  </si>
  <si>
    <t>Armatury</t>
  </si>
  <si>
    <t>764</t>
  </si>
  <si>
    <t>Konstrukce klempířské</t>
  </si>
  <si>
    <t>767</t>
  </si>
  <si>
    <t>Konstrukce zámečnické</t>
  </si>
  <si>
    <t>781</t>
  </si>
  <si>
    <t>Obklady keramické</t>
  </si>
  <si>
    <t>799</t>
  </si>
  <si>
    <t>Ostatní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</si>
  <si>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</si>
  <si>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</si>
  <si>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</si>
  <si>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</si>
  <si>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</si>
  <si>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</si>
  <si>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</si>
  <si>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</si>
  <si>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</si>
  <si>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</si>
  <si>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</si>
  <si>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</si>
  <si>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</si>
  <si>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</si>
  <si>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</si>
  <si>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</si>
  <si>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</si>
  <si>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</si>
  <si>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</si>
  <si>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</si>
  <si>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</si>
  <si>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</si>
  <si>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</si>
  <si>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</si>
  <si>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</si>
  <si>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</si>
  <si>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</si>
  <si>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</si>
  <si>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</si>
  <si>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</si>
  <si>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</si>
  <si>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</si>
  <si>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</si>
  <si>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</si>
  <si>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</si>
  <si>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</si>
  <si>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</si>
  <si>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22/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</si>
  <si>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</si>
  <si>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</si>
  <si>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</si>
  <si>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</si>
  <si>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</si>
  <si>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</si>
  <si>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</si>
  <si>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</si>
  <si>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</si>
  <si>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</si>
  <si>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</si>
  <si>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>005211030R</t>
  </si>
  <si>
    <t xml:space="preserve">Dočasná dopravní opatření </t>
  </si>
  <si>
    <t>vč. zajištění pěší dopravy přes staveniště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</si>
  <si>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</si>
  <si>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</si>
  <si>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</si>
  <si>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2 x tisk</t>
  </si>
  <si>
    <t>1 x CD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</si>
  <si>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</si>
  <si>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</si>
  <si>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</si>
  <si>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3 x tisk</t>
  </si>
  <si>
    <t>004111020RX</t>
  </si>
  <si>
    <t>Dodavatelská dokumentace stavby</t>
  </si>
  <si>
    <t>Vlastní</t>
  </si>
  <si>
    <t>005231040R1</t>
  </si>
  <si>
    <t>Provozní řády - zkušební provoz ČOV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</si>
  <si>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</si>
  <si>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005231040R2</t>
  </si>
  <si>
    <t>Provozní řády - dopracování pro trvalý provoz ČOV</t>
  </si>
  <si>
    <t>ON 001</t>
  </si>
  <si>
    <t>Přítomnost geologa na stavbě - předpoklad 2 návštěvy</t>
  </si>
  <si>
    <t>soubor</t>
  </si>
  <si>
    <t>ON 002</t>
  </si>
  <si>
    <t>Náklady spojené s kolaudačním řízením stavby</t>
  </si>
  <si>
    <t>vč. zajištění a vypracování dokladů</t>
  </si>
  <si>
    <t>vč. technických podkladů k dodaným strojům</t>
  </si>
  <si>
    <t>SUM</t>
  </si>
  <si>
    <t>Geodetické zaměření rohů stavby, stabilizace bodů a sestavení laviček.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</si>
  <si>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</si>
  <si>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END</t>
  </si>
  <si>
    <t>Položkový soupis prací a dodávek</t>
  </si>
  <si>
    <t>938902122R00</t>
  </si>
  <si>
    <t>Čištění ploch betonových konstrukcí tlakovou vodou</t>
  </si>
  <si>
    <t>m2</t>
  </si>
  <si>
    <t>801-5</t>
  </si>
  <si>
    <t>RTS 21/ II</t>
  </si>
  <si>
    <t>Práce</t>
  </si>
  <si>
    <t>POL1_1</t>
  </si>
  <si>
    <t>2,4*1,39</t>
  </si>
  <si>
    <t>VV</t>
  </si>
  <si>
    <t>0,7*1,39</t>
  </si>
  <si>
    <t>0,6*1,39</t>
  </si>
  <si>
    <t>1,3*1,39</t>
  </si>
  <si>
    <t>11 101</t>
  </si>
  <si>
    <t>Vyčerpání odpadní vody a kalu</t>
  </si>
  <si>
    <t>m3</t>
  </si>
  <si>
    <t>Kalkul</t>
  </si>
  <si>
    <t>11 102</t>
  </si>
  <si>
    <t>Vyklizení usazenin a kalu z komory, vč.odvozu a likvidace odpadu</t>
  </si>
  <si>
    <t>380356231R00</t>
  </si>
  <si>
    <t>Bednění kompletních konstrukcí neomítaných z betonu prostého nebo železového obyčejného, ploch rovinných, zřízení</t>
  </si>
  <si>
    <t>čistíren odpadních vod (mimo budovy), nádrží, vodojemů, žlabů nebo kanálů:</t>
  </si>
  <si>
    <t>SPI</t>
  </si>
  <si>
    <t>- konstrukcí omítaných z betonu prostého nebo železového obyčejného i vodostavebního</t>
  </si>
  <si>
    <t>- konstrukcí neomítaných z betonu prostého nebo železového</t>
  </si>
  <si>
    <t>tvarování žlábku musí být provedeno s dodržením sklonu a výšky</t>
  </si>
  <si>
    <t>2,4*0,8</t>
  </si>
  <si>
    <t>380356232R00</t>
  </si>
  <si>
    <t>Bednění kompletních konstrukcí neomítaných z betonu prostého nebo železového obyčejného, ploch rovinných, odbednění</t>
  </si>
  <si>
    <t>457311118R00</t>
  </si>
  <si>
    <t>Vyrovnávací beton beton C 25/30</t>
  </si>
  <si>
    <t>821-1</t>
  </si>
  <si>
    <t>na vodorovné mostní konstrukci s očištěním podkladních ploch, provedený v předepsaném spádu,</t>
  </si>
  <si>
    <t>2,4*0,6*0,8</t>
  </si>
  <si>
    <t>41 002</t>
  </si>
  <si>
    <t>Deska stropní železobetonová C30/37 prefabrikovaná, se vstup.otvorem d600mm; DOD+MTŽ</t>
  </si>
  <si>
    <t>kus</t>
  </si>
  <si>
    <t>5-ti úhelník rozměrů 1300/1900/1300/3000/1200mm</t>
  </si>
  <si>
    <t>tl.200mm</t>
  </si>
  <si>
    <t>vyztužení 180kg/m3</t>
  </si>
  <si>
    <t>899103111RT2</t>
  </si>
  <si>
    <t>Osazení poklopů litinových a ocelových včetně dodávky poklopu litinového s rámem _x000D_
 kruhového D 600 mm</t>
  </si>
  <si>
    <t>827-1</t>
  </si>
  <si>
    <t>V položce jsou zakalkulovány i náklady na cementovou maltu.</t>
  </si>
  <si>
    <t>98401</t>
  </si>
  <si>
    <t>Odstranění plastového žlábku, vč.likvidace a uložení na skládce</t>
  </si>
  <si>
    <t>98402</t>
  </si>
  <si>
    <t>Demontáž hradítka, vč.likvidace a uložení na skládce</t>
  </si>
  <si>
    <t>98403</t>
  </si>
  <si>
    <t>Demontáž krycí desky vč. 2 poklopů, vč.likvidace a uložení na skládce</t>
  </si>
  <si>
    <t>998331011R00</t>
  </si>
  <si>
    <t xml:space="preserve">Přesun hmot pro nádrže přesun hmot pro nádrže,  </t>
  </si>
  <si>
    <t>t</t>
  </si>
  <si>
    <t>832-1</t>
  </si>
  <si>
    <t>Přesun hmot</t>
  </si>
  <si>
    <t>POL7_</t>
  </si>
  <si>
    <t>767 002</t>
  </si>
  <si>
    <t>Šachtové stupadlo kramlové s PE povlakem š.300mm, DOD+MTŽ</t>
  </si>
  <si>
    <t>767 005</t>
  </si>
  <si>
    <t>Litinový kryt uzávěru výšky 150, vž.zalití betonovou zálivkou, DOD+MTŽ</t>
  </si>
  <si>
    <t>pro možnost uzavření hradítka závitovou tyčí</t>
  </si>
  <si>
    <t>kotven do drážky stropní desky zajištěné při betonáži</t>
  </si>
  <si>
    <t>767 011</t>
  </si>
  <si>
    <t>Výsuvné madlo nekorodující ocel L=1100mm, DOD+MTŽ</t>
  </si>
  <si>
    <t>trubka d50mm</t>
  </si>
  <si>
    <t>132201212R00</t>
  </si>
  <si>
    <t xml:space="preserve">Hloubení rýh šířky přes 60 do 200 cm do 1000 m3, v hornině 3, hloubení strojně </t>
  </si>
  <si>
    <t>800-1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</si>
  <si>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</si>
  <si>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předpoklad - 40% výkopku v hornině tř.3</t>
  </si>
  <si>
    <t>(0,8+0,1)*2,0*70*0,4</t>
  </si>
  <si>
    <t>132201219R00</t>
  </si>
  <si>
    <t xml:space="preserve">Hloubení rýh šířky přes 60 do 200 cm příplatek za lepivost, v hornině 3,  </t>
  </si>
  <si>
    <t>132301212R00</t>
  </si>
  <si>
    <t xml:space="preserve">Hloubení rýh šířky přes 60 do 200 cm do 1000 m3, v hornině 4, hloubení strojně </t>
  </si>
  <si>
    <t>předpoklad - 50% výkopku v hornině tř.4</t>
  </si>
  <si>
    <t>(0,8+0,1)*2,0*70*0,5</t>
  </si>
  <si>
    <t>132301219R00</t>
  </si>
  <si>
    <t xml:space="preserve">Hloubení rýh šířky přes 60 do 200 cm příplatek za lepivost, v hornině 4,  </t>
  </si>
  <si>
    <t>132401211R00</t>
  </si>
  <si>
    <t xml:space="preserve">Hloubení rýh šířky přes 60 do 200 cm jakékoliv množství, v hornině 5, hloubení strojně </t>
  </si>
  <si>
    <t>předpoklad - 10% výkopku v hornině tř.5</t>
  </si>
  <si>
    <t>(0,8+0,1)*2,0*70*0,1</t>
  </si>
  <si>
    <t>151101101R00</t>
  </si>
  <si>
    <t>Zřízení pažení a rozepření stěn rýh příložné  pro jakoukoliv mezerovitost, hloubky do 2 m</t>
  </si>
  <si>
    <t>pro podzemní vedení pro všechny šířky rýhy,</t>
  </si>
  <si>
    <t>Způsob vhodného pažení zváží zhotovitel stavby.</t>
  </si>
  <si>
    <t>Odstranění pažení a rozepření se oceňuje samostatně.</t>
  </si>
  <si>
    <t>2,0*70*2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</si>
  <si>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</si>
  <si>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</si>
  <si>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</si>
  <si>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</si>
  <si>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</si>
  <si>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</si>
  <si>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(0,8+0,1)*2,0*70*0,9*0,5</t>
  </si>
  <si>
    <t>161101151R00</t>
  </si>
  <si>
    <t>Svislé přemístění výkopku z horniny 5 až 7, při hloubce výkopu přes 1 do 2,5 m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</si>
  <si>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</si>
  <si>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</si>
  <si>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</si>
  <si>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hloubení : 113,4</t>
  </si>
  <si>
    <t>zásyp : -88,2</t>
  </si>
  <si>
    <t>162701155R00</t>
  </si>
  <si>
    <t>Vodorovné přemístění výkopku z horniny 5 až 7, na vzdálenost přes 9 000  do 10 000 m</t>
  </si>
  <si>
    <t>POL1_</t>
  </si>
  <si>
    <t>Odkaz na mn. položky pořadí 5 : 12,60000</t>
  </si>
  <si>
    <t>171201201R00</t>
  </si>
  <si>
    <t>Uložení sypaniny na dočasnou skládku tak, že na 1 m2 plochy připadá přes 2 m3 výkopku nebo ornice</t>
  </si>
  <si>
    <t>tř.5 : 12,6</t>
  </si>
  <si>
    <t>174101101R00</t>
  </si>
  <si>
    <t>Zásyp sypaninou se zhutněním jam, šachet, rýh nebo kolem objektů v těchto vykopávkách</t>
  </si>
  <si>
    <t>z jakékoliv horniny s uložením výkopku po vrstvách,</t>
  </si>
  <si>
    <t>(0,8+0,1)*(2,0-0,1-0,2-0,3)*70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</si>
  <si>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</si>
  <si>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</si>
  <si>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</si>
  <si>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(0,8+0,1)*(0,2+0,3)*70</t>
  </si>
  <si>
    <t>objem potrubí DN200 : -Pi*0,1^2*70</t>
  </si>
  <si>
    <t>199000003R00</t>
  </si>
  <si>
    <t>Poplatky za skládku horniny 5 - 7, skupina 17 05 04 z Katalogu odpadů</t>
  </si>
  <si>
    <t>1 001</t>
  </si>
  <si>
    <t>Čerpání srážkových ev.podzemních vod, vč. pohotovosti čerpací soupravy a stočného</t>
  </si>
  <si>
    <t>Po dobu trvání stavby.</t>
  </si>
  <si>
    <t>212792112R00</t>
  </si>
  <si>
    <t>Montáž trativodů z flexibilních trubek jakékoliv DN</t>
  </si>
  <si>
    <t>m</t>
  </si>
  <si>
    <t>se zřízením štěrkopískového lože pod trubky a s jejich obsypem v průměrném celkovém množství do 0,15 m3/m,</t>
  </si>
  <si>
    <t>Položka obsahuje štěrkopískové lože a obsyp v průměrném celkovém množství do 0,15 m3/m a montáž flexibilních trubek. Položka je určena pro práce v otevřeném výkopu.</t>
  </si>
  <si>
    <t>28611223.A</t>
  </si>
  <si>
    <t>trubka plastová drenážní PVC; ohebná; perforovaná po celém obvodu; DN 100,0 mm</t>
  </si>
  <si>
    <t>SPCM</t>
  </si>
  <si>
    <t>Specifikace</t>
  </si>
  <si>
    <t>POL3_1</t>
  </si>
  <si>
    <t>451572111R00</t>
  </si>
  <si>
    <t>Lože pod potrubí, stoky a drobné objekty z kameniva drobného těženého 0÷4 mm</t>
  </si>
  <si>
    <t>POL1_0</t>
  </si>
  <si>
    <t>v otevřeném výkopu,</t>
  </si>
  <si>
    <t>(0,8+0,1)*0,1*70</t>
  </si>
  <si>
    <t>871353121R00</t>
  </si>
  <si>
    <t>Montáž potrubí z trub z plastů těsněných gumovým kroužkem  DN 200 mm</t>
  </si>
  <si>
    <t>v otevřeném výkopu ve sklonu do 20 %,</t>
  </si>
  <si>
    <t>286114013R</t>
  </si>
  <si>
    <t>trubka plastová kanalizační PVC; s hrdlem, hladkostěnná ČSN EN 1401; Sn 12 kN/m2; D = 200,0 mm; s = 6,80 mm; l = 6 000,0 mm</t>
  </si>
  <si>
    <t>POL3_</t>
  </si>
  <si>
    <t>899711122R00</t>
  </si>
  <si>
    <t>Výstražné fólie výstražná fólie pro kanalizaci, šířka 30 cm</t>
  </si>
  <si>
    <t>89 101</t>
  </si>
  <si>
    <t>Prefabrikovaná kanal. šachta revizní DN1000, hl. do 2,50m; DOD+MTŽ</t>
  </si>
  <si>
    <t>Položka zahrnuje ocenění dodávky a montáže celého kompletu revizní kanalizační šachty z prefabrikovaných dílců, včetně příslušných šachtových vložek, poklopu D400, H = 100mm (s kloubem, zámkem a těsněním), podkladní betonové desky z C12/15 tl.100mm a štěrkopískové vrstvy tl.150mm.</t>
  </si>
  <si>
    <t>89 102</t>
  </si>
  <si>
    <t>Prefabrikovaná kanal. šachta sedimentační DN1000, s prohloubeným dnem; DOD+MTŽ</t>
  </si>
  <si>
    <t>89 701</t>
  </si>
  <si>
    <t>Napojení stávajícího potrubí kanalizace do nové šachty Š1</t>
  </si>
  <si>
    <t>zahrnuje obnažení potrubí, řezání, napojení, těsnění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</si>
  <si>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</si>
  <si>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</si>
  <si>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</si>
  <si>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131101112R00</t>
  </si>
  <si>
    <t>Hloubení nezapažených jam a zářezů do 1000 m3, v hornině 1-2,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</si>
  <si>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</si>
  <si>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Hloubení v hornině 2 ... 10%</t>
  </si>
  <si>
    <t>8,9*7,6*1,8*0,1</t>
  </si>
  <si>
    <t>131201112R00</t>
  </si>
  <si>
    <t>Hloubení nezapažených jam a zářezů do 1000 m3, v hornině 3, hloubení strojně</t>
  </si>
  <si>
    <t>Hloubení v hornině 3 ... 40%</t>
  </si>
  <si>
    <t>8,9*7,6*1,8*0,4</t>
  </si>
  <si>
    <t>131201119R00</t>
  </si>
  <si>
    <t xml:space="preserve">Hloubení nezapažených jam a zářezů příplatek za lepivost, v hornině 3,  </t>
  </si>
  <si>
    <t>131301112R00</t>
  </si>
  <si>
    <t>Hloubení nezapažených jam a zářezů do 1000 m3, v hornině 4, hloubení strojně</t>
  </si>
  <si>
    <t>Hloubení v hornině 4 ... 40%</t>
  </si>
  <si>
    <t>131301119R00</t>
  </si>
  <si>
    <t xml:space="preserve">Hloubení nezapažených jam a zářezů příplatek za lepivost, v hornině 4,  </t>
  </si>
  <si>
    <t>131401112R00</t>
  </si>
  <si>
    <t>Hloubení nezapažených jam a zářezů do 1000 m3, v hornině 5, hloubení strojně</t>
  </si>
  <si>
    <t>Hloubení v hornině 5 ... 10%</t>
  </si>
  <si>
    <t/>
  </si>
  <si>
    <t>a) hloubení jam</t>
  </si>
  <si>
    <t>objemu do 1000 m3                     8 %</t>
  </si>
  <si>
    <t>objemu nad 10000 m3                 2 %</t>
  </si>
  <si>
    <t>8,9*7,6*1,8*0,9*0,08</t>
  </si>
  <si>
    <t>8,9*7,6*1,8*0,1*0,08</t>
  </si>
  <si>
    <t>hloubení 1-4 : 109,5768</t>
  </si>
  <si>
    <t>obsyp : -84,312</t>
  </si>
  <si>
    <t>Přemístění přebytečné zeminy z výkopku na skládku.</t>
  </si>
  <si>
    <t>Uložení přebytečné zeminy z výkopku na skládku.</t>
  </si>
  <si>
    <t>hloubení 5-7 : 8,9*7,6*1,8*0,1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</si>
  <si>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</si>
  <si>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</si>
  <si>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</si>
  <si>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121,752-5,2*4*1,8</t>
  </si>
  <si>
    <t>175101209R00</t>
  </si>
  <si>
    <t>Obsyp objektů příplatek za prohození sypaniny</t>
  </si>
  <si>
    <t>Přebytečná zemina z výkopku na skládku.</t>
  </si>
  <si>
    <t>Čerpání srážkových, odp.ev.podzemních vod, vč. pohotovosti čerpací soupravy</t>
  </si>
  <si>
    <t>Zřízení čerpací jímky je součástí objektu čerpací stanice.</t>
  </si>
  <si>
    <t>121100001RA0</t>
  </si>
  <si>
    <t>Sejmutí ornice naložení a uložení_x000D_
 odvoz do 1 000 m</t>
  </si>
  <si>
    <t>AP-HSV</t>
  </si>
  <si>
    <t>Agregovaná položka</t>
  </si>
  <si>
    <t>POL2_1</t>
  </si>
  <si>
    <t>popř. lesní půdy s naložením, vodorovným přemístěním a složením na hromady nebo se zpětným přemístěním a rozprostřením.</t>
  </si>
  <si>
    <t>12*11*0,3</t>
  </si>
  <si>
    <t>8,9*2+7,6*2</t>
  </si>
  <si>
    <t>271571111R00</t>
  </si>
  <si>
    <t xml:space="preserve">Polštáře zhutněné pod základy štěrkopísek tříděný,  </t>
  </si>
  <si>
    <t>800-2</t>
  </si>
  <si>
    <t>8,9*7,6*0,15</t>
  </si>
  <si>
    <t>273313511R00</t>
  </si>
  <si>
    <t>Beton základových desek prostý třídy C 12/15</t>
  </si>
  <si>
    <t>801-1</t>
  </si>
  <si>
    <t>dodávka a uložení betonu do připravené konstrukce,</t>
  </si>
  <si>
    <t>5,1*3,8*0,1</t>
  </si>
  <si>
    <t>273351215RT1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</si>
  <si>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</si>
  <si>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</si>
  <si>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9,1*0,1*2+7,8*0,1*2</t>
  </si>
  <si>
    <t>4,9*0,3*2+3,6*0,3*2</t>
  </si>
  <si>
    <t>273351216R00</t>
  </si>
  <si>
    <t>Bednění stěn základových desek odstranění</t>
  </si>
  <si>
    <t>273362021R00</t>
  </si>
  <si>
    <t>Výztuž základových desek ze svařovaných sítí ze svařovaných sítí</t>
  </si>
  <si>
    <t>včetně distančních prvků</t>
  </si>
  <si>
    <t>5,1*3,8*0,0079</t>
  </si>
  <si>
    <t>274313711R00</t>
  </si>
  <si>
    <t>Beton základových pasů prostý třídy C 25/30</t>
  </si>
  <si>
    <t>2 001</t>
  </si>
  <si>
    <t>Urovnání a přehutnění základové spáry</t>
  </si>
  <si>
    <t>8,9*7,6</t>
  </si>
  <si>
    <t>311238115R00</t>
  </si>
  <si>
    <t xml:space="preserve">Zdivo nosné z cihel a tvarovek pálených tloušťky 300 mm,  , charakteristická pevnost v tlaku fk = 4,01 MPa, součinitel prostupu tepla U=0,60 W/m2.K, hodnota pro zdivo bez omítky při vlhkosti 0,5%,  </t>
  </si>
  <si>
    <t>4,9*3,3+4,9*3+3,6*3,15*2</t>
  </si>
  <si>
    <t>okno : -1,2*1,2</t>
  </si>
  <si>
    <t>dveře : -1,97*1,45</t>
  </si>
  <si>
    <t>380321452R00</t>
  </si>
  <si>
    <t>Kompletní konstrukce z betonu železového třídy C 30/37, tloušťky konstrukce od 150 do 300 mm</t>
  </si>
  <si>
    <t>čistíren odpadních vod (mimo budovy), nádrží, vodojemů, žlabů nebo kanálů, včetně pomocného pracovního lešení o výšce podlahy do 1900 mm a pro zatížení do 1,5 kPa,</t>
  </si>
  <si>
    <t>380361005R00</t>
  </si>
  <si>
    <t>Výztuž kompletních konstrukcí z oceli z oceli 10 425 (BSt 500 S)</t>
  </si>
  <si>
    <t>čistíren odpadních vod (mimo budovy), nádrží, vodojemů, žlabů nebo kanálů , včetně pomocného pracovního lešení o výšce podlahy do 1900 mm a pro zatížení do 1,5 kPa,</t>
  </si>
  <si>
    <t>cca 150 kg/m3</t>
  </si>
  <si>
    <t>5,7*0,150</t>
  </si>
  <si>
    <t>3 001</t>
  </si>
  <si>
    <t>Keramický překlad KP7 - 1500mm 3ks/otvor, DOD+MTŽ</t>
  </si>
  <si>
    <t>3 002</t>
  </si>
  <si>
    <t>Keramický překlad KP7 - 2250mm 3ks/otvor, DOD+MTŽ</t>
  </si>
  <si>
    <t>380356241R00</t>
  </si>
  <si>
    <t>Bednění kompletních konstrukcí neomítaných z betonu prostého nebo železového obyčejného vodostavebního, ploch rovinných, zřízení</t>
  </si>
  <si>
    <t>4,9*0,9*2+3,6*0,9*2</t>
  </si>
  <si>
    <t>380356242R00</t>
  </si>
  <si>
    <t>Bednění kompletních konstrukcí neomítaných z betonu prostého nebo železového obyčejného vodostavebního, ploch rovinných, odbednění</t>
  </si>
  <si>
    <t>417321315R00</t>
  </si>
  <si>
    <t>Železobeton ztužujících pásů a věnců třídy C 20/25</t>
  </si>
  <si>
    <t>4,9*3,6*0,3-4,3*3*0,3</t>
  </si>
  <si>
    <t>417361721R00</t>
  </si>
  <si>
    <t>Výztuž ztužujících pásů a věnců z betonářské oceli BSt 500 S</t>
  </si>
  <si>
    <t>Včetně distančních prvků.</t>
  </si>
  <si>
    <t>90kg/m3</t>
  </si>
  <si>
    <t>(4,9*3,6*0,3-4,3*3*0,3)*0,090</t>
  </si>
  <si>
    <t>44 001</t>
  </si>
  <si>
    <t>PUR střešní panel s izolačním jádrem IPN tl.80mm, DOD+MTŽ</t>
  </si>
  <si>
    <t>s povrchovou úpravou a s trapézy na horní rovině</t>
  </si>
  <si>
    <t>4,9*3,6</t>
  </si>
  <si>
    <t>596100020RAE</t>
  </si>
  <si>
    <t>Chodník z dlažby betonové, podklad beton prostý dlažba rozměru 500 x 500 mm, tloušťky 60 mm</t>
  </si>
  <si>
    <t>odkopávky nezapažené pro silnice, s přemístěním výkopku v příčných profilech, s naložením na dopravní prostředek a odvozem do 1 km, s uložením výkopku na skládku a úpravou pláně. Podklad z prostého betonu B 7,5 tl. 10 cm, dodávka a položení dlažby betonové do lože z těženého kameniva do tl. 3 cm, s vyplněním spár, s dvojím beraněním a se smetením přebytečného materiálu na krajnici, osazení a dodávka záhonových obrubníků do lože z prostého betonu tl. 5 - 10 cm se zalitím a zatřením spár maltou, s opěrou.</t>
  </si>
  <si>
    <t>Skladba:</t>
  </si>
  <si>
    <t>podklad z betonu prostého            10 cm</t>
  </si>
  <si>
    <t>lože z kameniva                               3 cm</t>
  </si>
  <si>
    <t>dlažba betonová                              4, 5, 6 cm</t>
  </si>
  <si>
    <t>celkem                                           17,18,19 cm</t>
  </si>
  <si>
    <t>kladecí vrstva C12/15 tl. 100mm</t>
  </si>
  <si>
    <t>podsyp štěrkový tl. 140mm</t>
  </si>
  <si>
    <t>601011141</t>
  </si>
  <si>
    <t>Štuk na stropech ručně, tloušťka vrstvy 3 mm</t>
  </si>
  <si>
    <t>Včetně pomocného lešení.</t>
  </si>
  <si>
    <t>4,3*3</t>
  </si>
  <si>
    <t>602011112</t>
  </si>
  <si>
    <t>Omítka vnitřních stěn jádrová, ručně, tloušťka vrstvy 10 mm</t>
  </si>
  <si>
    <t>Položka je kalkulována jako jedna z vrstev omítkové skladby. Položky za jednotlivé požadované vrstvy se sčítají.</t>
  </si>
  <si>
    <t>4,3*3-4,3*2</t>
  </si>
  <si>
    <t>4,3*3,3-1,97*1,45</t>
  </si>
  <si>
    <t>3*3,15-1,2*2</t>
  </si>
  <si>
    <t>3*3,15-0,9*2-1,2*1,2</t>
  </si>
  <si>
    <t>602016141</t>
  </si>
  <si>
    <t>Omítka vnitřních stěn štuková, ručně, tloušťka vrstvy 3 mm</t>
  </si>
  <si>
    <t>784443001</t>
  </si>
  <si>
    <t>Malba interiérová fungicidní bílá omyvatelná 2x, antibakteriální, paropropustná vč.dodávky</t>
  </si>
  <si>
    <t>622421143R00</t>
  </si>
  <si>
    <t>Omítky vnější stěn vápenné nebo vápenocementové štukové,  , složitost 1÷ 2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</si>
  <si>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</si>
  <si>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</si>
  <si>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</si>
  <si>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>Položka nátěru platí pro jakoukoliv barvu v provedení a spotřebě hmot podle předpisu výrobce.</t>
  </si>
  <si>
    <t>Směrná tloušťka u nátěru je cca 1 mm, u nástřiku cca 2 mm.</t>
  </si>
  <si>
    <t>Rovnost podkladu musí odpovídat technologickým předpisům.</t>
  </si>
  <si>
    <t>64 001</t>
  </si>
  <si>
    <t>Dveře vnější plastové 1450/1970mm, vč.rámu; DOD+MTŽ</t>
  </si>
  <si>
    <t>otočné, levé, jednokřídlové, plné s tepelně a akusticky izolační výplní do rámové plastové zárubně, s přechodovou prahovou lištou</t>
  </si>
  <si>
    <t>mikroventilace</t>
  </si>
  <si>
    <t>vnitřní barva bílá, vnější barva - hnědá</t>
  </si>
  <si>
    <t>zámek pro cylindrickou vložku na univerzální klíč provozovatele</t>
  </si>
  <si>
    <t>64 007</t>
  </si>
  <si>
    <t>Okno plastové otevíravé sklopné 1200 x 1200 mm, vč.rámu; DOD+MTŽ</t>
  </si>
  <si>
    <t>Rám s přerušeným tepelným mostem, mikroventilace, barva rámu vnitřní - bílá, vnější - hnědá</t>
  </si>
  <si>
    <t>parapet vnitřní - plastový</t>
  </si>
  <si>
    <t>tepelně izolační dvojsklo</t>
  </si>
  <si>
    <t>770 001</t>
  </si>
  <si>
    <t>Třívrstvý protiskluzový podlahový systém, DOD+MTŽ</t>
  </si>
  <si>
    <t>hygienicky nezávadný, otěruvzdorný, chemicky a mechanicky odolný, barva šedá</t>
  </si>
  <si>
    <t>primer se vsypem + stěrka + krycí nátěr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</si>
  <si>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</si>
  <si>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</si>
  <si>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</si>
  <si>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</si>
  <si>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</si>
  <si>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4,9*3*2+3,6*3*2</t>
  </si>
  <si>
    <t>941941111R00</t>
  </si>
  <si>
    <t xml:space="preserve">Montáž lešení lehkého pracovního řadového s podlahami pronájem lešení za den </t>
  </si>
  <si>
    <t>(4,9*3*2+3,6*3*2)*30</t>
  </si>
  <si>
    <t>941941831R00</t>
  </si>
  <si>
    <t>Demontáž lešení lehkého řadového s podlahami šířky od 0,8 do 1 m, výšky do 10 m</t>
  </si>
  <si>
    <t>97 001</t>
  </si>
  <si>
    <t>Jádrový vývrt pro d225mm ŽB stěnou tl.300mm, vč.likvidace a uložení suti; segmentové těsnění</t>
  </si>
  <si>
    <t>vč.začištění, zapravení a těsnění - zahrnuje i jeho dodávku a montáž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</si>
  <si>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</si>
  <si>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</si>
  <si>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</si>
  <si>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CH 001</t>
  </si>
  <si>
    <t>Chránička pro PE potrubí d225mm, DOD+MTŽ</t>
  </si>
  <si>
    <t>uložení při betonáži základových pasů</t>
  </si>
  <si>
    <t>0,5*2</t>
  </si>
  <si>
    <t>CH 002</t>
  </si>
  <si>
    <t>Chránička pro kabeláž 90/75, DOD+MTŽ</t>
  </si>
  <si>
    <t>0,5*1</t>
  </si>
  <si>
    <t>711141559R00</t>
  </si>
  <si>
    <t xml:space="preserve">Provedení izolace proti zemní vlhkosti pásy přitavením vodorovná, 1 vrstva, bez dodávky izolačních pásů,  </t>
  </si>
  <si>
    <t>800-711</t>
  </si>
  <si>
    <t>POL1_7</t>
  </si>
  <si>
    <t>4,9*0,5*2+3,6*0,5*2</t>
  </si>
  <si>
    <t>764 K1</t>
  </si>
  <si>
    <t>Okapový kotlík RŠ1/RŠ2 250/80mm, vč. příslušenství; DOD+MTŽ</t>
  </si>
  <si>
    <t>poplastovaný a pozinkovaný ocelový plech tl. 0,7mm</t>
  </si>
  <si>
    <t>764 K2</t>
  </si>
  <si>
    <t>Okapový svod RŠ 80mm, vč.objímk.příchytek, kolen a, ostatního příslušenství; DOD+MTŽ</t>
  </si>
  <si>
    <t>764 K3</t>
  </si>
  <si>
    <t>Okapový žlab RŠ 250mm, vč.okap.háků, příchytek, víček a příslušenství; DOD+MTŽ</t>
  </si>
  <si>
    <t>764 K4</t>
  </si>
  <si>
    <t>Oplechování podokeníku, vč.všech doplňků, spoj.mat.a přísluš.; DOD+MTŽ</t>
  </si>
  <si>
    <t>767 Z1</t>
  </si>
  <si>
    <t>Ocelový pozink.profil 100x100x4, vč.kotevního materiálu; DOD+MTŽ</t>
  </si>
  <si>
    <t>nosná část střešních PUR panelů : 3,3*4</t>
  </si>
  <si>
    <t>767 Z2</t>
  </si>
  <si>
    <t>Ocelový pozink.profil UPN65, vč.kotevního materiálu; DOD+MTŽ</t>
  </si>
  <si>
    <t>kotvený do stěn žlabu : 3,6</t>
  </si>
  <si>
    <t>767 Z3</t>
  </si>
  <si>
    <t>Kompozitový pochůzný rošt s protiskluz.úpr. H=50mm, vč.kotevních prvků; DOD+MTŽ</t>
  </si>
  <si>
    <t>- kotvení profilů do drážek žlabu - šroub M10x160 osadit pomocí tmelu do otvoru d12mm a hloubky 120mm podle pokynů výrobce</t>
  </si>
  <si>
    <t>781475112R00</t>
  </si>
  <si>
    <t>Montáž obkladů vnitřních z dlaždic keramických kladených do tmele 150 x 150 mm,  , kladených do flexibilního tmele</t>
  </si>
  <si>
    <t>800-771</t>
  </si>
  <si>
    <t>4,3*2+0,9*2+1,2*2</t>
  </si>
  <si>
    <t>799 001</t>
  </si>
  <si>
    <t>Přenosný hasicí přístroj 21A/183B, DOD+MTŽ</t>
  </si>
  <si>
    <t>799 002</t>
  </si>
  <si>
    <t>Informační tabulky, DOD+MTŽ</t>
  </si>
  <si>
    <t>značení únikových cest, uzávěru vody, hlavního vypínače NN, atd.</t>
  </si>
  <si>
    <t>799 102</t>
  </si>
  <si>
    <t>Ocelové pozink.uzavír.ventil.žaluzie 200x200mm, vč.rámu a sítě proti vnikání hmyzu; DOD+MTŽ</t>
  </si>
  <si>
    <t>R-položka</t>
  </si>
  <si>
    <t>POL12_1</t>
  </si>
  <si>
    <t>Tabulka pro určení podílu svislého přemístění výkopku. Číselná hodnota uvedená v tabulce udává procento z celkového objemu výkopávky, pro něž se oceňuje svislé přemístění výkopku.</t>
  </si>
  <si>
    <t>objemu do 100 m3    	100 %</t>
  </si>
  <si>
    <t>objemu do 10000 m3                   3 %</t>
  </si>
  <si>
    <t>- povrchová úprava žárové zinkování min 60</t>
  </si>
  <si>
    <t>- zakrytí bude uloženo na ocelové pozinkované válcované profily L100/50/6</t>
  </si>
  <si>
    <t>hloubení : 76,545</t>
  </si>
  <si>
    <t>obsyp : -55,573</t>
  </si>
  <si>
    <t>Čerpání sráž. ev.podzem.vod, vč. pohotovosti čerpací soupravy</t>
  </si>
  <si>
    <t>Voda čerpána do vodoteče.</t>
  </si>
  <si>
    <t>131201201R00</t>
  </si>
  <si>
    <t>Hloubení zapažených jam v hor.3 do 100 m3</t>
  </si>
  <si>
    <t>Předpoklad 40% výkopku</t>
  </si>
  <si>
    <t>4,5*4,5*4,20*0,4</t>
  </si>
  <si>
    <t>131201209R00</t>
  </si>
  <si>
    <t>Příplatek za lepivost - hloubení zapaž.jam v hor.3</t>
  </si>
  <si>
    <t>131301202R00</t>
  </si>
  <si>
    <t>Hloubení zapažených jam v hor.4 do 1000 m3</t>
  </si>
  <si>
    <t>Předpoklad 50% výkopku</t>
  </si>
  <si>
    <t>4,5*4,5*4,20*0,5</t>
  </si>
  <si>
    <t>131301209R00</t>
  </si>
  <si>
    <t>Příplatek za lepivost - hloubení zapaž.jam v hor.4</t>
  </si>
  <si>
    <t>131401202R00</t>
  </si>
  <si>
    <t>Hloubení zapažených jam v hor.5 do 1000 m3</t>
  </si>
  <si>
    <t>Předpoklad 10% výkopku</t>
  </si>
  <si>
    <t>4,5*4,5*4,20*0,1</t>
  </si>
  <si>
    <t>151301302R00</t>
  </si>
  <si>
    <t>Rozepření stěn pažení - hnané -  hl. do 8 m</t>
  </si>
  <si>
    <t>4,5*4,5*4,2</t>
  </si>
  <si>
    <t>151301312R00</t>
  </si>
  <si>
    <t>Odstranění rozepření stěn - hnané - hl. do 8 m</t>
  </si>
  <si>
    <t>151301402R00</t>
  </si>
  <si>
    <t>Vzepření stěn pažení - hnané - hl. do 8 m</t>
  </si>
  <si>
    <t>4,5*6*4</t>
  </si>
  <si>
    <t>151301412R00</t>
  </si>
  <si>
    <t>Odstranění vzepření stěn - hnané - hl. do 8 m</t>
  </si>
  <si>
    <t>151401202R00</t>
  </si>
  <si>
    <t>Pažení stěn výkopu hnané, štětovnicemi, hl. do 8 m</t>
  </si>
  <si>
    <t>151401212R00</t>
  </si>
  <si>
    <t>Odstranění pažení stěn ze štětovnic,hnané,hl.do 8m</t>
  </si>
  <si>
    <t>Svislé přemístění výkopku z hor.1-4 do 2,5 m</t>
  </si>
  <si>
    <t>Platí pro hloubky výkopu od 1 do 2,5 m. Při hloubce do 1 m se svislé přemístění neoceňuje.</t>
  </si>
  <si>
    <t>hloubení rýh š. do 200 cm</t>
  </si>
  <si>
    <t>objemu do 100 m3                   100 %</t>
  </si>
  <si>
    <t>objemu nad 100 m3                   50 %</t>
  </si>
  <si>
    <t>4,5*4,5*4,20*0,9</t>
  </si>
  <si>
    <t>Svislé přemístění výkopku z hor.5-7 do 2,5 m</t>
  </si>
  <si>
    <t>Vodorovné přemístění výkopku z hor.5-7 do 10000 m</t>
  </si>
  <si>
    <t>Uložení sypaniny na skl.-modelace na výšku přes 2m</t>
  </si>
  <si>
    <t>tř.5 : 8,505</t>
  </si>
  <si>
    <t>Obsyp objektu bez prohození sypaniny</t>
  </si>
  <si>
    <t>polštář : -3,0375</t>
  </si>
  <si>
    <t>deska : -0,9</t>
  </si>
  <si>
    <t>ČS : -Pi*1,15^2*4,1</t>
  </si>
  <si>
    <t>Příplatek za prohození sypaniny pro obsyp objektu</t>
  </si>
  <si>
    <t>Poplatek za skládku horniny 5 - 7</t>
  </si>
  <si>
    <t>2 04 001</t>
  </si>
  <si>
    <t>4,5*4,5</t>
  </si>
  <si>
    <t>Montáž trativodů z flexibilních trubek, lože</t>
  </si>
  <si>
    <t>4,5*4</t>
  </si>
  <si>
    <t>Polštář základu ze štěrkopísku tříděného, fr. 0-16mm vč.hutnění</t>
  </si>
  <si>
    <t>4,5*4,5*0,15</t>
  </si>
  <si>
    <t>Beton základových desek prostý C 12/15</t>
  </si>
  <si>
    <t>3*3*0,1</t>
  </si>
  <si>
    <t>273351215R00</t>
  </si>
  <si>
    <t>Bednění stěn základových desek - zřízení</t>
  </si>
  <si>
    <t>3*0,1*4</t>
  </si>
  <si>
    <t>Bednění stěn základových desek - odstranění</t>
  </si>
  <si>
    <t>Včetně očištění, vytřídění a uložení bedního materiálu.</t>
  </si>
  <si>
    <t>Trubka PVC drenážní flexibilní d 100 mm</t>
  </si>
  <si>
    <t>Vyrovnávací beton výplňový nebo spádový C 25/30</t>
  </si>
  <si>
    <t>Pi*1,0^2*0,4</t>
  </si>
  <si>
    <t>Osazení poklopu s rámem do 150 kg, včetně dodávky poklopu lit. kruhového D 600</t>
  </si>
  <si>
    <t>899103111RT3</t>
  </si>
  <si>
    <t>Osazení poklopu s rámem do 150 kg, včetně dodávky poklopu lit. kruhového D 400mm</t>
  </si>
  <si>
    <t>Zakrytí čerpací studny</t>
  </si>
  <si>
    <t>899104111R00</t>
  </si>
  <si>
    <t>Osazení poklopu s rámem nad 150 kg</t>
  </si>
  <si>
    <t>899623141.1</t>
  </si>
  <si>
    <t>Zřízení a odstranění bednění pro obetonování šache, vč.dodávky bednícího materiálu</t>
  </si>
  <si>
    <t>2*Pi*1,4*3,75</t>
  </si>
  <si>
    <t>899623171R00</t>
  </si>
  <si>
    <t>Obetonování potrubí nebo zdiva stok betonem C25/30</t>
  </si>
  <si>
    <t>obetonování šachty proti vztlaku do výšky 3,75m</t>
  </si>
  <si>
    <t>Pi*1,4^2*3,75-Pi*1,15^2*3,75</t>
  </si>
  <si>
    <t>89 902</t>
  </si>
  <si>
    <t>Objekt ČS prefa skruž.dílce vnitř.prům.2000mm, vč.dna; DOD+MTŽ</t>
  </si>
  <si>
    <t>V položce jsou zakalkulovány i náklady na dopravu</t>
  </si>
  <si>
    <t>97 401</t>
  </si>
  <si>
    <t>Jádrový vývrt pro DN65 nerez ŽB stěnou ČS tl.400mm, vč.likvidace a uložení suti; segmentové těsnění</t>
  </si>
  <si>
    <t>97 402</t>
  </si>
  <si>
    <t>Jádrový vývrt pro DN200 PVC stěnou ČS tl.400mm, vč.likvidace a uložení suti; segmentové těsnění</t>
  </si>
  <si>
    <t>VZT 001</t>
  </si>
  <si>
    <t>Odvětrání ČS - odvod vzduchu potrubím d160mm, DOD+MTŽ vč.kotevního materiálu</t>
  </si>
  <si>
    <t>767 004</t>
  </si>
  <si>
    <t>Poklop kompozit.(B125 dle EN 124) 600x900mm, vč.rámu</t>
  </si>
  <si>
    <t>vysoký s ventilační hlavicí, uzamykatelný</t>
  </si>
  <si>
    <t>rám osazen při betonáži, víko uchyceno šrouby</t>
  </si>
  <si>
    <t>zámek s bezpečnostní vložkou</t>
  </si>
  <si>
    <t>vč.těsnění rámu i víka poklopu</t>
  </si>
  <si>
    <t>aretace otevření a zajištění poklopu v otevřené poloze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</si>
  <si>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</si>
  <si>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</si>
  <si>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</si>
  <si>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předpoklad - 50% výkopku v hornině tř.3</t>
  </si>
  <si>
    <t>kabely NN a SL dl.120,0m : 0,6*1*120*0,5</t>
  </si>
  <si>
    <t>zemnící páska dl.100,0m : 0,6*0,7*100*0,5</t>
  </si>
  <si>
    <t>132201119R00</t>
  </si>
  <si>
    <t xml:space="preserve">Hloubení rýh šířky do 60 cm příplatek za lepivost, v hornině 3,  </t>
  </si>
  <si>
    <t>132301112R00</t>
  </si>
  <si>
    <t>Hloubení rýh šířky do 60 cm nad 100 m3, v hornině 4, hloubení strojně</t>
  </si>
  <si>
    <t>132301119R00</t>
  </si>
  <si>
    <t xml:space="preserve">Hloubení rýh šířky do 60 cm příplatek za lepivost, v hornině 4,  </t>
  </si>
  <si>
    <t>hloubení : 114</t>
  </si>
  <si>
    <t>zásypy : -99,6</t>
  </si>
  <si>
    <t>Uložení přebytečné zeminy z výkopku na mezideponii</t>
  </si>
  <si>
    <t>kabely NN a SL dl.120,0m : 0,6*(1-0,1-0,1)*120</t>
  </si>
  <si>
    <t>zemnící páska dl.100,0m : 0,6*0,7*100</t>
  </si>
  <si>
    <t>1 901</t>
  </si>
  <si>
    <t>Studna vrtaná čerpací - ocelová pažnice d400mm, hl. 5,0m, výplň dna štěrkem, poklop těžký litinový;, DOD+MTŽ</t>
  </si>
  <si>
    <t>175101101RT4</t>
  </si>
  <si>
    <t>Obsyp bez prohození sypaniny, s dodáním písku frakce 0 - 4 mm</t>
  </si>
  <si>
    <t>kabely NN a SL dl.120,0m : 0,6*0,1*120</t>
  </si>
  <si>
    <t>kabely NN a SL dl.120,0m : 3*120*0,2</t>
  </si>
  <si>
    <t>zemnící páska dl.100,0m : 2*100*0,2</t>
  </si>
  <si>
    <t>1.01 : 2,5*4*2+1,5*4*2+3,70</t>
  </si>
  <si>
    <t>1.02 : 3,75*4+4,5*4+9,20</t>
  </si>
  <si>
    <t>1.03 : 8,775*4+12*4+22,90</t>
  </si>
  <si>
    <t>1.04 : 1,6*4*2+1,5*4*2+2,4</t>
  </si>
  <si>
    <t>1.05 : 4,724*4+6*4+12,6</t>
  </si>
  <si>
    <t>1.06 : 1,6*4*2+1,5*4*2+2,4</t>
  </si>
  <si>
    <t>1.07 : 2,5*4*2+1,5*4*2+3,7</t>
  </si>
  <si>
    <t>274313511R00</t>
  </si>
  <si>
    <t>Beton základových pasů prostý třídy C 12/15</t>
  </si>
  <si>
    <t>schodiště : 1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</si>
  <si>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</si>
  <si>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</si>
  <si>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</si>
  <si>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schodiště : 0,5*0,9*2+1,4*0,9</t>
  </si>
  <si>
    <t>274351216R00</t>
  </si>
  <si>
    <t>Bednění stěn základových pasů odstranění</t>
  </si>
  <si>
    <t>311231733R00</t>
  </si>
  <si>
    <t xml:space="preserve">Zdivo nosné z cihel a tvarovek pálených tloušťky 380 mm, výpočtová pevnost Rd 1,7 MPa,  , součinitel prostupu tepla U = 0,37 W/m2.K , hodnota pro zdivo bez omítky při vlhkosti 1%,  </t>
  </si>
  <si>
    <t>RTS 19/ I</t>
  </si>
  <si>
    <t>2*Pi*4,88*3</t>
  </si>
  <si>
    <t>dveře : -1*1,97</t>
  </si>
  <si>
    <t>okna : -0,6*0,9*2</t>
  </si>
  <si>
    <t>-1,5*1,9*3</t>
  </si>
  <si>
    <t>342248114R00</t>
  </si>
  <si>
    <t>Příčky z tvárnic pálených Příčky z tvárnic pálených tloušťky 140 mm, z děrovaných příčkovek, P 10, na maltu MVC 5</t>
  </si>
  <si>
    <t>jednoduché nebo příčky zděné do svislé dřevěné, cihelné, betonové nebo ocelové konstrukce na jakoukoliv maltu vápenocementovou (MVC) nebo cementovou (MC),</t>
  </si>
  <si>
    <t>3,6*3*2+3,5*3*2+1,75*3*2</t>
  </si>
  <si>
    <t>dveře : -0,9*1,97*2</t>
  </si>
  <si>
    <t>-0,6*1,97</t>
  </si>
  <si>
    <t>cca 180 kg/m3</t>
  </si>
  <si>
    <t>vč.chemických kotev do stávajícího betonu</t>
  </si>
  <si>
    <t>46,25*0,180</t>
  </si>
  <si>
    <t>3 003</t>
  </si>
  <si>
    <t>Keramický překlad KP7 - 1000mm 2ks/otvor, DOD+MTŽ</t>
  </si>
  <si>
    <t>3 004</t>
  </si>
  <si>
    <t>Keramický překlad KP7 - 1250mm 2ks/otvor, DOD+MTŽ</t>
  </si>
  <si>
    <t>3 005</t>
  </si>
  <si>
    <t>ŽB monolitický překlad min.uložení 200mm, pro okno š.600mm; DOD+MTŽ</t>
  </si>
  <si>
    <t>3 006</t>
  </si>
  <si>
    <t>ŽB monolitický překlad min.uložení 200mm, pro dveře š.1000mm; DOD+MTŽ</t>
  </si>
  <si>
    <t>3 007</t>
  </si>
  <si>
    <t>ŽB monolitický překlad min.uložení 200mm, pro dveře š.1500mm; DOD+MTŽ</t>
  </si>
  <si>
    <t>3,45*5*2</t>
  </si>
  <si>
    <t>3,40*1*2*2</t>
  </si>
  <si>
    <t>2*1*2*2</t>
  </si>
  <si>
    <t>Pi*4,88^2*0,25-Pi*4,5^2*0,25</t>
  </si>
  <si>
    <t>(Pi*4,88^2*0,25-Pi*4,5^2*0,25)*0,090</t>
  </si>
  <si>
    <t>430321514R00</t>
  </si>
  <si>
    <t>Beton schodišťových konstrukcí (stupňů, schodnic, ramen, podest s nosníky) železový třídy C 30/37</t>
  </si>
  <si>
    <t>430361721R00</t>
  </si>
  <si>
    <t>Výztuž schodišťových konstrukcí  (stupňů, schodnic, ramen, podest s nosníky) z betonářské oceli 10425 (BSt 500 S)</t>
  </si>
  <si>
    <t>130kg/m3</t>
  </si>
  <si>
    <t>4*0,130</t>
  </si>
  <si>
    <t>431351121R00</t>
  </si>
  <si>
    <t>Bednění podest a podstupňových desek přímočarých zřízení</t>
  </si>
  <si>
    <t>včetně podpěrné konstrukce o výšce do 4 m</t>
  </si>
  <si>
    <t>1,45*2</t>
  </si>
  <si>
    <t>431351122R00</t>
  </si>
  <si>
    <t>Bednění podest a podstupňových desek přímočarých odstranění</t>
  </si>
  <si>
    <t>433351131R00</t>
  </si>
  <si>
    <t>Bednění schodnic přímočarých zřízení</t>
  </si>
  <si>
    <t>včetně podpěrné konstrukce do výšky 4 m</t>
  </si>
  <si>
    <t>1,4*0,2*3</t>
  </si>
  <si>
    <t>433351132R00</t>
  </si>
  <si>
    <t>Bednění schodnic přímočarých odstranění</t>
  </si>
  <si>
    <t>451573111R01</t>
  </si>
  <si>
    <t>Lože pískové, s dodáním písku frakce 0 - 4 mm</t>
  </si>
  <si>
    <t>457311119R00</t>
  </si>
  <si>
    <t>Vyrovnávací beton výplňový nebo spádový C 30/37</t>
  </si>
  <si>
    <t>1.04 : 0,125*2,4</t>
  </si>
  <si>
    <t>1.05 : 0,125*12,60</t>
  </si>
  <si>
    <t>1.06 : 0,125*2,4</t>
  </si>
  <si>
    <t>1.07 : 0,125*3,70</t>
  </si>
  <si>
    <t>44 002</t>
  </si>
  <si>
    <t>Laťování střechy, vč.spojovacích prostř., kontralatě 50/30; DOD+MTŽ</t>
  </si>
  <si>
    <t>Pi*5*5,5</t>
  </si>
  <si>
    <t>44 003</t>
  </si>
  <si>
    <t>Krytina střešní plechová, DOD+MTŽ</t>
  </si>
  <si>
    <t>44 004</t>
  </si>
  <si>
    <t>Podbití prkenné v celé ploše, vč.materiálu, DOD+MTŽ</t>
  </si>
  <si>
    <t>44 005</t>
  </si>
  <si>
    <t>Difuzní folie střešní, DOD+MTŽ</t>
  </si>
  <si>
    <t>44 006</t>
  </si>
  <si>
    <t>Konstrukce krovu střechy, vč.spojovacích prostř., DOD+MTŽ</t>
  </si>
  <si>
    <t>vč.dvojnásobného ochranného nátěru tesařských konstrukcíproti dřevokazným houbám, hmyzu a plísním</t>
  </si>
  <si>
    <t>44 007</t>
  </si>
  <si>
    <t>Konstrukce krovu střechy vodorovná kleštinová, vč.spojovacích prostř.; DOD+MTŽ</t>
  </si>
  <si>
    <t>Pi*5^2</t>
  </si>
  <si>
    <t>564871111R00</t>
  </si>
  <si>
    <t>Podklad ze štěrkodrti s rozprostřením a zhutněním frakce 0-63 mm, tloušťka po zhutnění 250 mm</t>
  </si>
  <si>
    <t>822-1</t>
  </si>
  <si>
    <t>5 vrstev/schodiště : 1,4*1,2*5</t>
  </si>
  <si>
    <t>Pi*4,5^2</t>
  </si>
  <si>
    <t>(3,6*3*2+3,5*3*2+1,75*3*2)*2</t>
  </si>
  <si>
    <t>dveře : -0,9*1,97*2*2</t>
  </si>
  <si>
    <t>-0,6*1,97*2</t>
  </si>
  <si>
    <t>61 901</t>
  </si>
  <si>
    <t>Nosná systémová konstrukce podhledu; DOD+MTŽ, SDK desky do prostř.se zvýš.vlhkostí tl.min.20mm</t>
  </si>
  <si>
    <t>Pi*4,88^2</t>
  </si>
  <si>
    <t>2.04 obklad : -(1,6*2*3+0,9*2)</t>
  </si>
  <si>
    <t>strop : Pi*4,5^2</t>
  </si>
  <si>
    <t>Omítky vnější stěn vápenné nebo vápenocementové štukové,  , složitost 1÷ 2, Malta pro zdění</t>
  </si>
  <si>
    <t>631100002RA0</t>
  </si>
  <si>
    <t>Kompletní podlahové konstrukce z dlažby keramické,podkladní mazanina 8 cm</t>
  </si>
  <si>
    <t>2.03 : 8,60</t>
  </si>
  <si>
    <t>2.04 : 2,45</t>
  </si>
  <si>
    <t>64 002</t>
  </si>
  <si>
    <t>Dveře vnější plastové 1000/1970mm, vč.rámu; DOD+MTŽ</t>
  </si>
  <si>
    <t>64 003</t>
  </si>
  <si>
    <t>Dřevěné dveře jednokřídlové 600/1970mm plné, vč.rámu; DOD+MTŽ</t>
  </si>
  <si>
    <t>výplň dřevěná (dřevotříska)</t>
  </si>
  <si>
    <t>obložková zárubeň</t>
  </si>
  <si>
    <t>barva vnitřní/vnější bílá</t>
  </si>
  <si>
    <t>FAB zámek</t>
  </si>
  <si>
    <t>64 004</t>
  </si>
  <si>
    <t>Dřevěné dveře jednokřídlové 900/1970mm plné, vč.rámu; DOD+MTŽ</t>
  </si>
  <si>
    <t>64 005</t>
  </si>
  <si>
    <t>Okno plastové otevíravé sklopné 600 x 900 mm, vč.rámu; DOD+MTŽ</t>
  </si>
  <si>
    <t>jednokřídlové</t>
  </si>
  <si>
    <t>s tepelně izolačním dvojsklem</t>
  </si>
  <si>
    <t>rám s přerušeným tepelným mostem</t>
  </si>
  <si>
    <t>vnitřní barva bílá</t>
  </si>
  <si>
    <t>vnější barva hnědá</t>
  </si>
  <si>
    <t>64 006</t>
  </si>
  <si>
    <t>Okno plastové otevíravé sklopné 1500 x 1900 mm, vč.rámu; DOD+MTŽ</t>
  </si>
  <si>
    <t>2.01 : 41,10</t>
  </si>
  <si>
    <t>2.02 : 8,60</t>
  </si>
  <si>
    <t>899721112R01</t>
  </si>
  <si>
    <t>Fólie výstražná z PVC červená, šířka 30 cm</t>
  </si>
  <si>
    <t>933901111R00</t>
  </si>
  <si>
    <t>Zkoušky objektů a vymývání provedení zkoušky vodotěsnosti betonové nádrže jakéhokoliv druhu a tvaru, o obsahu do 1000 m3</t>
  </si>
  <si>
    <t>-</t>
  </si>
  <si>
    <t>Pi*4,5^2*4,4</t>
  </si>
  <si>
    <t>08211320</t>
  </si>
  <si>
    <t>vodné pro vodu pitnou</t>
  </si>
  <si>
    <t>08231320</t>
  </si>
  <si>
    <t>stočné pro vodu nečištěnou</t>
  </si>
  <si>
    <t>2*Pi*4,88*3*30</t>
  </si>
  <si>
    <t>962052211R00</t>
  </si>
  <si>
    <t>Bourání zdiva železobetonového nadzákladového</t>
  </si>
  <si>
    <t>801-3</t>
  </si>
  <si>
    <t>nebo vybourání otvorů průřezové plochy přes 4 m2 ve zdivu železobetonovém, včetně pomocného lešení o výšce podlahy do 1900 mm a pro zatížení do 1,5 kPa  (150 kg/m2),</t>
  </si>
  <si>
    <t>971052441R00</t>
  </si>
  <si>
    <t>Vybourání a prorážení otvorů v železobetonových zdech a příčkách plochy do 0,25 m2, tloušťky do 300 mm</t>
  </si>
  <si>
    <t>základových nebo nadzákladových,</t>
  </si>
  <si>
    <t>0,5 x 0,2 tl.0,25m : 1</t>
  </si>
  <si>
    <t>97 05 001</t>
  </si>
  <si>
    <t>Jádrový vývrt pro PE100 d90/5,4mm ŽB tl.300mm, vč.likvidace a uložení suti; segmentové těsnění</t>
  </si>
  <si>
    <t xml:space="preserve">ks    </t>
  </si>
  <si>
    <t>97 05 002</t>
  </si>
  <si>
    <t>Jádrový vývrt pro NO d88,9x3mm ŽB tl.300mm, začištění vč.likvidace a uložení suti, dotěsnění betonovou těsnící maltou</t>
  </si>
  <si>
    <t>97 05 003</t>
  </si>
  <si>
    <t>Jádrový vývrt pro NO d306x3mm ŽB tl.300mm, začištění, vč.likvidace a uložení suti, dotěsnění betonovou těsnící maltou</t>
  </si>
  <si>
    <t>97 05 004</t>
  </si>
  <si>
    <t>Jádrový vývrt pro NO d88,9x3mm ŽB tl.250mm, vč. likvidace a uložení suti, segmentové těsnění</t>
  </si>
  <si>
    <t>97 05 005</t>
  </si>
  <si>
    <t>Jádrový vývrt pro NO d156x3mm ŽB tl.250mm, vč.likvidace a uložení suti, segmentové těsnění</t>
  </si>
  <si>
    <t>97 05 006</t>
  </si>
  <si>
    <t>Jádrový vývrt pro NO d156x3mm ŽB tl.300mm, vč.likvidace a uložení suti, segmentové těsnění</t>
  </si>
  <si>
    <t>97 05 007</t>
  </si>
  <si>
    <t>Jádrový vývrt pro NO d60,3x3mm ŽB tl.300mm, vč.likvidace a uložení suti, segmentové těsnění</t>
  </si>
  <si>
    <t>97 05 008</t>
  </si>
  <si>
    <t>Jádrový vývrt pro NO d60,3x3mm ŽB tl.300mm, začištění, vč.likvidace a uložení suti, dotěsnění betonovou těsnící maltou</t>
  </si>
  <si>
    <t>97 05 009</t>
  </si>
  <si>
    <t>Jádrový vývrt pro NO d206x3mm ŽB tl.300mm, začištění, vč.likvidace a uložení suti, dotěsnění betonovou těsnící maltou</t>
  </si>
  <si>
    <t>97 05 010</t>
  </si>
  <si>
    <t>Jádrový vývrt pro NO d108x3mm ŽB tl. 300mm, začištění, vč.likvidace a uložení suti, dotěsnění betonovou těsnící maltou</t>
  </si>
  <si>
    <t>97 05 011</t>
  </si>
  <si>
    <t>Jádrový vývrt pro PVC KG DN200 ŽB tl.300mm, vč.likvidace a uložení suti, segmentové těsnění</t>
  </si>
  <si>
    <t>97 05 012</t>
  </si>
  <si>
    <t>Jádrový vývrt pro NO d88,9x3mm ŽB tl.300mm, vč. likvidace a uložení suti, segmentové těsnění</t>
  </si>
  <si>
    <t>97 05 013</t>
  </si>
  <si>
    <t>Jádrový vývrt pro NO d108x3mm ŽB tl.300mm, vč.likvidace a uložení suti, segmentové těsnění</t>
  </si>
  <si>
    <t>97 05 014</t>
  </si>
  <si>
    <t>Jádrová vrtání prostupů menších než d50mm ŽB, začištění, likvidace a uložení suti, zatěsnění</t>
  </si>
  <si>
    <t>budou provedeny dle tras vyznačených v jednotlivých částech PD</t>
  </si>
  <si>
    <t>prostupy provádět v souladu s oddílem projektové dokumentace - strojní technologie</t>
  </si>
  <si>
    <t>uložení při betonáži</t>
  </si>
  <si>
    <t>0,3*2</t>
  </si>
  <si>
    <t>2*Pi*4,88*0,5</t>
  </si>
  <si>
    <t>713141151R00</t>
  </si>
  <si>
    <t>Montáž tepelné izolace plochých střech kladená na sucho, jednovrstvá</t>
  </si>
  <si>
    <t>800-713</t>
  </si>
  <si>
    <t>mezi vazníky : Pi*4,88^2</t>
  </si>
  <si>
    <t>713141221RO3</t>
  </si>
  <si>
    <t>Montáž tepelné izolace plochých střech montáž parozábrany na plný podklad plochých střech, včetně dodávky materiálu</t>
  </si>
  <si>
    <t>63151410</t>
  </si>
  <si>
    <t>deska izolační minerální vlákno; tl. 140,0 mm; součinitel tepelné vodivosti 0,035 W/mK; R = 3,900 m2K/W; obj. hmotnost 40,00 kg/m3; hydrofobizováno</t>
  </si>
  <si>
    <t>POL3_7</t>
  </si>
  <si>
    <t>typ UNI = univerzální</t>
  </si>
  <si>
    <t>pro všechny způsoby nezatížené vnitřní výplňové izolace - mezi krokve, do příček, stropů, podhledů, na nepochůzné půdy apod.</t>
  </si>
  <si>
    <t>Rozměr: dl. 1000 x š. 500 mm</t>
  </si>
  <si>
    <t xml:space="preserve">                    </t>
  </si>
  <si>
    <t>Součinitel tepelné vodivosti: 0,035 W/m . K</t>
  </si>
  <si>
    <t>Objemová hmotnost: 50 kg/m3</t>
  </si>
  <si>
    <t>725119305R00</t>
  </si>
  <si>
    <t>Klozetové mísy montáž  kombinované</t>
  </si>
  <si>
    <t>800-721</t>
  </si>
  <si>
    <t>Vč.připojovací gumové manžety, montážního příslušenství a sedátka.</t>
  </si>
  <si>
    <t>55149005</t>
  </si>
  <si>
    <t>Držák toaletního papíru, provedení chrom, DOD+MTŽ</t>
  </si>
  <si>
    <t>vč.kotevních prvků</t>
  </si>
  <si>
    <t>55149051</t>
  </si>
  <si>
    <t>Kartáč WC s nerez držákem nástěnným, provedení chrom, DOD+MTŽ</t>
  </si>
  <si>
    <t>720 001</t>
  </si>
  <si>
    <t>Umyvadlo keramické bílé bez otvoru pro baterii, 500x395mm, vč.příslušenství; DOD+MTŽ</t>
  </si>
  <si>
    <t>kpl</t>
  </si>
  <si>
    <t>720 002</t>
  </si>
  <si>
    <t>Baterie umyvadlová nástěnná páková, chrom, DOD+MTŽ</t>
  </si>
  <si>
    <t>720 003</t>
  </si>
  <si>
    <t>Elektrický akumulační ohřívač, objem 5l, DOD+MTŽ</t>
  </si>
  <si>
    <t>720 004</t>
  </si>
  <si>
    <t>Rozvod tlakové vody DN15-32, PP vč.tvarovek, a stav.přípomoci; DOD+MTŽ</t>
  </si>
  <si>
    <t>vč.vodoměrné sestavy a chráničky nerez DN100</t>
  </si>
  <si>
    <t>720 005</t>
  </si>
  <si>
    <t>Odpadní potrubí vč.tvarovek a stavební přípomoci, DOD+MTŽ</t>
  </si>
  <si>
    <t>64232405</t>
  </si>
  <si>
    <t>klozet kombi stojící; h kloz. mísy 390 mm; š nádrže 305 mm; š kloz. mísy 350 mm; hl. 655 mm; splach. hluboké; odpad svislý; bílý; nádrž spodní napouštění; objem splachování 3/6 l</t>
  </si>
  <si>
    <t>3,5*2</t>
  </si>
  <si>
    <t>2*Pi*4,88</t>
  </si>
  <si>
    <t>K4 : 1,5*3</t>
  </si>
  <si>
    <t>K5 : 0,65*2</t>
  </si>
  <si>
    <t>767 05 Z1</t>
  </si>
  <si>
    <t>Kompozitový poklop vč.rámu 700 x 700mm, vč.kotevních prvků; DOD+MTŽ</t>
  </si>
  <si>
    <t>rám osazen při betonáži desky</t>
  </si>
  <si>
    <t>767 05 Z2</t>
  </si>
  <si>
    <t>Kompozitový poklop vč.rámu 700 x 900mm, vč.kotevních prvků; DOD+MTŽ</t>
  </si>
  <si>
    <t>767 05 Z3</t>
  </si>
  <si>
    <t>Kompozitový poklop vč.rámu 700 x 1500mm, vč.kotevních prvků; DOD+MTŽ</t>
  </si>
  <si>
    <t>767 05 Z4</t>
  </si>
  <si>
    <t>Nerezový žebřík, příčle po 250mm dl.5,2m, vč.kotevních prvků; DOD+MTŽ</t>
  </si>
  <si>
    <t>kotveno do stávající stěny</t>
  </si>
  <si>
    <t>767 05 Z5</t>
  </si>
  <si>
    <t>Ocelové trubkové zábradlí v.1,1m s jednou výplní, a okopovým plechem vč.kotevního materiálu; DOD+MTŽ</t>
  </si>
  <si>
    <t>- madlo, sloupky, výplň - trubka d51/3 mm</t>
  </si>
  <si>
    <t>- kotvení přivařením k ocelovým nosníkům lávky a pomocí kotevních plechů tl.4mm a vrtaných kotev k ŽB konstrukci</t>
  </si>
  <si>
    <t>- materiál ocel 11 353.1</t>
  </si>
  <si>
    <t>- povrchová úprava žárové zinkování min.60</t>
  </si>
  <si>
    <t>767 05 Z6</t>
  </si>
  <si>
    <t>Nerezový žebřík, příčle po 250mm dl.5,0m, výsuvné nerez.madlo, vč.kotevních prvků; DOD+MTŽ</t>
  </si>
  <si>
    <t>767 05 Z7</t>
  </si>
  <si>
    <t>Pozink nosník IPN140 pro kotv.zdvih. zařízení, vč.kotevního a spoj. materiálu; DOD+MTŽ</t>
  </si>
  <si>
    <t>767 05 Z8</t>
  </si>
  <si>
    <t>Nosná střed. konstrukce z pozink.nosníků 2xUPN140, vč.kotevního a spoj. materiálu; DOD+MTŽ</t>
  </si>
  <si>
    <t>délka sloupů 3m (8 kusů)</t>
  </si>
  <si>
    <t>vodorovná konstrukce 1,8m (8 kusů)</t>
  </si>
  <si>
    <t>3*8+1,8*8</t>
  </si>
  <si>
    <t>767 100</t>
  </si>
  <si>
    <t>Demontáž ocelových konstrukcí</t>
  </si>
  <si>
    <t>2.04 : 1,6*2*3+0,9*2</t>
  </si>
  <si>
    <t>799 101</t>
  </si>
  <si>
    <t>PVC potrubí DN125 vč.kolen a plast.mřížky se sítí, proti vnikání hmyzu vč.závěsů a kotvení; DOD+MTŽ</t>
  </si>
  <si>
    <t>5,0*6</t>
  </si>
  <si>
    <t>799 103</t>
  </si>
  <si>
    <t>Ocelové pozink.uzavír.ventil.žaluzie 300x300mm, vč.rámu a sítě proti vnikání hmyzu; DOD+MTŽ</t>
  </si>
  <si>
    <t>799 104</t>
  </si>
  <si>
    <t>Ocelové pozink.uzavír.ventil.žaluzie 360x360mm, vč.rámu a sítě proti vnikání hmyzu; DOD+MTŽ</t>
  </si>
  <si>
    <t>799 105</t>
  </si>
  <si>
    <t>Ocelové pozink.uzavír.ventil.žaluzie 600x300mm, vč.rámu a sítě proti vnikání hmyzu; DOD+MTŽ</t>
  </si>
  <si>
    <t>799 106</t>
  </si>
  <si>
    <t>Plastová větrací hlavice střešní, DOD+MTŽ</t>
  </si>
  <si>
    <t>979087112R00</t>
  </si>
  <si>
    <t xml:space="preserve">Vodorovná doprava suti a vybouraných hmot nakládání suti na dopravní prostředky,  </t>
  </si>
  <si>
    <t>se složením a hrubým urovnáním nebo s přeložením na jiný dopravní prostředek kromě lodi, vč. příplatku za každých dalších i započatých 1000 m přes 1000 m,</t>
  </si>
  <si>
    <t>979951161R00</t>
  </si>
  <si>
    <t>Výkup kovů zinek, plechy</t>
  </si>
  <si>
    <t>POL1_3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</si>
  <si>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</si>
  <si>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</si>
  <si>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</si>
  <si>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</si>
  <si>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</si>
  <si>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</si>
  <si>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Celková vzdálenost na skládku ... cca 10km.</t>
  </si>
  <si>
    <t>979990108R00</t>
  </si>
  <si>
    <t>Poplatek za skládku železobeton, skupina 17 01 01 z Katalogu odpadů</t>
  </si>
  <si>
    <t>POL1_10</t>
  </si>
  <si>
    <t>979990163R00</t>
  </si>
  <si>
    <t>Poplatek za skládku plast+sklo, skupina 17 09 04 z Katalogu odpadů</t>
  </si>
  <si>
    <t>979093111R00</t>
  </si>
  <si>
    <t>Uložení suti na skládku bez zhutnění</t>
  </si>
  <si>
    <t>s hrubým urovnáním,</t>
  </si>
  <si>
    <t>131201202R00</t>
  </si>
  <si>
    <t>Hloubení zapažených jam a zářezů do 1000 m3, v hornině 3, strojně, s ručním dočištěním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</si>
  <si>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</si>
  <si>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8*8*5*0,4</t>
  </si>
  <si>
    <t xml:space="preserve">Hloubení zapažených jam a zářezů příplatek za lepivost, v hornině 3,  </t>
  </si>
  <si>
    <t>Hloubení zapažených jam a zářezů do 1000 m3, v hornině 4, strojně, s ručním dočištěním</t>
  </si>
  <si>
    <t xml:space="preserve">Hloubení zapažených jam a zářezů příplatek za lepivost, v hornině 4,  </t>
  </si>
  <si>
    <t>Hloubení zapažených jam a zářezů do 1000 m3, v hornině 5, s použitím trhavin</t>
  </si>
  <si>
    <t>Předpoklad 20% výkopku</t>
  </si>
  <si>
    <t>8*8*5*0,2</t>
  </si>
  <si>
    <t>Zřízení pažení stěn výkopu bez rozepření, vzepření ze štětovnic, hnané, hloubky do 8 m</t>
  </si>
  <si>
    <t>8*6*4</t>
  </si>
  <si>
    <t>Odstranění pažení stěn výkopu ze štětovnic, hnané, hloubky do 8 m</t>
  </si>
  <si>
    <t>s uložením pažin na vzdálenost do 3 m od okraje výkopu,</t>
  </si>
  <si>
    <t>Zřízení rozepření zapažených stěn výkopů při roubení hnaném, hloubky do 8 m</t>
  </si>
  <si>
    <t>s potřebným přepažováním,</t>
  </si>
  <si>
    <t>8*8*5</t>
  </si>
  <si>
    <t>Odstranění rozepření stěn výkopů při roubení hnaném, hloubky do 8 m</t>
  </si>
  <si>
    <t>s uložením materiálu na vzdálenost do 3 m od okraje výkopu,</t>
  </si>
  <si>
    <t>Zřízení vzepření zapažených stěn výkopů při roubení hnaném, hloubky do 8 m</t>
  </si>
  <si>
    <t>8*5*4</t>
  </si>
  <si>
    <t>Odstranění vzepření stěn výkopů při roubení hnaném, hloubky do 8 m</t>
  </si>
  <si>
    <t>s uložením materiálu na vzdálenost do 3 m od kraje výkopu,</t>
  </si>
  <si>
    <t>8*8*5*0,8*0,08</t>
  </si>
  <si>
    <t>8*8*5*0,2*0,08</t>
  </si>
  <si>
    <t>hloubení : 8*8*5*0,8</t>
  </si>
  <si>
    <t>obsyp : -68,86</t>
  </si>
  <si>
    <t>5-7 : 8*8*5*0,2</t>
  </si>
  <si>
    <t>1-4 hloubení : 8*8*5*0,8</t>
  </si>
  <si>
    <t>1-4 obsyp : -68,86</t>
  </si>
  <si>
    <t>polštář : -9,6</t>
  </si>
  <si>
    <t>B deska : -4,356</t>
  </si>
  <si>
    <t>ŽB deska : -16,3840</t>
  </si>
  <si>
    <t>nádrž : -5,6*5,6*5</t>
  </si>
  <si>
    <t>Zřízení čerpací jímky je součástí objektu ČOV</t>
  </si>
  <si>
    <t>12*12*0,3</t>
  </si>
  <si>
    <t>8*4</t>
  </si>
  <si>
    <t>8*8*0,15</t>
  </si>
  <si>
    <t>6,6*6,6*0,1</t>
  </si>
  <si>
    <t>273321611R00</t>
  </si>
  <si>
    <t>Beton základových desek železový třídy C 30/37</t>
  </si>
  <si>
    <t>bez dodávky a uložení výztuže</t>
  </si>
  <si>
    <t>6,4*6,4*0,4</t>
  </si>
  <si>
    <t>6,6*0,1*4</t>
  </si>
  <si>
    <t>6,4*0,4*4</t>
  </si>
  <si>
    <t>273361721R00</t>
  </si>
  <si>
    <t>Výztuž základových desek z betonářské oceli BSt 500 S</t>
  </si>
  <si>
    <t>6,4*6,4*0,4*0,150</t>
  </si>
  <si>
    <t>8*8</t>
  </si>
  <si>
    <t>5,7*2,5*4</t>
  </si>
  <si>
    <t>380321453R00</t>
  </si>
  <si>
    <t>Kompletní konstrukce z betonu železového třídy C 30/37, tloušťky konstrukce přes 300 mm</t>
  </si>
  <si>
    <t>56,2*0,150</t>
  </si>
  <si>
    <t>5,6*5*4</t>
  </si>
  <si>
    <t>4,8*5*4</t>
  </si>
  <si>
    <t>5,7*0,3*0,3*4</t>
  </si>
  <si>
    <t>5,7*0,3*0,3*4*0,090</t>
  </si>
  <si>
    <t>6,7*6,7</t>
  </si>
  <si>
    <t>5,1*2,5*4</t>
  </si>
  <si>
    <t>5,7*5,7</t>
  </si>
  <si>
    <t>4,8*4,8*4,5</t>
  </si>
  <si>
    <t>výplňový/spádový beton : -26,2</t>
  </si>
  <si>
    <t>výplňový beton : -26,2</t>
  </si>
  <si>
    <t>5,7*2,5*4*30</t>
  </si>
  <si>
    <t>97 002</t>
  </si>
  <si>
    <t>Jádrový vývrt pro d225mm ŽB stěnou tl.400mm, vč.likvidace a uložení suti; segmentové těsnění</t>
  </si>
  <si>
    <t>97 003</t>
  </si>
  <si>
    <t>Jádrový vývrt pro d32mm ŽB stěnou tl.400mm, vč.likvidace a uložení suti; segmentové těsnění</t>
  </si>
  <si>
    <t>97 004</t>
  </si>
  <si>
    <t>Jádrový vývrt pro d90mm ŽB stěnou tl.400mm, vč.likvidace a uložení suti; segmentové těsnění</t>
  </si>
  <si>
    <t>5,7*0,5*4</t>
  </si>
  <si>
    <t>2,6*2</t>
  </si>
  <si>
    <t>5,8*4</t>
  </si>
  <si>
    <t>767 06 Z1</t>
  </si>
  <si>
    <t>Ocelový pozink.profil UPN220 nosná kce lávky, vč.kotevního materiálu; DOD+MTŽ</t>
  </si>
  <si>
    <t>4,8*2</t>
  </si>
  <si>
    <t>767 06 Z2</t>
  </si>
  <si>
    <t>Ocelový pozink.profil UPN100 nosná kce lávky, vč.kotevního materiálu; DOD+MTŽ</t>
  </si>
  <si>
    <t>1,9*4</t>
  </si>
  <si>
    <t>767 06 Z3</t>
  </si>
  <si>
    <t>767 06 Z4</t>
  </si>
  <si>
    <t>Ocelový pozink.profil L80x120, vč.kotevního materiálu; DOD+MTŽ</t>
  </si>
  <si>
    <t>vzpěry pro kotvení nerez.válců : 0,9*4</t>
  </si>
  <si>
    <t>767 06 Z5</t>
  </si>
  <si>
    <t>vzpěry pro kotvení vodících tyčí : 0,85*2</t>
  </si>
  <si>
    <t>767 06 Z6</t>
  </si>
  <si>
    <t>- kotvení do nosných profilů lávky - šroub M10x160 osadit pomocí tmelu do otvoru d12mm a hloubky 120mm podle pokynů výrobce</t>
  </si>
  <si>
    <t>hloubení : 168,3174</t>
  </si>
  <si>
    <t>zásyp : -92,45437</t>
  </si>
  <si>
    <t>Hloubení rýh š.do 200 cm hor.3 do 1000m3,STROJNĚ</t>
  </si>
  <si>
    <t>a - PVC DN200 : (0,8+0,1)*2,26*16,5*0,5</t>
  </si>
  <si>
    <t>nátok OHP - PVC DN200 : (0,8+0,1)*1,5*1*0,5</t>
  </si>
  <si>
    <t>nátok ČS - PVC DN200 : (0,8+0,1)*1,5*2,5*0,5</t>
  </si>
  <si>
    <t>obtok HP - PVC DN200 : (0,8+0,1)*1,1*7,0*0,5</t>
  </si>
  <si>
    <t>obtok ČOV - PVC DN200 : (0,8+0,1)*1,35*36,1*0,5</t>
  </si>
  <si>
    <t>b - PE DN80 : (0,8+0,1)*1,1*11,6*0,5</t>
  </si>
  <si>
    <t>c - PVC DN200 : (0,8+0,1)*1,9*21,0*0,5</t>
  </si>
  <si>
    <t>odtok do recipientu - PVC DN200 : (0,8+0,1)*1,1*14,2*0,5</t>
  </si>
  <si>
    <t>d - PE DN80 : 0,8*0,35*18,7*0,5</t>
  </si>
  <si>
    <t>e - PE DN80 : 0,8*0,35*16,8*0,5</t>
  </si>
  <si>
    <t>f - PE DN25 : 0,8*0,9*10,9*0,5</t>
  </si>
  <si>
    <t>Přípl.za lepivost,hloubení rýh 200cm,hor.3,STROJNĚ</t>
  </si>
  <si>
    <t>Hloubení rýh š.do 200 cm hor.4 do 1000 m3, STROJNĚ</t>
  </si>
  <si>
    <t>Přípl.za lepivost,hloubení rýh 200cm,hor.4,STROJNĚ</t>
  </si>
  <si>
    <t>Pažení a rozepření stěn rýh - příložné - hl.do 2 m</t>
  </si>
  <si>
    <t>a - PVC DN200 : 2,26*16,5*2</t>
  </si>
  <si>
    <t>nátok OHP - PVC DN200 : 1,5*1*2</t>
  </si>
  <si>
    <t>nátok ČS - PVC DN200 : 1,5*2,5*2</t>
  </si>
  <si>
    <t>obtok HP - PVC DN200 : 1,1*7,0*2</t>
  </si>
  <si>
    <t>obtok ČOV - PVC DN200 : 1,35*36,1*2</t>
  </si>
  <si>
    <t>b - PE DN80 : 1,1*11,6*2</t>
  </si>
  <si>
    <t>c - PVC DN200 : 1,9*21,0*2</t>
  </si>
  <si>
    <t>odtok do recipientu - PVC DN200 : 1,1*14,2*2</t>
  </si>
  <si>
    <t>d - PE DN80 : 0</t>
  </si>
  <si>
    <t>e - PE DN80 : 0</t>
  </si>
  <si>
    <t>f - PE DN25 : 0</t>
  </si>
  <si>
    <t>Odstranění pažení stěn rýh - příložné - hl. do 2 m</t>
  </si>
  <si>
    <t>Zásyp jam, rýh, šachet se zhutněním</t>
  </si>
  <si>
    <t>a - PVC DN200 : (0,8+0,1)*(2,26-0,1-0,2-0,3)*16,5</t>
  </si>
  <si>
    <t>nátok OHP - PVC DN200 : (0,8+0,1)*(1,5-0,1-0,2-0,3)*1</t>
  </si>
  <si>
    <t>nátok ČS - PVC DN200 : (0,8+0,1)*(1,5-0,1-0,2-0,3)*2,5</t>
  </si>
  <si>
    <t>obtok HP - PVC DN200 : (0,8+0,1)*(1,1-0,1-0,2-0,3)*7,0</t>
  </si>
  <si>
    <t>obtok ČOV - PVC DN200 : (0,8+0,1)*(1,35-0,1-0,2-0,3)*36,1</t>
  </si>
  <si>
    <t>b - PE DN80 : (0,8+0,1)*(1,1-0,1-0,09-0,3)*11,6</t>
  </si>
  <si>
    <t>c - PVC DN200 : (0,8+0,1)*(1,9-0,1-0,2-0,3)*21,0</t>
  </si>
  <si>
    <t>odtok do recipientu - PVC DN200 : (0,8+0,1)*(1,1-0,1-0,2-0,3)*14,2</t>
  </si>
  <si>
    <t>d - PE DN80 : 0,8*(0,35-0,1-0,09-0,3)*18,7</t>
  </si>
  <si>
    <t>e - PE DN80 : 0,8*(0,35-0,1-0,09-0,3)*16,8</t>
  </si>
  <si>
    <t>f - PE DN25 : 0,8*(0,9-0,1-0,03-0,3)*10,9</t>
  </si>
  <si>
    <t>a - PVC DN200 : (0,8+0,1)*(0,2+0,3)*16,5</t>
  </si>
  <si>
    <t>nátok OHP - PVC DN200 : (0,8+0,1)*(0,2+0,3)*1</t>
  </si>
  <si>
    <t>nátok ČS - PVC DN200 : (0,8+0,1)*(0,2+0,3)*2,5</t>
  </si>
  <si>
    <t>obtok HP - PVC DN200 : (0,8+0,1)*(0,2+0,3)*7,0</t>
  </si>
  <si>
    <t>obtok ČOV - PVC DN200 : (0,8+0,1)*(0,2+0,3)*36,1</t>
  </si>
  <si>
    <t>b - PE DN80 : (0,8+0,1)*(0,09+0,3)*11,6</t>
  </si>
  <si>
    <t>c - PVC DN200 : (0,8+0,1)*(0,2+0,3)*21,0</t>
  </si>
  <si>
    <t>odtok do recipientu - PVC DN200 : (0,8+0,1)*(0,2+0,3)*14,2</t>
  </si>
  <si>
    <t>d - PE DN80 : 0,8*(0,09+0,3)*18,7</t>
  </si>
  <si>
    <t>e - PE DN80 : 0,8*(0,09+0,3)*16,8</t>
  </si>
  <si>
    <t>f - PE DN25 : 0,8*(0,03+0,3)*10,9</t>
  </si>
  <si>
    <t>objem potrubí DN200 : -Pi*0,1^2*(16,5+1+2,5+7+36,1+21+14,2)</t>
  </si>
  <si>
    <t>objem potrubí DN80 : -Pi*0,045^2*(11,6+18,7+16,8)</t>
  </si>
  <si>
    <t>a - PVC DN200 : 16,5</t>
  </si>
  <si>
    <t>nátok OHP - PVC DN200 : 1,0</t>
  </si>
  <si>
    <t>nátok ČS - PVC DN200 : 2,5</t>
  </si>
  <si>
    <t>obtok HP - PVC DN200 : 7,0</t>
  </si>
  <si>
    <t>obtok ČOV - PVC DN200 : 36,1</t>
  </si>
  <si>
    <t>b - PE DN80 : 11,6</t>
  </si>
  <si>
    <t>c - PVC DN200 : 21,0</t>
  </si>
  <si>
    <t>odtok do recipientu - PVC DN200 : 14,2</t>
  </si>
  <si>
    <t>d - PE DN80 : 18,7</t>
  </si>
  <si>
    <t>e - PE DN80 : 16,8</t>
  </si>
  <si>
    <t>f - PE DN25 : 10,9</t>
  </si>
  <si>
    <t>Beton základových pasů prostý C 12/15</t>
  </si>
  <si>
    <t>VO beton.práh : 0,4*0,4*0,6</t>
  </si>
  <si>
    <t>čelo : 0,8*0,5*1,2+0,3*0,75*1,2</t>
  </si>
  <si>
    <t>potrubí DN200 : -Pi*0,1^2*0,3</t>
  </si>
  <si>
    <t>Bednění stěn základových pasů - zřízení, bednicí materiál prkna</t>
  </si>
  <si>
    <t>čelo VO : 1,2*1,5*2</t>
  </si>
  <si>
    <t>0,3*0,75*2+0,5*0,8*2</t>
  </si>
  <si>
    <t>Bednění stěn základových pasů - odstranění</t>
  </si>
  <si>
    <t>Lože pod potrubí z kameniva těženého 0 - 4 mm</t>
  </si>
  <si>
    <t>a - PVC DN200 : (0,8+0,1)*0,1*16,5</t>
  </si>
  <si>
    <t>nátok OHP - PVC DN200 : (0,8+0,1)*0,1*1</t>
  </si>
  <si>
    <t>nátok ČS - PVC DN200 : (0,8+0,1)*0,1*2,5</t>
  </si>
  <si>
    <t>obtok HP - PVC DN200 : (0,8+0,1)*0,1*7,0</t>
  </si>
  <si>
    <t>obtok ČOV - PVC DN200 : (0,8+0,1)*0,1*36,1</t>
  </si>
  <si>
    <t>b - PE DN80 : (0,8+0,1)*0,1*11,6</t>
  </si>
  <si>
    <t>c - PVC DN200 : (0,8+0,1)*0,1*21,0</t>
  </si>
  <si>
    <t>odtok do recipientu - PVC DN200 : (0,8+0,1)*0,1*14,2</t>
  </si>
  <si>
    <t>d - PE DN80 : 0,8*0,1*18,7</t>
  </si>
  <si>
    <t>e - PE DN80 : 0,8*0,1*16,8</t>
  </si>
  <si>
    <t>f - PE DN25 : 0,8*0,1*10,9</t>
  </si>
  <si>
    <t>463211111R00</t>
  </si>
  <si>
    <t>Rovnanina z lomového kamene s vyklínováním spár</t>
  </si>
  <si>
    <t>VO : 3*1,2*0,3</t>
  </si>
  <si>
    <t>567211110R00</t>
  </si>
  <si>
    <t>Podklad z prostého betonu tř. I  tloušťky 10 cm, C12/15</t>
  </si>
  <si>
    <t>VO : 1,2*2,25</t>
  </si>
  <si>
    <t>594511111RT2</t>
  </si>
  <si>
    <t>Dlažba z lomového kamene,lože z bet, tloušťky 200 mm, tř. 1, včetně dodávky kamene</t>
  </si>
  <si>
    <t>VO : 2,25*0,6+2,25*0,4*2</t>
  </si>
  <si>
    <t>Odkaz na mn. položky pořadí 30 : 98,30000</t>
  </si>
  <si>
    <t>891355321R00</t>
  </si>
  <si>
    <t>Montáž zpětných klapek DN 200</t>
  </si>
  <si>
    <t>892241111R01</t>
  </si>
  <si>
    <t>Tlaková zkouška potrubí do DN 80</t>
  </si>
  <si>
    <t>V položce jsou započteny náklady na přísun, montáž, demontáž a odsun zkoušecího čerpadla, napuštění tlakovou vodou a dodání vody pro tlakovou zkoušku.</t>
  </si>
  <si>
    <t>vč.stočného</t>
  </si>
  <si>
    <t>422835416</t>
  </si>
  <si>
    <t>Klapka zpětná kovová pro venkovní kanalizaci</t>
  </si>
  <si>
    <t>87 003</t>
  </si>
  <si>
    <t>Tlakové potrubí PE 100 RC 90/5,4mm hnědá, SDR 17; DOD+MTŽ</t>
  </si>
  <si>
    <t>87 011</t>
  </si>
  <si>
    <t>Vodovodní potrubí PE100, SDR11, PN16, Pe d32/2,9mm; DOD+MTŽ</t>
  </si>
  <si>
    <t>089 003</t>
  </si>
  <si>
    <t>Kanalizační revizní šachta DN600 PP SN10, hl.do 2,5m; DOD+MTŽ</t>
  </si>
  <si>
    <t>Položka zahrnuje ocenění dodávky a montáže celého kompletu revizní plastové šachty (šachtové dno vč.těsnění, korugovaná šachtová roura, teleskopický adaptér, litinový poklop D400, uzamykatelný)</t>
  </si>
  <si>
    <t>89 004</t>
  </si>
  <si>
    <t>Revize nového potrubí TV kamerou s videozáznamem</t>
  </si>
  <si>
    <t>89 024</t>
  </si>
  <si>
    <t>Vytyčovací vodič CY6, dodávka + montáž + zkouška funkčnosti</t>
  </si>
  <si>
    <t>b - PE DN80 : 11,6*1,15</t>
  </si>
  <si>
    <t>d - PE DN80 : 18,7*1,15</t>
  </si>
  <si>
    <t>e - PE DN80 : 16,8*1,15</t>
  </si>
  <si>
    <t>f - PE DN25 : 10,9*1,15</t>
  </si>
  <si>
    <t>P1 a P3 : 2</t>
  </si>
  <si>
    <t>revizní : 2</t>
  </si>
  <si>
    <t>89 501</t>
  </si>
  <si>
    <t>Parshallův žlab P1, DOD+MTŽ</t>
  </si>
  <si>
    <t>89 502</t>
  </si>
  <si>
    <t>Parshallův žlab P3, DOD+MTŽ</t>
  </si>
  <si>
    <t>892233111R00</t>
  </si>
  <si>
    <t>Desinfekce vodovodního potrubí do DN 80, vč.5-ti násobného proplachu</t>
  </si>
  <si>
    <t>V položce jsou zakalkulovány náklady na napuštění a vypuštění vody, dodání vody a desinfekčního prostředku a na bakteriologický rozbor vody.</t>
  </si>
  <si>
    <t>Fólie výstražná z PVC šedá, šířka 30 cm, DOD+MTŽ</t>
  </si>
  <si>
    <t>899721112R00</t>
  </si>
  <si>
    <t>Fólie výstražná z PVC bílá, šířka 30 cm</t>
  </si>
  <si>
    <t>Přesun hmot, trubní vedení plastová, otevř. výkop</t>
  </si>
  <si>
    <t>734 10 101</t>
  </si>
  <si>
    <t>Výtokový ventil DN25 s hadicovou koncovkou, DOD+MTŽ</t>
  </si>
  <si>
    <t>113108410R00</t>
  </si>
  <si>
    <t>Odstranění podkladů nebo krytů živičných, v ploše jednotlivě nad 50 m2, tloušťka vrstvy 100 mm</t>
  </si>
  <si>
    <t>122201101R00</t>
  </si>
  <si>
    <t>Odkopávky a  prokopávky nezapažené v hornině 3_x000D_
 do 100 m3</t>
  </si>
  <si>
    <t>s přehozením výkopku na vzdálenost do 3 m nebo s naložením na dopravní prostředek,</t>
  </si>
  <si>
    <t>výměna podloží : 0,25*250</t>
  </si>
  <si>
    <t>Odkaz na mn. položky pořadí 2 : 62,50000</t>
  </si>
  <si>
    <t>1  01 03</t>
  </si>
  <si>
    <t>Zkoušky PAU u asfaltových vrstev vč.vývrtu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</si>
  <si>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</si>
  <si>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</si>
  <si>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</si>
  <si>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komunikace - nový povrch : 250</t>
  </si>
  <si>
    <t>komunikace - oprava : 320</t>
  </si>
  <si>
    <t>chodník : 47</t>
  </si>
  <si>
    <t>451561111R00</t>
  </si>
  <si>
    <t>Lože pod dlažby z kameniva kamenivo drcené drobné, tloušťka do 100 mm</t>
  </si>
  <si>
    <t>Včetně urovnání líce vrstvy.</t>
  </si>
  <si>
    <t>464511111R00</t>
  </si>
  <si>
    <t xml:space="preserve">Pohoz dna nebo svahů z kamene a kameniva lomový kámen neupravený tříděný,  , pohoz z terénu,  </t>
  </si>
  <si>
    <t>jakékoliv tloušťky</t>
  </si>
  <si>
    <t>Včetně  úpravy jednotlivých kamenů hmotnosti přes 500 kg dodatečným rozpojením na místě uložení.</t>
  </si>
  <si>
    <t>místo vyústění : 2*(1+1)*0,2*2</t>
  </si>
  <si>
    <t>564851111RT4</t>
  </si>
  <si>
    <t>Podklad ze štěrkodrti s rozprostřením a zhutněním frakce 0-63 mm, tloušťka po zhutnění 150 mm</t>
  </si>
  <si>
    <t>564861111RT2</t>
  </si>
  <si>
    <t>Podklad ze štěrkodrti s rozprostřením a zhutněním frakce 0-32 mm, tloušťka po zhutnění 200 mm</t>
  </si>
  <si>
    <t>564861111RT4</t>
  </si>
  <si>
    <t>Podklad ze štěrkodrti s rozprostřením a zhutněním frakce 0-63 mm, tloušťka po zhutnění 200 mm</t>
  </si>
  <si>
    <t>564871111RT4</t>
  </si>
  <si>
    <t>výměna podloží</t>
  </si>
  <si>
    <t>vč.dodávky materiálu a hutnění</t>
  </si>
  <si>
    <t>564952111R00</t>
  </si>
  <si>
    <t>Podklad nebo kryt z mechanicky zpevněného kameniva (MZK) tloušťka po zhutnění 150 mm</t>
  </si>
  <si>
    <t>s rozprostřením a zhutněním</t>
  </si>
  <si>
    <t>565131211RT2</t>
  </si>
  <si>
    <t>Podklad z kameniva obaleného asfaltem ACP 16+, v pruhu šířky přes 3 m, třídy 1, tloušťka po zhutnění 50 mm</t>
  </si>
  <si>
    <t>569831111R00</t>
  </si>
  <si>
    <t>Zpevnění krajnic nebo komun. pro pěší štěrkodrtí tloušťka po zhutnění 100 mm</t>
  </si>
  <si>
    <t>573111115R00</t>
  </si>
  <si>
    <t>Postřik živičný infiltrační s posypem kamenivem v množství 2,5 kg/m2</t>
  </si>
  <si>
    <t>z asfaltu silničního</t>
  </si>
  <si>
    <t>573231110R00</t>
  </si>
  <si>
    <t>Postřik živičný spojovací bez posypu kamenivem z emulze, v množství od 0,3 do 0,5 kg/m2</t>
  </si>
  <si>
    <t>577132211RT2</t>
  </si>
  <si>
    <t>Beton asfaltový s rozprostřením a zhutněním v pruhu šířky přes 3 m, ACO 8 nebo ACO 11, tloušťky 40 mm, plochy od 201 do 1000 m2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</si>
  <si>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</si>
  <si>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</si>
  <si>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</si>
  <si>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</si>
  <si>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</si>
  <si>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599141111R00</t>
  </si>
  <si>
    <t>Vyplnění spár mezi silničními panely živičnou zálivkou</t>
  </si>
  <si>
    <t>jakékoliv tloušťky a vyčištění spár</t>
  </si>
  <si>
    <t>v místě napojení na stávající komunikaci</t>
  </si>
  <si>
    <t>59245110R</t>
  </si>
  <si>
    <t>dlažba betonová dvouvrstvá, skladebná; obdélník; šedá; l = 200 mm; š = 100 mm; tl. 60,0 mm</t>
  </si>
  <si>
    <t>831350114RAF</t>
  </si>
  <si>
    <t>Kanalizační přípojka D 200 mm, rýha 900x2000 mm</t>
  </si>
  <si>
    <t>Součtová</t>
  </si>
  <si>
    <t>POL2_</t>
  </si>
  <si>
    <t>894411020RBF</t>
  </si>
  <si>
    <t>Šachty z betonových dílců vpusť uliční z dílců DN 450_x000D_
 s kalovým košem, hloubka 1,64 m, s výtokem DN 200, litinová mříž 500 x 500 mm 40 t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</si>
  <si>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</si>
  <si>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</si>
  <si>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</si>
  <si>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</si>
  <si>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silniční : 11</t>
  </si>
  <si>
    <t>zahradní : 90</t>
  </si>
  <si>
    <t>592171600R</t>
  </si>
  <si>
    <t>obrubník silniční nájezdový; materiál beton; l = 1000,0 mm; š = 150,0 mm; h = 150,0 mm; barva přírodní</t>
  </si>
  <si>
    <t>59217335R</t>
  </si>
  <si>
    <t>obrubník zahradní materiál beton; l = 1000,0 mm; š = 50,0 mm; h = 250,0 mm; barva šedá</t>
  </si>
  <si>
    <t>938902105R00</t>
  </si>
  <si>
    <t>Čištění příkopů nezpevněných, při šířce dna přes 400 mm, objemu nánosu přes 0,15 do 0,30 m3/m</t>
  </si>
  <si>
    <t>komunikací v suchu nebo ve vodě, s odstraněním travnatého porostu nebo nánosu, s úpravou dna a svahů do předepsaného profilu, s odklizením na vzdálenost do 10 m nebo s naložením na dopravní prostředek,</t>
  </si>
  <si>
    <t>Přesun suti</t>
  </si>
  <si>
    <t>POL8_</t>
  </si>
  <si>
    <t>979999995R00</t>
  </si>
  <si>
    <t>Poplatek za skládku obalovaného kameniva, asfaltu, kusovost nad 1600 cm2, skupina 17 03 02 z Katalogu odpadů</t>
  </si>
  <si>
    <t>170 302</t>
  </si>
  <si>
    <t>112101121R00</t>
  </si>
  <si>
    <t>Kácení stromů jehličnatých bez odkornění_x000D_
 o průměru přes 100 do 300 mm</t>
  </si>
  <si>
    <t>s odřezáním kmene a odvětvením, včetně případného odklizení kmene a větví na oddělené hromady na vzdálenost do 50 m nebo s naložením na dopravní prostředek,</t>
  </si>
  <si>
    <t>112201101R00</t>
  </si>
  <si>
    <t>Odstranění pařezů pod úrovní terénu vykopáním_x000D_
 o průměru přes 100 do 300 mm</t>
  </si>
  <si>
    <t>s jejich vykopáním nebo vytrháním, s přesekáním kořenů a s případným nutným přemístěním pařezů na hromady do vzdálenosti do 50 m nebo s naložením na dopravní prostředek,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</si>
  <si>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</si>
  <si>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</si>
  <si>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</si>
  <si>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SO 02 : 25,2</t>
  </si>
  <si>
    <t>SO 03 : 25,2648</t>
  </si>
  <si>
    <t>SO 04 : 20,9720</t>
  </si>
  <si>
    <t>SO 05 : 14,4</t>
  </si>
  <si>
    <t>SO 06 : 187,14</t>
  </si>
  <si>
    <t>SO 07 : 75,863</t>
  </si>
  <si>
    <t>SO 08 : 62,5</t>
  </si>
  <si>
    <t>162201435R00</t>
  </si>
  <si>
    <t>Vodorovné přemístění větví, kmenů, nebo pařezů větví stromů jehličnatých, průměru kmene přes 100 do 300 mm, na vzdálenost do 2 000 m</t>
  </si>
  <si>
    <t xml:space="preserve"> s naložením, složením a dopravou,</t>
  </si>
  <si>
    <t>162201451R00</t>
  </si>
  <si>
    <t>Vodorovné přemístění větví, kmenů, nebo pařezů pařezů, průměru kmene přes 100 do 300 mm, na vzdálenost do 2 000 m</t>
  </si>
  <si>
    <t>167101102R00</t>
  </si>
  <si>
    <t>Nakládání, skládání, překládání neulehlého výkopku nakládání výkopku_x000D_
 přes 100 m3, z horniny 1 až 4</t>
  </si>
  <si>
    <t>Odkaz na mn. položky pořadí 4 : 411,33980</t>
  </si>
  <si>
    <t>167103101R00</t>
  </si>
  <si>
    <t>Nakládání výkopku zemina schopná zúrodnění</t>
  </si>
  <si>
    <t>823-2</t>
  </si>
  <si>
    <t>neulehlého z hromad</t>
  </si>
  <si>
    <t>360*0,2</t>
  </si>
  <si>
    <t>171101105R00</t>
  </si>
  <si>
    <t>Uložení sypaniny do násypů zhutněných s uzavřením povrchu násypu z hornin soudržných s předepsanou mírou zhutnění v procentech výsledků zkoušek Proctor-Standard							_x000D_
							_x000D_
 na 103 % PS</t>
  </si>
  <si>
    <t>s rozprostřením sypaniny ve vrstvách a s hrubým urovnáním,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</si>
  <si>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</si>
  <si>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</si>
  <si>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</si>
  <si>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</si>
  <si>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</si>
  <si>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</si>
  <si>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</si>
  <si>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00572400</t>
  </si>
  <si>
    <t>směs travní parková, pro běžnou zátěž</t>
  </si>
  <si>
    <t>kg</t>
  </si>
  <si>
    <t>20g/m2</t>
  </si>
  <si>
    <t>(20*360)/1000</t>
  </si>
  <si>
    <t>451541111R00</t>
  </si>
  <si>
    <t>Lože pod potrubí, stoky a drobné objekty ze štěrkodrtě 0÷63 mm</t>
  </si>
  <si>
    <t>1,5*0,2*50</t>
  </si>
  <si>
    <t>452312131R00</t>
  </si>
  <si>
    <t>Podkladní a zajišťovací konstrukce z betonu sedlové lože, z betonu prostého třídy C 12/15</t>
  </si>
  <si>
    <t>z cementu portlandského nebo struskoportlandského, v otevřeném výkopu,</t>
  </si>
  <si>
    <t>konce potrubí bet DN800 : 1,5*0,2*1*2</t>
  </si>
  <si>
    <t>811477111R00</t>
  </si>
  <si>
    <t>Kladení netěsněného potrubí z trub beton., DN 800</t>
  </si>
  <si>
    <t>59223130R</t>
  </si>
  <si>
    <t>trouba betonová hrdlová TBH; Di = 800,0 mm; l = 2 500 mm; Fn 140,5 kN/m</t>
  </si>
  <si>
    <t>50/2,5</t>
  </si>
  <si>
    <t>961044111R00</t>
  </si>
  <si>
    <t>Bourání základů z betonu prostého</t>
  </si>
  <si>
    <t>nebo vybourání otvorů průřezové plochy přes 4 m2 v základech,</t>
  </si>
  <si>
    <t>Odkaz na mn. položky pořadí 14 : 0,60000</t>
  </si>
  <si>
    <t>114211108R00</t>
  </si>
  <si>
    <t>Odstranění trubního vedení ve výkopu z trub betonových, DN 800 mm</t>
  </si>
  <si>
    <t>s přemístěním suti na hromady na vzdálenost do 5 m nebo s uložením na dopravní prostředek.</t>
  </si>
  <si>
    <t>979086112R00</t>
  </si>
  <si>
    <t xml:space="preserve">Vodorovná doprava suti a vybouraných hmot nakládání nebo překládání suti a vybouraných hmot na dopravní prostředek při vodorovné dopravě,  ,  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</si>
  <si>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</si>
  <si>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</si>
  <si>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</si>
  <si>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</si>
  <si>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</si>
  <si>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979990103R00</t>
  </si>
  <si>
    <t>Poplatek za skládku beton do 30x30 cm, skupina 17 01 01 z Katalogu odpadů</t>
  </si>
  <si>
    <t>PRO</t>
  </si>
  <si>
    <t>STR 001</t>
  </si>
  <si>
    <t>Technologická část strojní - VIZ SAMOSTATNÝ VÝKAZ VÝMĚR</t>
  </si>
  <si>
    <t>EL 001</t>
  </si>
  <si>
    <t>Technologická část elektro a ASŘ- VIZ SAMOSTATNÝ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</si>
</sst>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CuSRwr2+iSp1UNlm7R/e5AXioAMVdvBQMHbSs9rdt5CPRuucLffZUKrdTwjbJ2+2dTtqzk3fg0JbDeN5C2/Lhw==" saltValue="89it7b1OS3ptg3/e6jgP5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41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SUMIF(F98:F137,A16,I98:I137)+SUMIF(F98:F137,"PSU",I98:I137)</f>
        <v>0</v>
      </c>
      <c r="J16" s="85"/>
    </row>
    <row r="17" spans="1:10" ht="23.25" customHeight="1" x14ac:dyDescent="0.25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SUMIF(F98:F137,A17,I98:I137)</f>
        <v>0</v>
      </c>
      <c r="J17" s="85"/>
    </row>
    <row r="18" spans="1:10" ht="23.25" customHeight="1" x14ac:dyDescent="0.25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SUMIF(F98:F137,A18,I98:I137)</f>
        <v>0</v>
      </c>
      <c r="J18" s="85"/>
    </row>
    <row r="19" spans="1:10" ht="23.25" customHeight="1" x14ac:dyDescent="0.25">
      <c r="A19" s="194" t="s">
        <v>179</v>
      </c>
      <c r="B19" s="38" t="s">
        <v>27</v>
      </c>
      <c r="C19" s="62"/>
      <c r="D19" s="63"/>
      <c r="E19" s="83"/>
      <c r="F19" s="84"/>
      <c r="G19" s="83"/>
      <c r="H19" s="84"/>
      <c r="I19" s="83">
        <f>SUMIF(F98:F137,A19,I98:I137)</f>
        <v>0</v>
      </c>
      <c r="J19" s="85"/>
    </row>
    <row r="20" spans="1:10" ht="23.25" customHeight="1" x14ac:dyDescent="0.25">
      <c r="A20" s="194" t="s">
        <v>180</v>
      </c>
      <c r="B20" s="38" t="s">
        <v>28</v>
      </c>
      <c r="C20" s="62"/>
      <c r="D20" s="63"/>
      <c r="E20" s="83"/>
      <c r="F20" s="84"/>
      <c r="G20" s="83"/>
      <c r="H20" s="84"/>
      <c r="I20" s="83">
        <f>SUMIF(F98:F137,A20,I98:I137)</f>
        <v>0</v>
      </c>
      <c r="J20" s="85"/>
    </row>
    <row r="21" spans="1:10" ht="23.25" customHeight="1" x14ac:dyDescent="0.3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74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45</v>
      </c>
      <c r="C39" s="146"/>
      <c r="D39" s="146"/>
      <c r="E39" s="146"/>
      <c r="F39" s="147">
        <f>'00 00 Naklady'!AE40+'SO 01 SO 01 Pol'!AE57+'SO 02 SO 02 Pol'!AE92+'SO 03 SO 03 Pol'!AE255+'SO 04 SO 04 Pol'!AE135+'SO 05 SO 05 Pol'!AE411+'SO 06 SO 06 Pol'!AE314+'SO 07 SO 07 Pol'!AE260+'SO 08 SO 08 Pol'!AE83+'SO 09 SO 09 Pol'!AE74+'PS 01 PS 01 Pol'!AE11+'PS 02,03 PS 02,03 Pol'!AE11</f>
        <v>0</v>
      </c>
      <c r="G39" s="148">
        <f>'00 00 Naklady'!AF40+'SO 01 SO 01 Pol'!AF57+'SO 02 SO 02 Pol'!AF92+'SO 03 SO 03 Pol'!AF255+'SO 04 SO 04 Pol'!AF135+'SO 05 SO 05 Pol'!AF411+'SO 06 SO 06 Pol'!AF314+'SO 07 SO 07 Pol'!AF260+'SO 08 SO 08 Pol'!AF83+'SO 09 SO 09 Pol'!AF74+'PS 01 PS 01 Pol'!AF11+'PS 02,03 PS 02,03 Pol'!AF11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/>
      <c r="C40" s="152" t="s">
        <v>46</v>
      </c>
      <c r="D40" s="152"/>
      <c r="E40" s="152"/>
      <c r="F40" s="153">
        <f>'00 00 Naklady'!AE40</f>
        <v>0</v>
      </c>
      <c r="G40" s="154">
        <f>'00 00 Naklady'!AF40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3</v>
      </c>
      <c r="B41" s="156" t="s">
        <v>47</v>
      </c>
      <c r="C41" s="146" t="s">
        <v>48</v>
      </c>
      <c r="D41" s="146"/>
      <c r="E41" s="146"/>
      <c r="F41" s="157">
        <f>'00 00 Naklady'!AE40</f>
        <v>0</v>
      </c>
      <c r="G41" s="149">
        <f>'00 00 Naklady'!AF40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5">
      <c r="A42" s="135">
        <v>2</v>
      </c>
      <c r="B42" s="151"/>
      <c r="C42" s="152" t="s">
        <v>49</v>
      </c>
      <c r="D42" s="152"/>
      <c r="E42" s="152"/>
      <c r="F42" s="153"/>
      <c r="G42" s="154"/>
      <c r="H42" s="154">
        <f>(F42*SazbaDPH1/100)+(G42*SazbaDPH2/100)</f>
        <v>0</v>
      </c>
      <c r="I42" s="154"/>
      <c r="J42" s="155"/>
    </row>
    <row r="43" spans="1:10" ht="25.5" customHeight="1" x14ac:dyDescent="0.25">
      <c r="A43" s="135">
        <v>2</v>
      </c>
      <c r="B43" s="151" t="s">
        <v>50</v>
      </c>
      <c r="C43" s="152" t="s">
        <v>51</v>
      </c>
      <c r="D43" s="152"/>
      <c r="E43" s="152"/>
      <c r="F43" s="153">
        <f>'SO 01 SO 01 Pol'!AE57</f>
        <v>0</v>
      </c>
      <c r="G43" s="154">
        <f>'SO 01 SO 01 Pol'!AF57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5">
      <c r="A44" s="135">
        <v>3</v>
      </c>
      <c r="B44" s="156" t="s">
        <v>50</v>
      </c>
      <c r="C44" s="146" t="s">
        <v>51</v>
      </c>
      <c r="D44" s="146"/>
      <c r="E44" s="146"/>
      <c r="F44" s="157">
        <f>'SO 01 SO 01 Pol'!AE57</f>
        <v>0</v>
      </c>
      <c r="G44" s="149">
        <f>'SO 01 SO 01 Pol'!AF57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5">
      <c r="A45" s="135">
        <v>2</v>
      </c>
      <c r="B45" s="151" t="s">
        <v>52</v>
      </c>
      <c r="C45" s="152" t="s">
        <v>53</v>
      </c>
      <c r="D45" s="152"/>
      <c r="E45" s="152"/>
      <c r="F45" s="153">
        <f>'SO 02 SO 02 Pol'!AE92</f>
        <v>0</v>
      </c>
      <c r="G45" s="154">
        <f>'SO 02 SO 02 Pol'!AF92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5">
      <c r="A46" s="135">
        <v>3</v>
      </c>
      <c r="B46" s="156" t="s">
        <v>52</v>
      </c>
      <c r="C46" s="146" t="s">
        <v>53</v>
      </c>
      <c r="D46" s="146"/>
      <c r="E46" s="146"/>
      <c r="F46" s="157">
        <f>'SO 02 SO 02 Pol'!AE92</f>
        <v>0</v>
      </c>
      <c r="G46" s="149">
        <f>'SO 02 SO 02 Pol'!AF92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5">
      <c r="A47" s="135">
        <v>2</v>
      </c>
      <c r="B47" s="151" t="s">
        <v>54</v>
      </c>
      <c r="C47" s="152" t="s">
        <v>55</v>
      </c>
      <c r="D47" s="152"/>
      <c r="E47" s="152"/>
      <c r="F47" s="153">
        <f>'SO 03 SO 03 Pol'!AE255</f>
        <v>0</v>
      </c>
      <c r="G47" s="154">
        <f>'SO 03 SO 03 Pol'!AF255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5">
      <c r="A48" s="135">
        <v>3</v>
      </c>
      <c r="B48" s="156" t="s">
        <v>54</v>
      </c>
      <c r="C48" s="146" t="s">
        <v>55</v>
      </c>
      <c r="D48" s="146"/>
      <c r="E48" s="146"/>
      <c r="F48" s="157">
        <f>'SO 03 SO 03 Pol'!AE255</f>
        <v>0</v>
      </c>
      <c r="G48" s="149">
        <f>'SO 03 SO 03 Pol'!AF255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5">
      <c r="A49" s="135">
        <v>2</v>
      </c>
      <c r="B49" s="151" t="s">
        <v>56</v>
      </c>
      <c r="C49" s="152" t="s">
        <v>57</v>
      </c>
      <c r="D49" s="152"/>
      <c r="E49" s="152"/>
      <c r="F49" s="153">
        <f>'SO 04 SO 04 Pol'!AE135</f>
        <v>0</v>
      </c>
      <c r="G49" s="154">
        <f>'SO 04 SO 04 Pol'!AF135</f>
        <v>0</v>
      </c>
      <c r="H49" s="154">
        <f>(F49*SazbaDPH1/100)+(G49*SazbaDPH2/100)</f>
        <v>0</v>
      </c>
      <c r="I49" s="154">
        <f>F49+G49+H49</f>
        <v>0</v>
      </c>
      <c r="J49" s="155" t="str">
        <f>IF(CenaCelkemVypocet=0,"",I49/CenaCelkemVypocet*100)</f>
        <v/>
      </c>
    </row>
    <row r="50" spans="1:10" ht="25.5" customHeight="1" x14ac:dyDescent="0.25">
      <c r="A50" s="135">
        <v>3</v>
      </c>
      <c r="B50" s="156" t="s">
        <v>56</v>
      </c>
      <c r="C50" s="146" t="s">
        <v>57</v>
      </c>
      <c r="D50" s="146"/>
      <c r="E50" s="146"/>
      <c r="F50" s="157">
        <f>'SO 04 SO 04 Pol'!AE135</f>
        <v>0</v>
      </c>
      <c r="G50" s="149">
        <f>'SO 04 SO 04 Pol'!AF135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5">
      <c r="A51" s="135">
        <v>2</v>
      </c>
      <c r="B51" s="151" t="s">
        <v>58</v>
      </c>
      <c r="C51" s="152" t="s">
        <v>59</v>
      </c>
      <c r="D51" s="152"/>
      <c r="E51" s="152"/>
      <c r="F51" s="153">
        <f>'SO 05 SO 05 Pol'!AE411</f>
        <v>0</v>
      </c>
      <c r="G51" s="154">
        <f>'SO 05 SO 05 Pol'!AF411</f>
        <v>0</v>
      </c>
      <c r="H51" s="154">
        <f>(F51*SazbaDPH1/100)+(G51*SazbaDPH2/100)</f>
        <v>0</v>
      </c>
      <c r="I51" s="154">
        <f>F51+G51+H51</f>
        <v>0</v>
      </c>
      <c r="J51" s="155" t="str">
        <f>IF(CenaCelkemVypocet=0,"",I51/CenaCelkemVypocet*100)</f>
        <v/>
      </c>
    </row>
    <row r="52" spans="1:10" ht="25.5" customHeight="1" x14ac:dyDescent="0.25">
      <c r="A52" s="135">
        <v>3</v>
      </c>
      <c r="B52" s="156" t="s">
        <v>58</v>
      </c>
      <c r="C52" s="146" t="s">
        <v>59</v>
      </c>
      <c r="D52" s="146"/>
      <c r="E52" s="146"/>
      <c r="F52" s="157">
        <f>'SO 05 SO 05 Pol'!AE411</f>
        <v>0</v>
      </c>
      <c r="G52" s="149">
        <f>'SO 05 SO 05 Pol'!AF411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5">
      <c r="A53" s="135">
        <v>2</v>
      </c>
      <c r="B53" s="151" t="s">
        <v>60</v>
      </c>
      <c r="C53" s="152" t="s">
        <v>61</v>
      </c>
      <c r="D53" s="152"/>
      <c r="E53" s="152"/>
      <c r="F53" s="153">
        <f>'SO 06 SO 06 Pol'!AE314</f>
        <v>0</v>
      </c>
      <c r="G53" s="154">
        <f>'SO 06 SO 06 Pol'!AF314</f>
        <v>0</v>
      </c>
      <c r="H53" s="154">
        <f>(F53*SazbaDPH1/100)+(G53*SazbaDPH2/100)</f>
        <v>0</v>
      </c>
      <c r="I53" s="154">
        <f>F53+G53+H53</f>
        <v>0</v>
      </c>
      <c r="J53" s="155" t="str">
        <f>IF(CenaCelkemVypocet=0,"",I53/CenaCelkemVypocet*100)</f>
        <v/>
      </c>
    </row>
    <row r="54" spans="1:10" ht="25.5" customHeight="1" x14ac:dyDescent="0.25">
      <c r="A54" s="135">
        <v>3</v>
      </c>
      <c r="B54" s="156" t="s">
        <v>60</v>
      </c>
      <c r="C54" s="146" t="s">
        <v>61</v>
      </c>
      <c r="D54" s="146"/>
      <c r="E54" s="146"/>
      <c r="F54" s="157">
        <f>'SO 06 SO 06 Pol'!AE314</f>
        <v>0</v>
      </c>
      <c r="G54" s="149">
        <f>'SO 06 SO 06 Pol'!AF314</f>
        <v>0</v>
      </c>
      <c r="H54" s="149">
        <f>(F54*SazbaDPH1/100)+(G54*SazbaDPH2/100)</f>
        <v>0</v>
      </c>
      <c r="I54" s="149">
        <f>F54+G54+H54</f>
        <v>0</v>
      </c>
      <c r="J54" s="150" t="str">
        <f>IF(CenaCelkemVypocet=0,"",I54/CenaCelkemVypocet*100)</f>
        <v/>
      </c>
    </row>
    <row r="55" spans="1:10" ht="25.5" customHeight="1" x14ac:dyDescent="0.25">
      <c r="A55" s="135">
        <v>2</v>
      </c>
      <c r="B55" s="151" t="s">
        <v>62</v>
      </c>
      <c r="C55" s="152" t="s">
        <v>63</v>
      </c>
      <c r="D55" s="152"/>
      <c r="E55" s="152"/>
      <c r="F55" s="153">
        <f>'SO 07 SO 07 Pol'!AE260</f>
        <v>0</v>
      </c>
      <c r="G55" s="154">
        <f>'SO 07 SO 07 Pol'!AF260</f>
        <v>0</v>
      </c>
      <c r="H55" s="154">
        <f>(F55*SazbaDPH1/100)+(G55*SazbaDPH2/100)</f>
        <v>0</v>
      </c>
      <c r="I55" s="154">
        <f>F55+G55+H55</f>
        <v>0</v>
      </c>
      <c r="J55" s="155" t="str">
        <f>IF(CenaCelkemVypocet=0,"",I55/CenaCelkemVypocet*100)</f>
        <v/>
      </c>
    </row>
    <row r="56" spans="1:10" ht="25.5" customHeight="1" x14ac:dyDescent="0.25">
      <c r="A56" s="135">
        <v>3</v>
      </c>
      <c r="B56" s="156" t="s">
        <v>62</v>
      </c>
      <c r="C56" s="146" t="s">
        <v>63</v>
      </c>
      <c r="D56" s="146"/>
      <c r="E56" s="146"/>
      <c r="F56" s="157">
        <f>'SO 07 SO 07 Pol'!AE260</f>
        <v>0</v>
      </c>
      <c r="G56" s="149">
        <f>'SO 07 SO 07 Pol'!AF260</f>
        <v>0</v>
      </c>
      <c r="H56" s="149">
        <f>(F56*SazbaDPH1/100)+(G56*SazbaDPH2/100)</f>
        <v>0</v>
      </c>
      <c r="I56" s="149">
        <f>F56+G56+H56</f>
        <v>0</v>
      </c>
      <c r="J56" s="150" t="str">
        <f>IF(CenaCelkemVypocet=0,"",I56/CenaCelkemVypocet*100)</f>
        <v/>
      </c>
    </row>
    <row r="57" spans="1:10" ht="25.5" customHeight="1" x14ac:dyDescent="0.25">
      <c r="A57" s="135">
        <v>2</v>
      </c>
      <c r="B57" s="151" t="s">
        <v>64</v>
      </c>
      <c r="C57" s="152" t="s">
        <v>65</v>
      </c>
      <c r="D57" s="152"/>
      <c r="E57" s="152"/>
      <c r="F57" s="153">
        <f>'SO 08 SO 08 Pol'!AE83</f>
        <v>0</v>
      </c>
      <c r="G57" s="154">
        <f>'SO 08 SO 08 Pol'!AF83</f>
        <v>0</v>
      </c>
      <c r="H57" s="154">
        <f>(F57*SazbaDPH1/100)+(G57*SazbaDPH2/100)</f>
        <v>0</v>
      </c>
      <c r="I57" s="154">
        <f>F57+G57+H57</f>
        <v>0</v>
      </c>
      <c r="J57" s="155" t="str">
        <f>IF(CenaCelkemVypocet=0,"",I57/CenaCelkemVypocet*100)</f>
        <v/>
      </c>
    </row>
    <row r="58" spans="1:10" ht="25.5" customHeight="1" x14ac:dyDescent="0.25">
      <c r="A58" s="135">
        <v>3</v>
      </c>
      <c r="B58" s="156" t="s">
        <v>64</v>
      </c>
      <c r="C58" s="146" t="s">
        <v>65</v>
      </c>
      <c r="D58" s="146"/>
      <c r="E58" s="146"/>
      <c r="F58" s="157">
        <f>'SO 08 SO 08 Pol'!AE83</f>
        <v>0</v>
      </c>
      <c r="G58" s="149">
        <f>'SO 08 SO 08 Pol'!AF83</f>
        <v>0</v>
      </c>
      <c r="H58" s="149">
        <f>(F58*SazbaDPH1/100)+(G58*SazbaDPH2/100)</f>
        <v>0</v>
      </c>
      <c r="I58" s="149">
        <f>F58+G58+H58</f>
        <v>0</v>
      </c>
      <c r="J58" s="150" t="str">
        <f>IF(CenaCelkemVypocet=0,"",I58/CenaCelkemVypocet*100)</f>
        <v/>
      </c>
    </row>
    <row r="59" spans="1:10" ht="25.5" customHeight="1" x14ac:dyDescent="0.25">
      <c r="A59" s="135">
        <v>2</v>
      </c>
      <c r="B59" s="151" t="s">
        <v>66</v>
      </c>
      <c r="C59" s="152" t="s">
        <v>67</v>
      </c>
      <c r="D59" s="152"/>
      <c r="E59" s="152"/>
      <c r="F59" s="153">
        <f>'SO 09 SO 09 Pol'!AE74</f>
        <v>0</v>
      </c>
      <c r="G59" s="154">
        <f>'SO 09 SO 09 Pol'!AF74</f>
        <v>0</v>
      </c>
      <c r="H59" s="154">
        <f>(F59*SazbaDPH1/100)+(G59*SazbaDPH2/100)</f>
        <v>0</v>
      </c>
      <c r="I59" s="154">
        <f>F59+G59+H59</f>
        <v>0</v>
      </c>
      <c r="J59" s="155" t="str">
        <f>IF(CenaCelkemVypocet=0,"",I59/CenaCelkemVypocet*100)</f>
        <v/>
      </c>
    </row>
    <row r="60" spans="1:10" ht="25.5" customHeight="1" x14ac:dyDescent="0.25">
      <c r="A60" s="135">
        <v>3</v>
      </c>
      <c r="B60" s="156" t="s">
        <v>66</v>
      </c>
      <c r="C60" s="146" t="s">
        <v>67</v>
      </c>
      <c r="D60" s="146"/>
      <c r="E60" s="146"/>
      <c r="F60" s="157">
        <f>'SO 09 SO 09 Pol'!AE74</f>
        <v>0</v>
      </c>
      <c r="G60" s="149">
        <f>'SO 09 SO 09 Pol'!AF74</f>
        <v>0</v>
      </c>
      <c r="H60" s="149">
        <f>(F60*SazbaDPH1/100)+(G60*SazbaDPH2/100)</f>
        <v>0</v>
      </c>
      <c r="I60" s="149">
        <f>F60+G60+H60</f>
        <v>0</v>
      </c>
      <c r="J60" s="150" t="str">
        <f>IF(CenaCelkemVypocet=0,"",I60/CenaCelkemVypocet*100)</f>
        <v/>
      </c>
    </row>
    <row r="61" spans="1:10" ht="25.5" customHeight="1" x14ac:dyDescent="0.25">
      <c r="A61" s="135">
        <v>2</v>
      </c>
      <c r="B61" s="151"/>
      <c r="C61" s="152" t="s">
        <v>68</v>
      </c>
      <c r="D61" s="152"/>
      <c r="E61" s="152"/>
      <c r="F61" s="153"/>
      <c r="G61" s="154"/>
      <c r="H61" s="154">
        <f>(F61*SazbaDPH1/100)+(G61*SazbaDPH2/100)</f>
        <v>0</v>
      </c>
      <c r="I61" s="154"/>
      <c r="J61" s="155"/>
    </row>
    <row r="62" spans="1:10" ht="25.5" customHeight="1" x14ac:dyDescent="0.25">
      <c r="A62" s="135">
        <v>2</v>
      </c>
      <c r="B62" s="151" t="s">
        <v>69</v>
      </c>
      <c r="C62" s="152" t="s">
        <v>70</v>
      </c>
      <c r="D62" s="152"/>
      <c r="E62" s="152"/>
      <c r="F62" s="153">
        <f>'PS 01 PS 01 Pol'!AE11</f>
        <v>0</v>
      </c>
      <c r="G62" s="154">
        <f>'PS 01 PS 01 Pol'!AF11</f>
        <v>0</v>
      </c>
      <c r="H62" s="154">
        <f>(F62*SazbaDPH1/100)+(G62*SazbaDPH2/100)</f>
        <v>0</v>
      </c>
      <c r="I62" s="154">
        <f>F62+G62+H62</f>
        <v>0</v>
      </c>
      <c r="J62" s="155" t="str">
        <f>IF(CenaCelkemVypocet=0,"",I62/CenaCelkemVypocet*100)</f>
        <v/>
      </c>
    </row>
    <row r="63" spans="1:10" ht="25.5" customHeight="1" x14ac:dyDescent="0.25">
      <c r="A63" s="135">
        <v>3</v>
      </c>
      <c r="B63" s="156" t="s">
        <v>69</v>
      </c>
      <c r="C63" s="146" t="s">
        <v>70</v>
      </c>
      <c r="D63" s="146"/>
      <c r="E63" s="146"/>
      <c r="F63" s="157">
        <f>'PS 01 PS 01 Pol'!AE11</f>
        <v>0</v>
      </c>
      <c r="G63" s="149">
        <f>'PS 01 PS 01 Pol'!AF11</f>
        <v>0</v>
      </c>
      <c r="H63" s="149">
        <f>(F63*SazbaDPH1/100)+(G63*SazbaDPH2/100)</f>
        <v>0</v>
      </c>
      <c r="I63" s="149">
        <f>F63+G63+H63</f>
        <v>0</v>
      </c>
      <c r="J63" s="150" t="str">
        <f>IF(CenaCelkemVypocet=0,"",I63/CenaCelkemVypocet*100)</f>
        <v/>
      </c>
    </row>
    <row r="64" spans="1:10" ht="25.5" customHeight="1" x14ac:dyDescent="0.25">
      <c r="A64" s="135">
        <v>2</v>
      </c>
      <c r="B64" s="151" t="s">
        <v>71</v>
      </c>
      <c r="C64" s="152" t="s">
        <v>72</v>
      </c>
      <c r="D64" s="152"/>
      <c r="E64" s="152"/>
      <c r="F64" s="153">
        <f>'PS 02,03 PS 02,03 Pol'!AE11</f>
        <v>0</v>
      </c>
      <c r="G64" s="154">
        <f>'PS 02,03 PS 02,03 Pol'!AF11</f>
        <v>0</v>
      </c>
      <c r="H64" s="154">
        <f>(F64*SazbaDPH1/100)+(G64*SazbaDPH2/100)</f>
        <v>0</v>
      </c>
      <c r="I64" s="154">
        <f>F64+G64+H64</f>
        <v>0</v>
      </c>
      <c r="J64" s="155" t="str">
        <f>IF(CenaCelkemVypocet=0,"",I64/CenaCelkemVypocet*100)</f>
        <v/>
      </c>
    </row>
    <row r="65" spans="1:10" ht="25.5" customHeight="1" x14ac:dyDescent="0.25">
      <c r="A65" s="135">
        <v>3</v>
      </c>
      <c r="B65" s="156" t="s">
        <v>71</v>
      </c>
      <c r="C65" s="146" t="s">
        <v>72</v>
      </c>
      <c r="D65" s="146"/>
      <c r="E65" s="146"/>
      <c r="F65" s="157">
        <f>'PS 02,03 PS 02,03 Pol'!AE11</f>
        <v>0</v>
      </c>
      <c r="G65" s="149">
        <f>'PS 02,03 PS 02,03 Pol'!AF11</f>
        <v>0</v>
      </c>
      <c r="H65" s="149">
        <f>(F65*SazbaDPH1/100)+(G65*SazbaDPH2/100)</f>
        <v>0</v>
      </c>
      <c r="I65" s="149">
        <f>F65+G65+H65</f>
        <v>0</v>
      </c>
      <c r="J65" s="150" t="str">
        <f>IF(CenaCelkemVypocet=0,"",I65/CenaCelkemVypocet*100)</f>
        <v/>
      </c>
    </row>
    <row r="66" spans="1:10" ht="25.5" customHeight="1" x14ac:dyDescent="0.25">
      <c r="A66" s="135"/>
      <c r="B66" s="158" t="s">
        <v>73</v>
      </c>
      <c r="C66" s="159"/>
      <c r="D66" s="159"/>
      <c r="E66" s="160"/>
      <c r="F66" s="161">
        <f>SUMIF(A39:A65,"=1",F39:F65)</f>
        <v>0</v>
      </c>
      <c r="G66" s="162">
        <f>SUMIF(A39:A65,"=1",G39:G65)</f>
        <v>0</v>
      </c>
      <c r="H66" s="162">
        <f>SUMIF(A39:A65,"=1",H39:H65)</f>
        <v>0</v>
      </c>
      <c r="I66" s="162">
        <f>SUMIF(A39:A65,"=1",I39:I65)</f>
        <v>0</v>
      </c>
      <c r="J66" s="163">
        <f>SUMIF(A39:A65,"=1",J39:J65)</f>
        <v>0</v>
      </c>
    </row>
    <row r="68" spans="1:10" x14ac:dyDescent="0.25">
      <c r="A68" t="s">
        <v>75</v>
      </c>
      <c r="B68" t="s">
        <v>76</v>
      </c>
    </row>
    <row r="69" spans="1:10" x14ac:dyDescent="0.25">
      <c r="A69" t="s">
        <v>77</v>
      </c>
      <c r="B69" t="s">
        <v>78</v>
      </c>
    </row>
    <row r="70" spans="1:10" x14ac:dyDescent="0.25">
      <c r="A70" t="s">
        <v>79</v>
      </c>
      <c r="B70" t="s">
        <v>80</v>
      </c>
    </row>
    <row r="71" spans="1:10" x14ac:dyDescent="0.25">
      <c r="A71" t="s">
        <v>77</v>
      </c>
      <c r="B71" t="s">
        <v>81</v>
      </c>
    </row>
    <row r="72" spans="1:10" x14ac:dyDescent="0.25">
      <c r="A72" t="s">
        <v>79</v>
      </c>
      <c r="B72" t="s">
        <v>82</v>
      </c>
    </row>
    <row r="73" spans="1:10" x14ac:dyDescent="0.25">
      <c r="A73" t="s">
        <v>77</v>
      </c>
      <c r="B73" t="s">
        <v>83</v>
      </c>
    </row>
    <row r="74" spans="1:10" x14ac:dyDescent="0.25">
      <c r="A74" t="s">
        <v>79</v>
      </c>
      <c r="B74" t="s">
        <v>84</v>
      </c>
    </row>
    <row r="75" spans="1:10" x14ac:dyDescent="0.25">
      <c r="A75" t="s">
        <v>77</v>
      </c>
      <c r="B75" t="s">
        <v>85</v>
      </c>
    </row>
    <row r="76" spans="1:10" x14ac:dyDescent="0.25">
      <c r="A76" t="s">
        <v>79</v>
      </c>
      <c r="B76" t="s">
        <v>86</v>
      </c>
    </row>
    <row r="77" spans="1:10" x14ac:dyDescent="0.25">
      <c r="A77" t="s">
        <v>77</v>
      </c>
      <c r="B77" t="s">
        <v>87</v>
      </c>
    </row>
    <row r="78" spans="1:10" x14ac:dyDescent="0.25">
      <c r="A78" t="s">
        <v>79</v>
      </c>
      <c r="B78" t="s">
        <v>88</v>
      </c>
    </row>
    <row r="79" spans="1:10" x14ac:dyDescent="0.25">
      <c r="A79" t="s">
        <v>77</v>
      </c>
      <c r="B79" t="s">
        <v>89</v>
      </c>
    </row>
    <row r="80" spans="1:10" x14ac:dyDescent="0.25">
      <c r="A80" t="s">
        <v>79</v>
      </c>
      <c r="B80" t="s">
        <v>90</v>
      </c>
    </row>
    <row r="81" spans="1:2" x14ac:dyDescent="0.25">
      <c r="A81" t="s">
        <v>77</v>
      </c>
      <c r="B81" t="s">
        <v>91</v>
      </c>
    </row>
    <row r="82" spans="1:2" x14ac:dyDescent="0.25">
      <c r="A82" t="s">
        <v>79</v>
      </c>
      <c r="B82" t="s">
        <v>92</v>
      </c>
    </row>
    <row r="83" spans="1:2" x14ac:dyDescent="0.25">
      <c r="A83" t="s">
        <v>77</v>
      </c>
      <c r="B83" t="s">
        <v>93</v>
      </c>
    </row>
    <row r="84" spans="1:2" x14ac:dyDescent="0.25">
      <c r="A84" t="s">
        <v>79</v>
      </c>
      <c r="B84" t="s">
        <v>94</v>
      </c>
    </row>
    <row r="85" spans="1:2" x14ac:dyDescent="0.25">
      <c r="A85" t="s">
        <v>77</v>
      </c>
      <c r="B85" t="s">
        <v>95</v>
      </c>
    </row>
    <row r="86" spans="1:2" x14ac:dyDescent="0.25">
      <c r="A86" t="s">
        <v>79</v>
      </c>
      <c r="B86" t="s">
        <v>96</v>
      </c>
    </row>
    <row r="87" spans="1:2" x14ac:dyDescent="0.25">
      <c r="A87" t="s">
        <v>77</v>
      </c>
      <c r="B87" t="s">
        <v>97</v>
      </c>
    </row>
    <row r="88" spans="1:2" x14ac:dyDescent="0.25">
      <c r="A88" t="s">
        <v>79</v>
      </c>
      <c r="B88" t="s">
        <v>98</v>
      </c>
    </row>
    <row r="89" spans="1:2" x14ac:dyDescent="0.25">
      <c r="A89" t="s">
        <v>77</v>
      </c>
      <c r="B89" t="s">
        <v>99</v>
      </c>
    </row>
    <row r="90" spans="1:2" x14ac:dyDescent="0.25">
      <c r="A90" t="s">
        <v>79</v>
      </c>
      <c r="B90" t="s">
        <v>100</v>
      </c>
    </row>
    <row r="91" spans="1:2" x14ac:dyDescent="0.25">
      <c r="A91" t="s">
        <v>77</v>
      </c>
      <c r="B91" t="s">
        <v>101</v>
      </c>
    </row>
    <row r="92" spans="1:2" x14ac:dyDescent="0.25">
      <c r="A92" t="s">
        <v>79</v>
      </c>
      <c r="B92" t="s">
        <v>102</v>
      </c>
    </row>
    <row r="95" spans="1:2" ht="15.5" x14ac:dyDescent="0.35">
      <c r="B95" s="174" t="s">
        <v>103</v>
      </c>
    </row>
    <row r="97" spans="1:10" ht="25.5" customHeight="1" x14ac:dyDescent="0.25">
      <c r="A97" s="176"/>
      <c r="B97" s="179" t="s">
        <v>17</v>
      </c>
      <c r="C97" s="179" t="s">
        <v>5</v>
      </c>
      <c r="D97" s="180"/>
      <c r="E97" s="180"/>
      <c r="F97" s="181" t="s">
        <v>104</v>
      </c>
      <c r="G97" s="181"/>
      <c r="H97" s="181"/>
      <c r="I97" s="181" t="s">
        <v>29</v>
      </c>
      <c r="J97" s="181" t="s">
        <v>0</v>
      </c>
    </row>
    <row r="98" spans="1:10" ht="36.75" customHeight="1" x14ac:dyDescent="0.25">
      <c r="A98" s="177"/>
      <c r="B98" s="182" t="s">
        <v>105</v>
      </c>
      <c r="C98" s="183" t="s">
        <v>106</v>
      </c>
      <c r="D98" s="184"/>
      <c r="E98" s="184"/>
      <c r="F98" s="190" t="s">
        <v>24</v>
      </c>
      <c r="G98" s="191"/>
      <c r="H98" s="191"/>
      <c r="I98" s="191">
        <f>'SO 02 SO 02 Pol'!G8+'SO 03 SO 03 Pol'!G8+'SO 04 SO 04 Pol'!G8+'SO 05 SO 05 Pol'!G8+'SO 06 SO 06 Pol'!G8+'SO 07 SO 07 Pol'!G8+'SO 08 SO 08 Pol'!G8+'SO 09 SO 09 Pol'!G8</f>
        <v>0</v>
      </c>
      <c r="J98" s="188" t="str">
        <f>IF(I138=0,"",I98/I138*100)</f>
        <v/>
      </c>
    </row>
    <row r="99" spans="1:10" ht="36.75" customHeight="1" x14ac:dyDescent="0.25">
      <c r="A99" s="177"/>
      <c r="B99" s="182" t="s">
        <v>107</v>
      </c>
      <c r="C99" s="183" t="s">
        <v>108</v>
      </c>
      <c r="D99" s="184"/>
      <c r="E99" s="184"/>
      <c r="F99" s="190" t="s">
        <v>24</v>
      </c>
      <c r="G99" s="191"/>
      <c r="H99" s="191"/>
      <c r="I99" s="191">
        <f>'SO 01 SO 01 Pol'!G8+'SO 05 SO 05 Pol'!G51</f>
        <v>0</v>
      </c>
      <c r="J99" s="188" t="str">
        <f>IF(I138=0,"",I99/I138*100)</f>
        <v/>
      </c>
    </row>
    <row r="100" spans="1:10" ht="36.75" customHeight="1" x14ac:dyDescent="0.25">
      <c r="A100" s="177"/>
      <c r="B100" s="182" t="s">
        <v>109</v>
      </c>
      <c r="C100" s="183" t="s">
        <v>110</v>
      </c>
      <c r="D100" s="184"/>
      <c r="E100" s="184"/>
      <c r="F100" s="190" t="s">
        <v>24</v>
      </c>
      <c r="G100" s="191"/>
      <c r="H100" s="191"/>
      <c r="I100" s="191">
        <f>'SO 02 SO 02 Pol'!G65+'SO 03 SO 03 Pol'!G81+'SO 04 SO 04 Pol'!G79+'SO 05 SO 05 Pol'!G62+'SO 06 SO 06 Pol'!G102+'SO 07 SO 07 Pol'!G134+'SO 08 SO 08 Pol'!G19</f>
        <v>0</v>
      </c>
      <c r="J100" s="188" t="str">
        <f>IF(I138=0,"",I100/I138*100)</f>
        <v/>
      </c>
    </row>
    <row r="101" spans="1:10" ht="36.75" customHeight="1" x14ac:dyDescent="0.25">
      <c r="A101" s="177"/>
      <c r="B101" s="182" t="s">
        <v>111</v>
      </c>
      <c r="C101" s="183" t="s">
        <v>112</v>
      </c>
      <c r="D101" s="184"/>
      <c r="E101" s="184"/>
      <c r="F101" s="190" t="s">
        <v>24</v>
      </c>
      <c r="G101" s="191"/>
      <c r="H101" s="191"/>
      <c r="I101" s="191">
        <f>'SO 01 SO 01 Pol'!G17+'SO 03 SO 03 Pol'!G106+'SO 05 SO 05 Pol'!G71+'SO 06 SO 06 Pol'!G129</f>
        <v>0</v>
      </c>
      <c r="J101" s="188" t="str">
        <f>IF(I138=0,"",I101/I138*100)</f>
        <v/>
      </c>
    </row>
    <row r="102" spans="1:10" ht="36.75" customHeight="1" x14ac:dyDescent="0.25">
      <c r="A102" s="177"/>
      <c r="B102" s="182" t="s">
        <v>113</v>
      </c>
      <c r="C102" s="183" t="s">
        <v>114</v>
      </c>
      <c r="D102" s="184"/>
      <c r="E102" s="184"/>
      <c r="F102" s="190" t="s">
        <v>24</v>
      </c>
      <c r="G102" s="191"/>
      <c r="H102" s="191"/>
      <c r="I102" s="191">
        <f>'SO 03 SO 03 Pol'!G119+'SO 05 SO 05 Pol'!G94+'SO 06 SO 06 Pol'!G141</f>
        <v>0</v>
      </c>
      <c r="J102" s="188" t="str">
        <f>IF(I138=0,"",I102/I138*100)</f>
        <v/>
      </c>
    </row>
    <row r="103" spans="1:10" ht="36.75" customHeight="1" x14ac:dyDescent="0.25">
      <c r="A103" s="177"/>
      <c r="B103" s="182" t="s">
        <v>115</v>
      </c>
      <c r="C103" s="183" t="s">
        <v>116</v>
      </c>
      <c r="D103" s="184"/>
      <c r="E103" s="184"/>
      <c r="F103" s="190" t="s">
        <v>24</v>
      </c>
      <c r="G103" s="191"/>
      <c r="H103" s="191"/>
      <c r="I103" s="191">
        <f>'SO 01 SO 01 Pol'!G30+'SO 02 SO 02 Pol'!G71+'SO 03 SO 03 Pol'!G130+'SO 04 SO 04 Pol'!G96+'SO 05 SO 05 Pol'!G109+'SO 06 SO 06 Pol'!G154+'SO 07 SO 07 Pol'!G171+'SO 08 SO 08 Pol'!G25+'SO 09 SO 09 Pol'!G43</f>
        <v>0</v>
      </c>
      <c r="J103" s="188" t="str">
        <f>IF(I138=0,"",I103/I138*100)</f>
        <v/>
      </c>
    </row>
    <row r="104" spans="1:10" ht="36.75" customHeight="1" x14ac:dyDescent="0.25">
      <c r="A104" s="177"/>
      <c r="B104" s="182" t="s">
        <v>117</v>
      </c>
      <c r="C104" s="183" t="s">
        <v>118</v>
      </c>
      <c r="D104" s="184"/>
      <c r="E104" s="184"/>
      <c r="F104" s="190" t="s">
        <v>24</v>
      </c>
      <c r="G104" s="191"/>
      <c r="H104" s="191"/>
      <c r="I104" s="191">
        <f>'SO 01 SO 01 Pol'!G35</f>
        <v>0</v>
      </c>
      <c r="J104" s="188" t="str">
        <f>IF(I138=0,"",I104/I138*100)</f>
        <v/>
      </c>
    </row>
    <row r="105" spans="1:10" ht="36.75" customHeight="1" x14ac:dyDescent="0.25">
      <c r="A105" s="177"/>
      <c r="B105" s="182" t="s">
        <v>119</v>
      </c>
      <c r="C105" s="183" t="s">
        <v>120</v>
      </c>
      <c r="D105" s="184"/>
      <c r="E105" s="184"/>
      <c r="F105" s="190" t="s">
        <v>24</v>
      </c>
      <c r="G105" s="191"/>
      <c r="H105" s="191"/>
      <c r="I105" s="191">
        <f>'SO 03 SO 03 Pol'!G139+'SO 05 SO 05 Pol'!G140+'SO 06 SO 06 Pol'!G162</f>
        <v>0</v>
      </c>
      <c r="J105" s="188" t="str">
        <f>IF(I138=0,"",I105/I138*100)</f>
        <v/>
      </c>
    </row>
    <row r="106" spans="1:10" ht="36.75" customHeight="1" x14ac:dyDescent="0.25">
      <c r="A106" s="177"/>
      <c r="B106" s="182" t="s">
        <v>121</v>
      </c>
      <c r="C106" s="183" t="s">
        <v>65</v>
      </c>
      <c r="D106" s="184"/>
      <c r="E106" s="184"/>
      <c r="F106" s="190" t="s">
        <v>24</v>
      </c>
      <c r="G106" s="191"/>
      <c r="H106" s="191"/>
      <c r="I106" s="191">
        <f>'SO 03 SO 03 Pol'!G143+'SO 05 SO 05 Pol'!G155+'SO 06 SO 06 Pol'!G177+'SO 07 SO 07 Pol'!G186+'SO 08 SO 08 Pol'!G32</f>
        <v>0</v>
      </c>
      <c r="J106" s="188" t="str">
        <f>IF(I138=0,"",I106/I138*100)</f>
        <v/>
      </c>
    </row>
    <row r="107" spans="1:10" ht="36.75" customHeight="1" x14ac:dyDescent="0.25">
      <c r="A107" s="177"/>
      <c r="B107" s="182" t="s">
        <v>122</v>
      </c>
      <c r="C107" s="183" t="s">
        <v>123</v>
      </c>
      <c r="D107" s="184"/>
      <c r="E107" s="184"/>
      <c r="F107" s="190" t="s">
        <v>24</v>
      </c>
      <c r="G107" s="191"/>
      <c r="H107" s="191"/>
      <c r="I107" s="191">
        <f>'SO 03 SO 03 Pol'!G153+'SO 05 SO 05 Pol'!G167+'SO 06 SO 06 Pol'!G187</f>
        <v>0</v>
      </c>
      <c r="J107" s="188" t="str">
        <f>IF(I138=0,"",I107/I138*100)</f>
        <v/>
      </c>
    </row>
    <row r="108" spans="1:10" ht="36.75" customHeight="1" x14ac:dyDescent="0.25">
      <c r="A108" s="177"/>
      <c r="B108" s="182" t="s">
        <v>124</v>
      </c>
      <c r="C108" s="183" t="s">
        <v>125</v>
      </c>
      <c r="D108" s="184"/>
      <c r="E108" s="184"/>
      <c r="F108" s="190" t="s">
        <v>24</v>
      </c>
      <c r="G108" s="191"/>
      <c r="H108" s="191"/>
      <c r="I108" s="191">
        <f>'SO 03 SO 03 Pol'!G174+'SO 05 SO 05 Pol'!G202+'SO 06 SO 06 Pol'!G205</f>
        <v>0</v>
      </c>
      <c r="J108" s="188" t="str">
        <f>IF(I138=0,"",I108/I138*100)</f>
        <v/>
      </c>
    </row>
    <row r="109" spans="1:10" ht="36.75" customHeight="1" x14ac:dyDescent="0.25">
      <c r="A109" s="177"/>
      <c r="B109" s="182" t="s">
        <v>126</v>
      </c>
      <c r="C109" s="183" t="s">
        <v>127</v>
      </c>
      <c r="D109" s="184"/>
      <c r="E109" s="184"/>
      <c r="F109" s="190" t="s">
        <v>24</v>
      </c>
      <c r="G109" s="191"/>
      <c r="H109" s="191"/>
      <c r="I109" s="191">
        <f>'SO 05 SO 05 Pol'!G217</f>
        <v>0</v>
      </c>
      <c r="J109" s="188" t="str">
        <f>IF(I138=0,"",I109/I138*100)</f>
        <v/>
      </c>
    </row>
    <row r="110" spans="1:10" ht="36.75" customHeight="1" x14ac:dyDescent="0.25">
      <c r="A110" s="177"/>
      <c r="B110" s="182" t="s">
        <v>128</v>
      </c>
      <c r="C110" s="183" t="s">
        <v>129</v>
      </c>
      <c r="D110" s="184"/>
      <c r="E110" s="184"/>
      <c r="F110" s="190" t="s">
        <v>24</v>
      </c>
      <c r="G110" s="191"/>
      <c r="H110" s="191"/>
      <c r="I110" s="191">
        <f>'SO 03 SO 03 Pol'!G187+'SO 05 SO 05 Pol'!G221+'SO 06 SO 06 Pol'!G218</f>
        <v>0</v>
      </c>
      <c r="J110" s="188" t="str">
        <f>IF(I138=0,"",I110/I138*100)</f>
        <v/>
      </c>
    </row>
    <row r="111" spans="1:10" ht="36.75" customHeight="1" x14ac:dyDescent="0.25">
      <c r="A111" s="177"/>
      <c r="B111" s="182" t="s">
        <v>130</v>
      </c>
      <c r="C111" s="183" t="s">
        <v>131</v>
      </c>
      <c r="D111" s="184"/>
      <c r="E111" s="184"/>
      <c r="F111" s="190" t="s">
        <v>24</v>
      </c>
      <c r="G111" s="191"/>
      <c r="H111" s="191"/>
      <c r="I111" s="191">
        <f>'SO 03 SO 03 Pol'!G197+'SO 05 SO 05 Pol'!G253</f>
        <v>0</v>
      </c>
      <c r="J111" s="188" t="str">
        <f>IF(I138=0,"",I111/I138*100)</f>
        <v/>
      </c>
    </row>
    <row r="112" spans="1:10" ht="36.75" customHeight="1" x14ac:dyDescent="0.25">
      <c r="A112" s="177"/>
      <c r="B112" s="182" t="s">
        <v>132</v>
      </c>
      <c r="C112" s="183" t="s">
        <v>133</v>
      </c>
      <c r="D112" s="184"/>
      <c r="E112" s="184"/>
      <c r="F112" s="190" t="s">
        <v>24</v>
      </c>
      <c r="G112" s="191"/>
      <c r="H112" s="191"/>
      <c r="I112" s="191">
        <f>'SO 01 SO 01 Pol'!G40+'SO 02 SO 02 Pol'!G75+'SO 04 SO 04 Pol'!G99+'SO 05 SO 05 Pol'!G259+'SO 07 SO 07 Pol'!G191+'SO 08 SO 08 Pol'!G59+'SO 09 SO 09 Pol'!G50</f>
        <v>0</v>
      </c>
      <c r="J112" s="188" t="str">
        <f>IF(I138=0,"",I112/I138*100)</f>
        <v/>
      </c>
    </row>
    <row r="113" spans="1:10" ht="36.75" customHeight="1" x14ac:dyDescent="0.25">
      <c r="A113" s="177"/>
      <c r="B113" s="182" t="s">
        <v>134</v>
      </c>
      <c r="C113" s="183" t="s">
        <v>135</v>
      </c>
      <c r="D113" s="184"/>
      <c r="E113" s="184"/>
      <c r="F113" s="190" t="s">
        <v>24</v>
      </c>
      <c r="G113" s="191"/>
      <c r="H113" s="191"/>
      <c r="I113" s="191">
        <f>'SO 02 SO 02 Pol'!G78+'SO 07 SO 07 Pol'!G208</f>
        <v>0</v>
      </c>
      <c r="J113" s="188" t="str">
        <f>IF(I138=0,"",I113/I138*100)</f>
        <v/>
      </c>
    </row>
    <row r="114" spans="1:10" ht="36.75" customHeight="1" x14ac:dyDescent="0.25">
      <c r="A114" s="177"/>
      <c r="B114" s="182" t="s">
        <v>136</v>
      </c>
      <c r="C114" s="183" t="s">
        <v>137</v>
      </c>
      <c r="D114" s="184"/>
      <c r="E114" s="184"/>
      <c r="F114" s="190" t="s">
        <v>24</v>
      </c>
      <c r="G114" s="191"/>
      <c r="H114" s="191"/>
      <c r="I114" s="191">
        <f>'SO 02 SO 02 Pol'!G80+'SO 04 SO 04 Pol'!G112+'SO 07 SO 07 Pol'!G216</f>
        <v>0</v>
      </c>
      <c r="J114" s="188" t="str">
        <f>IF(I138=0,"",I114/I138*100)</f>
        <v/>
      </c>
    </row>
    <row r="115" spans="1:10" ht="36.75" customHeight="1" x14ac:dyDescent="0.25">
      <c r="A115" s="177"/>
      <c r="B115" s="182" t="s">
        <v>138</v>
      </c>
      <c r="C115" s="183" t="s">
        <v>139</v>
      </c>
      <c r="D115" s="184"/>
      <c r="E115" s="184"/>
      <c r="F115" s="190" t="s">
        <v>24</v>
      </c>
      <c r="G115" s="191"/>
      <c r="H115" s="191"/>
      <c r="I115" s="191">
        <f>'SO 08 SO 08 Pol'!G63</f>
        <v>0</v>
      </c>
      <c r="J115" s="188" t="str">
        <f>IF(I138=0,"",I115/I138*100)</f>
        <v/>
      </c>
    </row>
    <row r="116" spans="1:10" ht="36.75" customHeight="1" x14ac:dyDescent="0.25">
      <c r="A116" s="177"/>
      <c r="B116" s="182" t="s">
        <v>140</v>
      </c>
      <c r="C116" s="183" t="s">
        <v>141</v>
      </c>
      <c r="D116" s="184"/>
      <c r="E116" s="184"/>
      <c r="F116" s="190" t="s">
        <v>24</v>
      </c>
      <c r="G116" s="191"/>
      <c r="H116" s="191"/>
      <c r="I116" s="191">
        <f>'SO 05 SO 05 Pol'!G261+'SO 06 SO 06 Pol'!G228</f>
        <v>0</v>
      </c>
      <c r="J116" s="188" t="str">
        <f>IF(I138=0,"",I116/I138*100)</f>
        <v/>
      </c>
    </row>
    <row r="117" spans="1:10" ht="36.75" customHeight="1" x14ac:dyDescent="0.25">
      <c r="A117" s="177"/>
      <c r="B117" s="182" t="s">
        <v>140</v>
      </c>
      <c r="C117" s="183" t="s">
        <v>142</v>
      </c>
      <c r="D117" s="184"/>
      <c r="E117" s="184"/>
      <c r="F117" s="190" t="s">
        <v>24</v>
      </c>
      <c r="G117" s="191"/>
      <c r="H117" s="191"/>
      <c r="I117" s="191">
        <f>'SO 08 SO 08 Pol'!G70</f>
        <v>0</v>
      </c>
      <c r="J117" s="188" t="str">
        <f>IF(I138=0,"",I117/I138*100)</f>
        <v/>
      </c>
    </row>
    <row r="118" spans="1:10" ht="36.75" customHeight="1" x14ac:dyDescent="0.25">
      <c r="A118" s="177"/>
      <c r="B118" s="182" t="s">
        <v>143</v>
      </c>
      <c r="C118" s="183" t="s">
        <v>144</v>
      </c>
      <c r="D118" s="184"/>
      <c r="E118" s="184"/>
      <c r="F118" s="190" t="s">
        <v>24</v>
      </c>
      <c r="G118" s="191"/>
      <c r="H118" s="191"/>
      <c r="I118" s="191">
        <f>'SO 03 SO 03 Pol'!G202+'SO 05 SO 05 Pol'!G269+'SO 06 SO 06 Pol'!G239</f>
        <v>0</v>
      </c>
      <c r="J118" s="188" t="str">
        <f>IF(I138=0,"",I118/I138*100)</f>
        <v/>
      </c>
    </row>
    <row r="119" spans="1:10" ht="36.75" customHeight="1" x14ac:dyDescent="0.25">
      <c r="A119" s="177"/>
      <c r="B119" s="182" t="s">
        <v>145</v>
      </c>
      <c r="C119" s="183" t="s">
        <v>146</v>
      </c>
      <c r="D119" s="184"/>
      <c r="E119" s="184"/>
      <c r="F119" s="190" t="s">
        <v>24</v>
      </c>
      <c r="G119" s="191"/>
      <c r="H119" s="191"/>
      <c r="I119" s="191">
        <f>'SO 05 SO 05 Pol'!G279+'SO 09 SO 09 Pol'!G54</f>
        <v>0</v>
      </c>
      <c r="J119" s="188" t="str">
        <f>IF(I138=0,"",I119/I138*100)</f>
        <v/>
      </c>
    </row>
    <row r="120" spans="1:10" ht="36.75" customHeight="1" x14ac:dyDescent="0.25">
      <c r="A120" s="177"/>
      <c r="B120" s="182" t="s">
        <v>147</v>
      </c>
      <c r="C120" s="183" t="s">
        <v>148</v>
      </c>
      <c r="D120" s="184"/>
      <c r="E120" s="184"/>
      <c r="F120" s="190" t="s">
        <v>24</v>
      </c>
      <c r="G120" s="191"/>
      <c r="H120" s="191"/>
      <c r="I120" s="191">
        <f>'SO 03 SO 03 Pol'!G212+'SO 04 SO 04 Pol'!G115+'SO 05 SO 05 Pol'!G282+'SO 06 SO 06 Pol'!G249</f>
        <v>0</v>
      </c>
      <c r="J120" s="188" t="str">
        <f>IF(I138=0,"",I120/I138*100)</f>
        <v/>
      </c>
    </row>
    <row r="121" spans="1:10" ht="36.75" customHeight="1" x14ac:dyDescent="0.25">
      <c r="A121" s="177"/>
      <c r="B121" s="182" t="s">
        <v>149</v>
      </c>
      <c r="C121" s="183" t="s">
        <v>150</v>
      </c>
      <c r="D121" s="184"/>
      <c r="E121" s="184"/>
      <c r="F121" s="190" t="s">
        <v>24</v>
      </c>
      <c r="G121" s="191"/>
      <c r="H121" s="191"/>
      <c r="I121" s="191">
        <f>'SO 01 SO 01 Pol'!G43+'SO 09 SO 09 Pol'!G58</f>
        <v>0</v>
      </c>
      <c r="J121" s="188" t="str">
        <f>IF(I138=0,"",I121/I138*100)</f>
        <v/>
      </c>
    </row>
    <row r="122" spans="1:10" ht="36.75" customHeight="1" x14ac:dyDescent="0.25">
      <c r="A122" s="177"/>
      <c r="B122" s="182" t="s">
        <v>151</v>
      </c>
      <c r="C122" s="183" t="s">
        <v>152</v>
      </c>
      <c r="D122" s="184"/>
      <c r="E122" s="184"/>
      <c r="F122" s="190" t="s">
        <v>24</v>
      </c>
      <c r="G122" s="191"/>
      <c r="H122" s="191"/>
      <c r="I122" s="191">
        <f>'SO 01 SO 01 Pol'!G47+'SO 02 SO 02 Pol'!G88+'SO 03 SO 03 Pol'!G215+'SO 04 SO 04 Pol'!G120+'SO 05 SO 05 Pol'!G310+'SO 06 SO 06 Pol'!G256+'SO 07 SO 07 Pol'!G255</f>
        <v>0</v>
      </c>
      <c r="J122" s="188" t="str">
        <f>IF(I138=0,"",I122/I138*100)</f>
        <v/>
      </c>
    </row>
    <row r="123" spans="1:10" ht="36.75" customHeight="1" x14ac:dyDescent="0.25">
      <c r="A123" s="177"/>
      <c r="B123" s="182" t="s">
        <v>153</v>
      </c>
      <c r="C123" s="183" t="s">
        <v>154</v>
      </c>
      <c r="D123" s="184"/>
      <c r="E123" s="184"/>
      <c r="F123" s="190" t="s">
        <v>24</v>
      </c>
      <c r="G123" s="191"/>
      <c r="H123" s="191"/>
      <c r="I123" s="191">
        <f>'PS 02,03 PS 02,03 Pol'!G8</f>
        <v>0</v>
      </c>
      <c r="J123" s="188" t="str">
        <f>IF(I138=0,"",I123/I138*100)</f>
        <v/>
      </c>
    </row>
    <row r="124" spans="1:10" ht="36.75" customHeight="1" x14ac:dyDescent="0.25">
      <c r="A124" s="177"/>
      <c r="B124" s="182" t="s">
        <v>155</v>
      </c>
      <c r="C124" s="183" t="s">
        <v>156</v>
      </c>
      <c r="D124" s="184"/>
      <c r="E124" s="184"/>
      <c r="F124" s="190" t="s">
        <v>24</v>
      </c>
      <c r="G124" s="191"/>
      <c r="H124" s="191"/>
      <c r="I124" s="191">
        <f>'SO 03 SO 03 Pol'!G218+'SO 05 SO 05 Pol'!G313+'SO 06 SO 06 Pol'!G259</f>
        <v>0</v>
      </c>
      <c r="J124" s="188" t="str">
        <f>IF(I138=0,"",I124/I138*100)</f>
        <v/>
      </c>
    </row>
    <row r="125" spans="1:10" ht="36.75" customHeight="1" x14ac:dyDescent="0.25">
      <c r="A125" s="177"/>
      <c r="B125" s="182" t="s">
        <v>157</v>
      </c>
      <c r="C125" s="183" t="s">
        <v>70</v>
      </c>
      <c r="D125" s="184"/>
      <c r="E125" s="184"/>
      <c r="F125" s="190" t="s">
        <v>24</v>
      </c>
      <c r="G125" s="191"/>
      <c r="H125" s="191"/>
      <c r="I125" s="191">
        <f>'PS 01 PS 01 Pol'!G8</f>
        <v>0</v>
      </c>
      <c r="J125" s="188" t="str">
        <f>IF(I138=0,"",I125/I138*100)</f>
        <v/>
      </c>
    </row>
    <row r="126" spans="1:10" ht="36.75" customHeight="1" x14ac:dyDescent="0.25">
      <c r="A126" s="177"/>
      <c r="B126" s="182" t="s">
        <v>158</v>
      </c>
      <c r="C126" s="183" t="s">
        <v>159</v>
      </c>
      <c r="D126" s="184"/>
      <c r="E126" s="184"/>
      <c r="F126" s="190" t="s">
        <v>24</v>
      </c>
      <c r="G126" s="191"/>
      <c r="H126" s="191"/>
      <c r="I126" s="191">
        <f>'SO 04 SO 04 Pol'!G122</f>
        <v>0</v>
      </c>
      <c r="J126" s="188" t="str">
        <f>IF(I138=0,"",I126/I138*100)</f>
        <v/>
      </c>
    </row>
    <row r="127" spans="1:10" ht="36.75" customHeight="1" x14ac:dyDescent="0.25">
      <c r="A127" s="177"/>
      <c r="B127" s="182" t="s">
        <v>160</v>
      </c>
      <c r="C127" s="183" t="s">
        <v>161</v>
      </c>
      <c r="D127" s="184"/>
      <c r="E127" s="184"/>
      <c r="F127" s="190" t="s">
        <v>25</v>
      </c>
      <c r="G127" s="191"/>
      <c r="H127" s="191"/>
      <c r="I127" s="191">
        <f>'SO 03 SO 03 Pol'!G225+'SO 05 SO 05 Pol'!G317+'SO 06 SO 06 Pol'!G262</f>
        <v>0</v>
      </c>
      <c r="J127" s="188" t="str">
        <f>IF(I138=0,"",I127/I138*100)</f>
        <v/>
      </c>
    </row>
    <row r="128" spans="1:10" ht="36.75" customHeight="1" x14ac:dyDescent="0.25">
      <c r="A128" s="177"/>
      <c r="B128" s="182" t="s">
        <v>162</v>
      </c>
      <c r="C128" s="183" t="s">
        <v>163</v>
      </c>
      <c r="D128" s="184"/>
      <c r="E128" s="184"/>
      <c r="F128" s="190" t="s">
        <v>25</v>
      </c>
      <c r="G128" s="191"/>
      <c r="H128" s="191"/>
      <c r="I128" s="191">
        <f>'SO 05 SO 05 Pol'!G320+'SO 06 SO 06 Pol'!G265</f>
        <v>0</v>
      </c>
      <c r="J128" s="188" t="str">
        <f>IF(I138=0,"",I128/I138*100)</f>
        <v/>
      </c>
    </row>
    <row r="129" spans="1:10" ht="36.75" customHeight="1" x14ac:dyDescent="0.25">
      <c r="A129" s="177"/>
      <c r="B129" s="182" t="s">
        <v>164</v>
      </c>
      <c r="C129" s="183" t="s">
        <v>165</v>
      </c>
      <c r="D129" s="184"/>
      <c r="E129" s="184"/>
      <c r="F129" s="190" t="s">
        <v>25</v>
      </c>
      <c r="G129" s="191"/>
      <c r="H129" s="191"/>
      <c r="I129" s="191">
        <f>'SO 05 SO 05 Pol'!G334</f>
        <v>0</v>
      </c>
      <c r="J129" s="188" t="str">
        <f>IF(I138=0,"",I129/I138*100)</f>
        <v/>
      </c>
    </row>
    <row r="130" spans="1:10" ht="36.75" customHeight="1" x14ac:dyDescent="0.25">
      <c r="A130" s="177"/>
      <c r="B130" s="182" t="s">
        <v>166</v>
      </c>
      <c r="C130" s="183" t="s">
        <v>167</v>
      </c>
      <c r="D130" s="184"/>
      <c r="E130" s="184"/>
      <c r="F130" s="190" t="s">
        <v>25</v>
      </c>
      <c r="G130" s="191"/>
      <c r="H130" s="191"/>
      <c r="I130" s="191">
        <f>'SO 07 SO 07 Pol'!G257</f>
        <v>0</v>
      </c>
      <c r="J130" s="188" t="str">
        <f>IF(I138=0,"",I130/I138*100)</f>
        <v/>
      </c>
    </row>
    <row r="131" spans="1:10" ht="36.75" customHeight="1" x14ac:dyDescent="0.25">
      <c r="A131" s="177"/>
      <c r="B131" s="182" t="s">
        <v>168</v>
      </c>
      <c r="C131" s="183" t="s">
        <v>169</v>
      </c>
      <c r="D131" s="184"/>
      <c r="E131" s="184"/>
      <c r="F131" s="190" t="s">
        <v>25</v>
      </c>
      <c r="G131" s="191"/>
      <c r="H131" s="191"/>
      <c r="I131" s="191">
        <f>'SO 03 SO 03 Pol'!G228+'SO 05 SO 05 Pol'!G348+'SO 06 SO 06 Pol'!G279</f>
        <v>0</v>
      </c>
      <c r="J131" s="188" t="str">
        <f>IF(I138=0,"",I131/I138*100)</f>
        <v/>
      </c>
    </row>
    <row r="132" spans="1:10" ht="36.75" customHeight="1" x14ac:dyDescent="0.25">
      <c r="A132" s="177"/>
      <c r="B132" s="182" t="s">
        <v>170</v>
      </c>
      <c r="C132" s="183" t="s">
        <v>171</v>
      </c>
      <c r="D132" s="184"/>
      <c r="E132" s="184"/>
      <c r="F132" s="190" t="s">
        <v>25</v>
      </c>
      <c r="G132" s="191"/>
      <c r="H132" s="191"/>
      <c r="I132" s="191">
        <f>'SO 01 SO 01 Pol'!G49+'SO 03 SO 03 Pol'!G237+'SO 04 SO 04 Pol'!G124+'SO 05 SO 05 Pol'!G361+'SO 06 SO 06 Pol'!G290</f>
        <v>0</v>
      </c>
      <c r="J132" s="188" t="str">
        <f>IF(I138=0,"",I132/I138*100)</f>
        <v/>
      </c>
    </row>
    <row r="133" spans="1:10" ht="36.75" customHeight="1" x14ac:dyDescent="0.25">
      <c r="A133" s="177"/>
      <c r="B133" s="182" t="s">
        <v>172</v>
      </c>
      <c r="C133" s="183" t="s">
        <v>173</v>
      </c>
      <c r="D133" s="184"/>
      <c r="E133" s="184"/>
      <c r="F133" s="190" t="s">
        <v>25</v>
      </c>
      <c r="G133" s="191"/>
      <c r="H133" s="191"/>
      <c r="I133" s="191">
        <f>'SO 03 SO 03 Pol'!G246+'SO 05 SO 05 Pol'!G383</f>
        <v>0</v>
      </c>
      <c r="J133" s="188" t="str">
        <f>IF(I138=0,"",I133/I138*100)</f>
        <v/>
      </c>
    </row>
    <row r="134" spans="1:10" ht="36.75" customHeight="1" x14ac:dyDescent="0.25">
      <c r="A134" s="177"/>
      <c r="B134" s="182" t="s">
        <v>174</v>
      </c>
      <c r="C134" s="183" t="s">
        <v>175</v>
      </c>
      <c r="D134" s="184"/>
      <c r="E134" s="184"/>
      <c r="F134" s="190" t="s">
        <v>25</v>
      </c>
      <c r="G134" s="191"/>
      <c r="H134" s="191"/>
      <c r="I134" s="191">
        <f>'SO 03 SO 03 Pol'!G249+'SO 05 SO 05 Pol'!G386+'SO 06 SO 06 Pol'!G308</f>
        <v>0</v>
      </c>
      <c r="J134" s="188" t="str">
        <f>IF(I138=0,"",I134/I138*100)</f>
        <v/>
      </c>
    </row>
    <row r="135" spans="1:10" ht="36.75" customHeight="1" x14ac:dyDescent="0.25">
      <c r="A135" s="177"/>
      <c r="B135" s="182" t="s">
        <v>176</v>
      </c>
      <c r="C135" s="183" t="s">
        <v>177</v>
      </c>
      <c r="D135" s="184"/>
      <c r="E135" s="184"/>
      <c r="F135" s="190" t="s">
        <v>178</v>
      </c>
      <c r="G135" s="191"/>
      <c r="H135" s="191"/>
      <c r="I135" s="191">
        <f>'SO 05 SO 05 Pol'!G397+'SO 08 SO 08 Pol'!G73+'SO 09 SO 09 Pol'!G61</f>
        <v>0</v>
      </c>
      <c r="J135" s="188" t="str">
        <f>IF(I138=0,"",I135/I138*100)</f>
        <v/>
      </c>
    </row>
    <row r="136" spans="1:10" ht="36.75" customHeight="1" x14ac:dyDescent="0.25">
      <c r="A136" s="177"/>
      <c r="B136" s="182" t="s">
        <v>179</v>
      </c>
      <c r="C136" s="183" t="s">
        <v>27</v>
      </c>
      <c r="D136" s="184"/>
      <c r="E136" s="184"/>
      <c r="F136" s="190" t="s">
        <v>179</v>
      </c>
      <c r="G136" s="191"/>
      <c r="H136" s="191"/>
      <c r="I136" s="191">
        <f>'00 00 Naklady'!G8</f>
        <v>0</v>
      </c>
      <c r="J136" s="188" t="str">
        <f>IF(I138=0,"",I136/I138*100)</f>
        <v/>
      </c>
    </row>
    <row r="137" spans="1:10" ht="36.75" customHeight="1" x14ac:dyDescent="0.25">
      <c r="A137" s="177"/>
      <c r="B137" s="182" t="s">
        <v>180</v>
      </c>
      <c r="C137" s="183" t="s">
        <v>28</v>
      </c>
      <c r="D137" s="184"/>
      <c r="E137" s="184"/>
      <c r="F137" s="190" t="s">
        <v>180</v>
      </c>
      <c r="G137" s="191"/>
      <c r="H137" s="191"/>
      <c r="I137" s="191">
        <f>'00 00 Naklady'!G16</f>
        <v>0</v>
      </c>
      <c r="J137" s="188" t="str">
        <f>IF(I138=0,"",I137/I138*100)</f>
        <v/>
      </c>
    </row>
    <row r="138" spans="1:10" ht="25.5" customHeight="1" x14ac:dyDescent="0.25">
      <c r="A138" s="178"/>
      <c r="B138" s="185" t="s">
        <v>1</v>
      </c>
      <c r="C138" s="186"/>
      <c r="D138" s="187"/>
      <c r="E138" s="187"/>
      <c r="F138" s="192"/>
      <c r="G138" s="193"/>
      <c r="H138" s="193"/>
      <c r="I138" s="193">
        <f>SUM(I98:I137)</f>
        <v>0</v>
      </c>
      <c r="J138" s="189">
        <f>SUM(J98:J137)</f>
        <v>0</v>
      </c>
    </row>
    <row r="139" spans="1:10" x14ac:dyDescent="0.25">
      <c r="F139" s="133"/>
      <c r="G139" s="133"/>
      <c r="H139" s="133"/>
      <c r="I139" s="133"/>
      <c r="J139" s="134"/>
    </row>
    <row r="140" spans="1:10" x14ac:dyDescent="0.25">
      <c r="F140" s="133"/>
      <c r="G140" s="133"/>
      <c r="H140" s="133"/>
      <c r="I140" s="133"/>
      <c r="J140" s="134"/>
    </row>
    <row r="141" spans="1:10" x14ac:dyDescent="0.25">
      <c r="F141" s="133"/>
      <c r="G141" s="133"/>
      <c r="H141" s="133"/>
      <c r="I141" s="133"/>
      <c r="J141" s="134"/>
    </row>
  </sheetData>
  <sheetProtection algorithmName="SHA-512" hashValue="dHCDtTlAfqW/sQL0wSv8TfhencfxBvbVhCrm/eV/5rhJteMF/QG8ivNxGd+aCjam0E1K122UrQEbHf0PJYR+aQ==" saltValue="kegZexkDdTlXQt9g5V6eP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C135:E135"/>
    <mergeCell ref="C136:E136"/>
    <mergeCell ref="C137:E137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64:E64"/>
    <mergeCell ref="C65:E65"/>
    <mergeCell ref="B66:E66"/>
    <mergeCell ref="C98:E98"/>
    <mergeCell ref="C99:E99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9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FgusyF2XU+aqDL5xsPCaNW68uZlUIVPaiIAoclof8bJglktmv8rhS/oUE97u/KJWw1UUHCp9/9mNEaVsT3TbWA==" saltValue="hw5qtQDofOcIYh7jufNnk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0FBE4-4212-4A5E-A2C2-0CA80CDE1D5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5" t="s">
        <v>181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184</v>
      </c>
      <c r="AG3" t="s">
        <v>185</v>
      </c>
    </row>
    <row r="4" spans="1:60" ht="25" customHeight="1" x14ac:dyDescent="0.25">
      <c r="A4" s="200" t="s">
        <v>9</v>
      </c>
      <c r="B4" s="201" t="s">
        <v>47</v>
      </c>
      <c r="C4" s="202" t="s">
        <v>48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179</v>
      </c>
      <c r="C8" s="249" t="s">
        <v>27</v>
      </c>
      <c r="D8" s="227"/>
      <c r="E8" s="228"/>
      <c r="F8" s="229"/>
      <c r="G8" s="229">
        <f>SUMIF(AG9:AG15,"&lt;&gt;NOR",G9:G15)</f>
        <v>0</v>
      </c>
      <c r="H8" s="229"/>
      <c r="I8" s="229">
        <f>SUM(I9:I15)</f>
        <v>0</v>
      </c>
      <c r="J8" s="229"/>
      <c r="K8" s="229">
        <f>SUM(K9:K15)</f>
        <v>0</v>
      </c>
      <c r="L8" s="229"/>
      <c r="M8" s="229">
        <f>SUM(M9:M15)</f>
        <v>0</v>
      </c>
      <c r="N8" s="228"/>
      <c r="O8" s="228">
        <f>SUM(O9:O15)</f>
        <v>0</v>
      </c>
      <c r="P8" s="228"/>
      <c r="Q8" s="228">
        <f>SUM(Q9:Q15)</f>
        <v>0</v>
      </c>
      <c r="R8" s="229"/>
      <c r="S8" s="229"/>
      <c r="T8" s="230"/>
      <c r="U8" s="224"/>
      <c r="V8" s="224">
        <f>SUM(V9:V15)</f>
        <v>0</v>
      </c>
      <c r="W8" s="224"/>
      <c r="X8" s="224"/>
      <c r="AG8" t="s">
        <v>209</v>
      </c>
    </row>
    <row r="9" spans="1:60" outlineLevel="1" x14ac:dyDescent="0.25">
      <c r="A9" s="231">
        <v>1</v>
      </c>
      <c r="B9" s="232" t="s">
        <v>210</v>
      </c>
      <c r="C9" s="250" t="s">
        <v>211</v>
      </c>
      <c r="D9" s="233" t="s">
        <v>212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213</v>
      </c>
      <c r="T9" s="237" t="s">
        <v>214</v>
      </c>
      <c r="U9" s="220">
        <v>0</v>
      </c>
      <c r="V9" s="220">
        <f>ROUND(E9*U9,2)</f>
        <v>0</v>
      </c>
      <c r="W9" s="220"/>
      <c r="X9" s="220" t="s">
        <v>215</v>
      </c>
      <c r="Y9" s="210"/>
      <c r="Z9" s="210"/>
      <c r="AA9" s="210"/>
      <c r="AB9" s="210"/>
      <c r="AC9" s="210"/>
      <c r="AD9" s="210"/>
      <c r="AE9" s="210"/>
      <c r="AF9" s="210"/>
      <c r="AG9" s="210" t="s">
        <v>216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 t="s">
        <v>217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Zaměření a vytýčení stávajících inženýrských sítí v místě stavby z hlediska jejich ochrany při provádění stavby.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1">
        <v>2</v>
      </c>
      <c r="B11" s="232" t="s">
        <v>219</v>
      </c>
      <c r="C11" s="250" t="s">
        <v>220</v>
      </c>
      <c r="D11" s="233" t="s">
        <v>212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/>
      <c r="S11" s="236" t="s">
        <v>213</v>
      </c>
      <c r="T11" s="237" t="s">
        <v>214</v>
      </c>
      <c r="U11" s="220">
        <v>0</v>
      </c>
      <c r="V11" s="220">
        <f>ROUND(E11*U11,2)</f>
        <v>0</v>
      </c>
      <c r="W11" s="220"/>
      <c r="X11" s="220" t="s">
        <v>215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216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 t="s">
        <v>253</v>
      </c>
      <c r="D12" s="239"/>
      <c r="E12" s="239"/>
      <c r="F12" s="239"/>
      <c r="G12" s="239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2" t="s">
        <v>221</v>
      </c>
      <c r="D13" s="240"/>
      <c r="E13" s="240"/>
      <c r="F13" s="240"/>
      <c r="G13" s="24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218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8" t="str">
        <f>C13</f>
        <v>Vyhotovení protokolu o vytyčení stavby se seznamem souřadnic vytyčených bodů a jejich polohopisnými (S-JTSK) a výškopisnými (Bpv) hodnotami.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1">
        <v>3</v>
      </c>
      <c r="B14" s="232" t="s">
        <v>222</v>
      </c>
      <c r="C14" s="250" t="s">
        <v>223</v>
      </c>
      <c r="D14" s="233" t="s">
        <v>212</v>
      </c>
      <c r="E14" s="234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/>
      <c r="S14" s="236" t="s">
        <v>213</v>
      </c>
      <c r="T14" s="237" t="s">
        <v>214</v>
      </c>
      <c r="U14" s="220">
        <v>0</v>
      </c>
      <c r="V14" s="220">
        <f>ROUND(E14*U14,2)</f>
        <v>0</v>
      </c>
      <c r="W14" s="220"/>
      <c r="X14" s="220" t="s">
        <v>215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216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 t="s">
        <v>224</v>
      </c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218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13" x14ac:dyDescent="0.25">
      <c r="A16" s="225" t="s">
        <v>208</v>
      </c>
      <c r="B16" s="226" t="s">
        <v>180</v>
      </c>
      <c r="C16" s="249" t="s">
        <v>28</v>
      </c>
      <c r="D16" s="227"/>
      <c r="E16" s="228"/>
      <c r="F16" s="229"/>
      <c r="G16" s="229">
        <f>SUMIF(AG17:AG38,"&lt;&gt;NOR",G17:G38)</f>
        <v>0</v>
      </c>
      <c r="H16" s="229"/>
      <c r="I16" s="229">
        <f>SUM(I17:I38)</f>
        <v>0</v>
      </c>
      <c r="J16" s="229"/>
      <c r="K16" s="229">
        <f>SUM(K17:K38)</f>
        <v>0</v>
      </c>
      <c r="L16" s="229"/>
      <c r="M16" s="229">
        <f>SUM(M17:M38)</f>
        <v>0</v>
      </c>
      <c r="N16" s="228"/>
      <c r="O16" s="228">
        <f>SUM(O17:O38)</f>
        <v>0</v>
      </c>
      <c r="P16" s="228"/>
      <c r="Q16" s="228">
        <f>SUM(Q17:Q38)</f>
        <v>0</v>
      </c>
      <c r="R16" s="229"/>
      <c r="S16" s="229"/>
      <c r="T16" s="230"/>
      <c r="U16" s="224"/>
      <c r="V16" s="224">
        <f>SUM(V17:V38)</f>
        <v>0</v>
      </c>
      <c r="W16" s="224"/>
      <c r="X16" s="224"/>
      <c r="AG16" t="s">
        <v>209</v>
      </c>
    </row>
    <row r="17" spans="1:60" outlineLevel="1" x14ac:dyDescent="0.25">
      <c r="A17" s="231">
        <v>4</v>
      </c>
      <c r="B17" s="232" t="s">
        <v>225</v>
      </c>
      <c r="C17" s="250" t="s">
        <v>226</v>
      </c>
      <c r="D17" s="233" t="s">
        <v>212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/>
      <c r="S17" s="236" t="s">
        <v>213</v>
      </c>
      <c r="T17" s="237" t="s">
        <v>214</v>
      </c>
      <c r="U17" s="220">
        <v>0</v>
      </c>
      <c r="V17" s="220">
        <f>ROUND(E17*U17,2)</f>
        <v>0</v>
      </c>
      <c r="W17" s="220"/>
      <c r="X17" s="220" t="s">
        <v>215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216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5" outlineLevel="1" x14ac:dyDescent="0.25">
      <c r="A18" s="217"/>
      <c r="B18" s="218"/>
      <c r="C18" s="251" t="s">
        <v>254</v>
      </c>
      <c r="D18" s="239"/>
      <c r="E18" s="239"/>
      <c r="F18" s="239"/>
      <c r="G18" s="23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218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8" t="str">
        <f>C18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2" t="s">
        <v>227</v>
      </c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218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1">
        <v>5</v>
      </c>
      <c r="B20" s="232" t="s">
        <v>228</v>
      </c>
      <c r="C20" s="250" t="s">
        <v>229</v>
      </c>
      <c r="D20" s="233" t="s">
        <v>212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/>
      <c r="S20" s="236" t="s">
        <v>213</v>
      </c>
      <c r="T20" s="237" t="s">
        <v>214</v>
      </c>
      <c r="U20" s="220">
        <v>0</v>
      </c>
      <c r="V20" s="220">
        <f>ROUND(E20*U20,2)</f>
        <v>0</v>
      </c>
      <c r="W20" s="220"/>
      <c r="X20" s="220" t="s">
        <v>215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216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1" t="s">
        <v>230</v>
      </c>
      <c r="D21" s="239"/>
      <c r="E21" s="239"/>
      <c r="F21" s="239"/>
      <c r="G21" s="239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218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8" t="str">
        <f>C21</f>
        <v>Náklady na provedení skutečného zaměření stavby v rozsahu nezbytném pro zápis změny do katastru nemovitostí.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2" t="s">
        <v>231</v>
      </c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218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2" t="s">
        <v>232</v>
      </c>
      <c r="D23" s="240"/>
      <c r="E23" s="240"/>
      <c r="F23" s="240"/>
      <c r="G23" s="24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218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1">
        <v>6</v>
      </c>
      <c r="B24" s="232" t="s">
        <v>233</v>
      </c>
      <c r="C24" s="250" t="s">
        <v>234</v>
      </c>
      <c r="D24" s="233" t="s">
        <v>212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/>
      <c r="S24" s="236" t="s">
        <v>213</v>
      </c>
      <c r="T24" s="237" t="s">
        <v>214</v>
      </c>
      <c r="U24" s="220">
        <v>0</v>
      </c>
      <c r="V24" s="220">
        <f>ROUND(E24*U24,2)</f>
        <v>0</v>
      </c>
      <c r="W24" s="220"/>
      <c r="X24" s="220" t="s">
        <v>215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216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1" t="s">
        <v>235</v>
      </c>
      <c r="D25" s="239"/>
      <c r="E25" s="239"/>
      <c r="F25" s="239"/>
      <c r="G25" s="239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218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8" t="str">
        <f>C25</f>
        <v>Náklady na vyhotovení dokumentace skutečného provedení stavby a její předání objednateli v požadované formě a požadovaném počtu.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2" t="s">
        <v>236</v>
      </c>
      <c r="D26" s="240"/>
      <c r="E26" s="240"/>
      <c r="F26" s="240"/>
      <c r="G26" s="24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218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2" t="s">
        <v>232</v>
      </c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218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1">
        <v>7</v>
      </c>
      <c r="B28" s="232" t="s">
        <v>237</v>
      </c>
      <c r="C28" s="250" t="s">
        <v>238</v>
      </c>
      <c r="D28" s="233" t="s">
        <v>212</v>
      </c>
      <c r="E28" s="234">
        <v>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6"/>
      <c r="S28" s="236" t="s">
        <v>239</v>
      </c>
      <c r="T28" s="237" t="s">
        <v>214</v>
      </c>
      <c r="U28" s="220">
        <v>0</v>
      </c>
      <c r="V28" s="220">
        <f>ROUND(E28*U28,2)</f>
        <v>0</v>
      </c>
      <c r="W28" s="220"/>
      <c r="X28" s="220" t="s">
        <v>215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216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1" t="s">
        <v>236</v>
      </c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218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2" t="s">
        <v>232</v>
      </c>
      <c r="D30" s="240"/>
      <c r="E30" s="240"/>
      <c r="F30" s="240"/>
      <c r="G30" s="24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218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1">
        <v>8</v>
      </c>
      <c r="B31" s="232" t="s">
        <v>240</v>
      </c>
      <c r="C31" s="250" t="s">
        <v>241</v>
      </c>
      <c r="D31" s="233" t="s">
        <v>212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6"/>
      <c r="S31" s="236" t="s">
        <v>239</v>
      </c>
      <c r="T31" s="237" t="s">
        <v>214</v>
      </c>
      <c r="U31" s="220">
        <v>0</v>
      </c>
      <c r="V31" s="220">
        <f>ROUND(E31*U31,2)</f>
        <v>0</v>
      </c>
      <c r="W31" s="220"/>
      <c r="X31" s="220" t="s">
        <v>215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216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5" outlineLevel="1" x14ac:dyDescent="0.25">
      <c r="A32" s="217"/>
      <c r="B32" s="218"/>
      <c r="C32" s="251" t="s">
        <v>242</v>
      </c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218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38" t="str">
        <f>C32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9</v>
      </c>
      <c r="B33" s="232" t="s">
        <v>243</v>
      </c>
      <c r="C33" s="250" t="s">
        <v>244</v>
      </c>
      <c r="D33" s="233" t="s">
        <v>212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/>
      <c r="S33" s="236" t="s">
        <v>239</v>
      </c>
      <c r="T33" s="237" t="s">
        <v>214</v>
      </c>
      <c r="U33" s="220">
        <v>0</v>
      </c>
      <c r="V33" s="220">
        <f>ROUND(E33*U33,2)</f>
        <v>0</v>
      </c>
      <c r="W33" s="220"/>
      <c r="X33" s="220" t="s">
        <v>215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216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5" outlineLevel="1" x14ac:dyDescent="0.25">
      <c r="A34" s="217"/>
      <c r="B34" s="218"/>
      <c r="C34" s="251" t="s">
        <v>242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218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38" t="str">
        <f>C34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1">
        <v>10</v>
      </c>
      <c r="B35" s="242" t="s">
        <v>245</v>
      </c>
      <c r="C35" s="253" t="s">
        <v>246</v>
      </c>
      <c r="D35" s="243" t="s">
        <v>247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239</v>
      </c>
      <c r="T35" s="247" t="s">
        <v>214</v>
      </c>
      <c r="U35" s="220">
        <v>0</v>
      </c>
      <c r="V35" s="220">
        <f>ROUND(E35*U35,2)</f>
        <v>0</v>
      </c>
      <c r="W35" s="220"/>
      <c r="X35" s="220" t="s">
        <v>215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216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1">
        <v>11</v>
      </c>
      <c r="B36" s="232" t="s">
        <v>248</v>
      </c>
      <c r="C36" s="250" t="s">
        <v>249</v>
      </c>
      <c r="D36" s="233" t="s">
        <v>247</v>
      </c>
      <c r="E36" s="234">
        <v>1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/>
      <c r="S36" s="236" t="s">
        <v>239</v>
      </c>
      <c r="T36" s="237" t="s">
        <v>214</v>
      </c>
      <c r="U36" s="220">
        <v>0</v>
      </c>
      <c r="V36" s="220">
        <f>ROUND(E36*U36,2)</f>
        <v>0</v>
      </c>
      <c r="W36" s="220"/>
      <c r="X36" s="220" t="s">
        <v>215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216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1" t="s">
        <v>250</v>
      </c>
      <c r="D37" s="239"/>
      <c r="E37" s="239"/>
      <c r="F37" s="239"/>
      <c r="G37" s="239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218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2" t="s">
        <v>251</v>
      </c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218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3"/>
      <c r="B39" s="4"/>
      <c r="C39" s="25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195</v>
      </c>
    </row>
    <row r="40" spans="1:60" ht="13" x14ac:dyDescent="0.25">
      <c r="A40" s="213"/>
      <c r="B40" s="214" t="s">
        <v>29</v>
      </c>
      <c r="C40" s="255"/>
      <c r="D40" s="215"/>
      <c r="E40" s="216"/>
      <c r="F40" s="216"/>
      <c r="G40" s="248">
        <f>G8+G16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252</v>
      </c>
    </row>
    <row r="41" spans="1:60" x14ac:dyDescent="0.25">
      <c r="C41" s="256"/>
      <c r="D41" s="10"/>
      <c r="AG41" t="s">
        <v>255</v>
      </c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lcx63YpZm88Lwf3apCAcF5tyHXb0x58lkVb6f0Bv1uuGPktK0DLMKHLjvdo03GMGVtTJdh4vW9W15XmFL+wPg==" saltValue="Y98deOSmvQQIW+8Ffu4+Yw==" spinCount="100000" sheet="1"/>
  <mergeCells count="22">
    <mergeCell ref="C32:G32"/>
    <mergeCell ref="C34:G34"/>
    <mergeCell ref="C37:G37"/>
    <mergeCell ref="C38:G38"/>
    <mergeCell ref="C23:G23"/>
    <mergeCell ref="C25:G25"/>
    <mergeCell ref="C26:G26"/>
    <mergeCell ref="C27:G27"/>
    <mergeCell ref="C29:G29"/>
    <mergeCell ref="C30:G30"/>
    <mergeCell ref="C13:G13"/>
    <mergeCell ref="C15:G15"/>
    <mergeCell ref="C18:G18"/>
    <mergeCell ref="C19:G19"/>
    <mergeCell ref="C21:G21"/>
    <mergeCell ref="C22:G2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84F5-BF03-42C9-A0E3-9F2100F39691}">
  <sheetPr>
    <outlinePr summaryBelow="0"/>
  </sheetPr>
  <dimension ref="A1:BH5000"/>
  <sheetViews>
    <sheetView workbookViewId="0">
      <pane ySplit="7" topLeftCell="A8" activePane="bottomLeft" state="frozen"/>
      <selection pane="bottomLeft" activeCell="G11" sqref="G1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256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183</v>
      </c>
      <c r="AG3" t="s">
        <v>185</v>
      </c>
    </row>
    <row r="4" spans="1:60" ht="25" customHeight="1" x14ac:dyDescent="0.25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107</v>
      </c>
      <c r="C8" s="249" t="s">
        <v>108</v>
      </c>
      <c r="D8" s="227"/>
      <c r="E8" s="228"/>
      <c r="F8" s="229"/>
      <c r="G8" s="229">
        <f>SUMIF(AG9:AG16,"&lt;&gt;NOR",G9:G16)</f>
        <v>0</v>
      </c>
      <c r="H8" s="229"/>
      <c r="I8" s="229">
        <f>SUM(I9:I16)</f>
        <v>0</v>
      </c>
      <c r="J8" s="229"/>
      <c r="K8" s="229">
        <f>SUM(K9:K16)</f>
        <v>0</v>
      </c>
      <c r="L8" s="229"/>
      <c r="M8" s="229">
        <f>SUM(M9:M16)</f>
        <v>0</v>
      </c>
      <c r="N8" s="228"/>
      <c r="O8" s="228">
        <f>SUM(O9:O16)</f>
        <v>0</v>
      </c>
      <c r="P8" s="228"/>
      <c r="Q8" s="228">
        <f>SUM(Q9:Q16)</f>
        <v>0</v>
      </c>
      <c r="R8" s="229"/>
      <c r="S8" s="229"/>
      <c r="T8" s="230"/>
      <c r="U8" s="224"/>
      <c r="V8" s="224">
        <f>SUM(V9:V16)</f>
        <v>0.79</v>
      </c>
      <c r="W8" s="224"/>
      <c r="X8" s="224"/>
      <c r="AG8" t="s">
        <v>209</v>
      </c>
    </row>
    <row r="9" spans="1:60" outlineLevel="1" x14ac:dyDescent="0.25">
      <c r="A9" s="231">
        <v>1</v>
      </c>
      <c r="B9" s="232" t="s">
        <v>257</v>
      </c>
      <c r="C9" s="250" t="s">
        <v>258</v>
      </c>
      <c r="D9" s="233" t="s">
        <v>259</v>
      </c>
      <c r="E9" s="234">
        <v>7.923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260</v>
      </c>
      <c r="S9" s="236" t="s">
        <v>213</v>
      </c>
      <c r="T9" s="237" t="s">
        <v>261</v>
      </c>
      <c r="U9" s="220">
        <v>0</v>
      </c>
      <c r="V9" s="220">
        <f>ROUND(E9*U9,2)</f>
        <v>0</v>
      </c>
      <c r="W9" s="220"/>
      <c r="X9" s="220" t="s">
        <v>262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61" t="s">
        <v>264</v>
      </c>
      <c r="D10" s="257"/>
      <c r="E10" s="258">
        <v>3.3359999999999999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265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61" t="s">
        <v>266</v>
      </c>
      <c r="D11" s="257"/>
      <c r="E11" s="258">
        <v>0.97299999999999998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265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1" t="s">
        <v>267</v>
      </c>
      <c r="D12" s="257"/>
      <c r="E12" s="258">
        <v>0.83399999999999996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61" t="s">
        <v>266</v>
      </c>
      <c r="D13" s="257"/>
      <c r="E13" s="258">
        <v>0.97299999999999998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265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61" t="s">
        <v>268</v>
      </c>
      <c r="D14" s="257"/>
      <c r="E14" s="258">
        <v>1.8069999999999999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265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1">
        <v>2</v>
      </c>
      <c r="B15" s="242" t="s">
        <v>269</v>
      </c>
      <c r="C15" s="253" t="s">
        <v>270</v>
      </c>
      <c r="D15" s="243" t="s">
        <v>271</v>
      </c>
      <c r="E15" s="244">
        <v>3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239</v>
      </c>
      <c r="T15" s="247" t="s">
        <v>272</v>
      </c>
      <c r="U15" s="220">
        <v>0</v>
      </c>
      <c r="V15" s="220">
        <f>ROUND(E15*U15,2)</f>
        <v>0</v>
      </c>
      <c r="W15" s="220"/>
      <c r="X15" s="220" t="s">
        <v>262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1">
        <v>3</v>
      </c>
      <c r="B16" s="242" t="s">
        <v>273</v>
      </c>
      <c r="C16" s="253" t="s">
        <v>274</v>
      </c>
      <c r="D16" s="243" t="s">
        <v>271</v>
      </c>
      <c r="E16" s="244">
        <v>0.5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239</v>
      </c>
      <c r="T16" s="247" t="s">
        <v>272</v>
      </c>
      <c r="U16" s="220">
        <v>1.579</v>
      </c>
      <c r="V16" s="220">
        <f>ROUND(E16*U16,2)</f>
        <v>0.79</v>
      </c>
      <c r="W16" s="220"/>
      <c r="X16" s="220" t="s">
        <v>262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263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13" x14ac:dyDescent="0.25">
      <c r="A17" s="225" t="s">
        <v>208</v>
      </c>
      <c r="B17" s="226" t="s">
        <v>111</v>
      </c>
      <c r="C17" s="249" t="s">
        <v>112</v>
      </c>
      <c r="D17" s="227"/>
      <c r="E17" s="228"/>
      <c r="F17" s="229"/>
      <c r="G17" s="229">
        <f>SUMIF(AG18:AG29,"&lt;&gt;NOR",G18:G29)</f>
        <v>0</v>
      </c>
      <c r="H17" s="229"/>
      <c r="I17" s="229">
        <f>SUM(I18:I29)</f>
        <v>0</v>
      </c>
      <c r="J17" s="229"/>
      <c r="K17" s="229">
        <f>SUM(K18:K29)</f>
        <v>0</v>
      </c>
      <c r="L17" s="229"/>
      <c r="M17" s="229">
        <f>SUM(M18:M29)</f>
        <v>0</v>
      </c>
      <c r="N17" s="228"/>
      <c r="O17" s="228">
        <f>SUM(O18:O29)</f>
        <v>0.12</v>
      </c>
      <c r="P17" s="228"/>
      <c r="Q17" s="228">
        <f>SUM(Q18:Q29)</f>
        <v>0</v>
      </c>
      <c r="R17" s="229"/>
      <c r="S17" s="229"/>
      <c r="T17" s="230"/>
      <c r="U17" s="224"/>
      <c r="V17" s="224">
        <f>SUM(V18:V29)</f>
        <v>0</v>
      </c>
      <c r="W17" s="224"/>
      <c r="X17" s="224"/>
      <c r="AG17" t="s">
        <v>209</v>
      </c>
    </row>
    <row r="18" spans="1:60" ht="20" outlineLevel="1" x14ac:dyDescent="0.25">
      <c r="A18" s="231">
        <v>4</v>
      </c>
      <c r="B18" s="232" t="s">
        <v>275</v>
      </c>
      <c r="C18" s="250" t="s">
        <v>276</v>
      </c>
      <c r="D18" s="233" t="s">
        <v>259</v>
      </c>
      <c r="E18" s="234">
        <v>1.92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6.3310000000000005E-2</v>
      </c>
      <c r="O18" s="234">
        <f>ROUND(E18*N18,2)</f>
        <v>0.12</v>
      </c>
      <c r="P18" s="234">
        <v>0</v>
      </c>
      <c r="Q18" s="234">
        <f>ROUND(E18*P18,2)</f>
        <v>0</v>
      </c>
      <c r="R18" s="236" t="s">
        <v>260</v>
      </c>
      <c r="S18" s="236" t="s">
        <v>213</v>
      </c>
      <c r="T18" s="237" t="s">
        <v>261</v>
      </c>
      <c r="U18" s="220">
        <v>0</v>
      </c>
      <c r="V18" s="220">
        <f>ROUND(E18*U18,2)</f>
        <v>0</v>
      </c>
      <c r="W18" s="220"/>
      <c r="X18" s="220" t="s">
        <v>262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263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62" t="s">
        <v>277</v>
      </c>
      <c r="D19" s="259"/>
      <c r="E19" s="259"/>
      <c r="F19" s="259"/>
      <c r="G19" s="259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3" t="s">
        <v>279</v>
      </c>
      <c r="D20" s="260"/>
      <c r="E20" s="260"/>
      <c r="F20" s="260"/>
      <c r="G20" s="26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63" t="s">
        <v>280</v>
      </c>
      <c r="D21" s="260"/>
      <c r="E21" s="260"/>
      <c r="F21" s="260"/>
      <c r="G21" s="26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2" t="s">
        <v>281</v>
      </c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218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61" t="s">
        <v>282</v>
      </c>
      <c r="D23" s="257"/>
      <c r="E23" s="258">
        <v>1.92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" outlineLevel="1" x14ac:dyDescent="0.25">
      <c r="A24" s="231">
        <v>5</v>
      </c>
      <c r="B24" s="232" t="s">
        <v>283</v>
      </c>
      <c r="C24" s="250" t="s">
        <v>284</v>
      </c>
      <c r="D24" s="233" t="s">
        <v>259</v>
      </c>
      <c r="E24" s="234">
        <v>1.92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 t="s">
        <v>260</v>
      </c>
      <c r="S24" s="236" t="s">
        <v>213</v>
      </c>
      <c r="T24" s="237" t="s">
        <v>261</v>
      </c>
      <c r="U24" s="220">
        <v>0</v>
      </c>
      <c r="V24" s="220">
        <f>ROUND(E24*U24,2)</f>
        <v>0</v>
      </c>
      <c r="W24" s="220"/>
      <c r="X24" s="220" t="s">
        <v>262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263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62" t="s">
        <v>277</v>
      </c>
      <c r="D25" s="259"/>
      <c r="E25" s="259"/>
      <c r="F25" s="259"/>
      <c r="G25" s="259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278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63" t="s">
        <v>279</v>
      </c>
      <c r="D26" s="260"/>
      <c r="E26" s="260"/>
      <c r="F26" s="260"/>
      <c r="G26" s="26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63" t="s">
        <v>280</v>
      </c>
      <c r="D27" s="260"/>
      <c r="E27" s="260"/>
      <c r="F27" s="260"/>
      <c r="G27" s="26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278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2" t="s">
        <v>281</v>
      </c>
      <c r="D28" s="240"/>
      <c r="E28" s="240"/>
      <c r="F28" s="240"/>
      <c r="G28" s="24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218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61" t="s">
        <v>282</v>
      </c>
      <c r="D29" s="257"/>
      <c r="E29" s="258">
        <v>1.92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265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13" x14ac:dyDescent="0.25">
      <c r="A30" s="225" t="s">
        <v>208</v>
      </c>
      <c r="B30" s="226" t="s">
        <v>115</v>
      </c>
      <c r="C30" s="249" t="s">
        <v>116</v>
      </c>
      <c r="D30" s="227"/>
      <c r="E30" s="228"/>
      <c r="F30" s="229"/>
      <c r="G30" s="229">
        <f>SUMIF(AG31:AG34,"&lt;&gt;NOR",G31:G34)</f>
        <v>0</v>
      </c>
      <c r="H30" s="229"/>
      <c r="I30" s="229">
        <f>SUM(I31:I34)</f>
        <v>0</v>
      </c>
      <c r="J30" s="229"/>
      <c r="K30" s="229">
        <f>SUM(K31:K34)</f>
        <v>0</v>
      </c>
      <c r="L30" s="229"/>
      <c r="M30" s="229">
        <f>SUM(M31:M34)</f>
        <v>0</v>
      </c>
      <c r="N30" s="228"/>
      <c r="O30" s="228">
        <f>SUM(O31:O34)</f>
        <v>2.91</v>
      </c>
      <c r="P30" s="228"/>
      <c r="Q30" s="228">
        <f>SUM(Q31:Q34)</f>
        <v>0</v>
      </c>
      <c r="R30" s="229"/>
      <c r="S30" s="229"/>
      <c r="T30" s="230"/>
      <c r="U30" s="224"/>
      <c r="V30" s="224">
        <f>SUM(V31:V34)</f>
        <v>0</v>
      </c>
      <c r="W30" s="224"/>
      <c r="X30" s="224"/>
      <c r="AG30" t="s">
        <v>209</v>
      </c>
    </row>
    <row r="31" spans="1:60" outlineLevel="1" x14ac:dyDescent="0.25">
      <c r="A31" s="231">
        <v>6</v>
      </c>
      <c r="B31" s="232" t="s">
        <v>285</v>
      </c>
      <c r="C31" s="250" t="s">
        <v>286</v>
      </c>
      <c r="D31" s="233" t="s">
        <v>271</v>
      </c>
      <c r="E31" s="234">
        <v>1.1519999999999999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2.52542</v>
      </c>
      <c r="O31" s="234">
        <f>ROUND(E31*N31,2)</f>
        <v>2.91</v>
      </c>
      <c r="P31" s="234">
        <v>0</v>
      </c>
      <c r="Q31" s="234">
        <f>ROUND(E31*P31,2)</f>
        <v>0</v>
      </c>
      <c r="R31" s="236" t="s">
        <v>287</v>
      </c>
      <c r="S31" s="236" t="s">
        <v>213</v>
      </c>
      <c r="T31" s="237" t="s">
        <v>261</v>
      </c>
      <c r="U31" s="220">
        <v>0</v>
      </c>
      <c r="V31" s="220">
        <f>ROUND(E31*U31,2)</f>
        <v>0</v>
      </c>
      <c r="W31" s="220"/>
      <c r="X31" s="220" t="s">
        <v>262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263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62" t="s">
        <v>288</v>
      </c>
      <c r="D32" s="259"/>
      <c r="E32" s="259"/>
      <c r="F32" s="259"/>
      <c r="G32" s="259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2" t="s">
        <v>281</v>
      </c>
      <c r="D33" s="240"/>
      <c r="E33" s="240"/>
      <c r="F33" s="240"/>
      <c r="G33" s="24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218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61" t="s">
        <v>289</v>
      </c>
      <c r="D34" s="257"/>
      <c r="E34" s="258">
        <v>1.1519999999999999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265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13" x14ac:dyDescent="0.25">
      <c r="A35" s="225" t="s">
        <v>208</v>
      </c>
      <c r="B35" s="226" t="s">
        <v>117</v>
      </c>
      <c r="C35" s="249" t="s">
        <v>118</v>
      </c>
      <c r="D35" s="227"/>
      <c r="E35" s="228"/>
      <c r="F35" s="229"/>
      <c r="G35" s="229">
        <f>SUMIF(AG36:AG39,"&lt;&gt;NOR",G36:G39)</f>
        <v>0</v>
      </c>
      <c r="H35" s="229"/>
      <c r="I35" s="229">
        <f>SUM(I36:I39)</f>
        <v>0</v>
      </c>
      <c r="J35" s="229"/>
      <c r="K35" s="229">
        <f>SUM(K36:K39)</f>
        <v>0</v>
      </c>
      <c r="L35" s="229"/>
      <c r="M35" s="229">
        <f>SUM(M36:M39)</f>
        <v>0</v>
      </c>
      <c r="N35" s="228"/>
      <c r="O35" s="228">
        <f>SUM(O36:O39)</f>
        <v>0</v>
      </c>
      <c r="P35" s="228"/>
      <c r="Q35" s="228">
        <f>SUM(Q36:Q39)</f>
        <v>0</v>
      </c>
      <c r="R35" s="229"/>
      <c r="S35" s="229"/>
      <c r="T35" s="230"/>
      <c r="U35" s="224"/>
      <c r="V35" s="224">
        <f>SUM(V36:V39)</f>
        <v>0</v>
      </c>
      <c r="W35" s="224"/>
      <c r="X35" s="224"/>
      <c r="AG35" t="s">
        <v>209</v>
      </c>
    </row>
    <row r="36" spans="1:60" outlineLevel="1" x14ac:dyDescent="0.25">
      <c r="A36" s="231">
        <v>7</v>
      </c>
      <c r="B36" s="232" t="s">
        <v>290</v>
      </c>
      <c r="C36" s="250" t="s">
        <v>291</v>
      </c>
      <c r="D36" s="233" t="s">
        <v>292</v>
      </c>
      <c r="E36" s="234">
        <v>1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/>
      <c r="S36" s="236" t="s">
        <v>239</v>
      </c>
      <c r="T36" s="237" t="s">
        <v>272</v>
      </c>
      <c r="U36" s="220">
        <v>0</v>
      </c>
      <c r="V36" s="220">
        <f>ROUND(E36*U36,2)</f>
        <v>0</v>
      </c>
      <c r="W36" s="220"/>
      <c r="X36" s="220" t="s">
        <v>262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263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1" t="s">
        <v>293</v>
      </c>
      <c r="D37" s="239"/>
      <c r="E37" s="239"/>
      <c r="F37" s="239"/>
      <c r="G37" s="239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218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2" t="s">
        <v>294</v>
      </c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218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2" t="s">
        <v>295</v>
      </c>
      <c r="D39" s="240"/>
      <c r="E39" s="240"/>
      <c r="F39" s="240"/>
      <c r="G39" s="24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218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13" x14ac:dyDescent="0.25">
      <c r="A40" s="225" t="s">
        <v>208</v>
      </c>
      <c r="B40" s="226" t="s">
        <v>132</v>
      </c>
      <c r="C40" s="249" t="s">
        <v>133</v>
      </c>
      <c r="D40" s="227"/>
      <c r="E40" s="228"/>
      <c r="F40" s="229"/>
      <c r="G40" s="229">
        <f>SUMIF(AG41:AG42,"&lt;&gt;NOR",G41:G42)</f>
        <v>0</v>
      </c>
      <c r="H40" s="229"/>
      <c r="I40" s="229">
        <f>SUM(I41:I42)</f>
        <v>0</v>
      </c>
      <c r="J40" s="229"/>
      <c r="K40" s="229">
        <f>SUM(K41:K42)</f>
        <v>0</v>
      </c>
      <c r="L40" s="229"/>
      <c r="M40" s="229">
        <f>SUM(M41:M42)</f>
        <v>0</v>
      </c>
      <c r="N40" s="228"/>
      <c r="O40" s="228">
        <f>SUM(O41:O42)</f>
        <v>0.17</v>
      </c>
      <c r="P40" s="228"/>
      <c r="Q40" s="228">
        <f>SUM(Q41:Q42)</f>
        <v>0</v>
      </c>
      <c r="R40" s="229"/>
      <c r="S40" s="229"/>
      <c r="T40" s="230"/>
      <c r="U40" s="224"/>
      <c r="V40" s="224">
        <f>SUM(V41:V42)</f>
        <v>0</v>
      </c>
      <c r="W40" s="224"/>
      <c r="X40" s="224"/>
      <c r="AG40" t="s">
        <v>209</v>
      </c>
    </row>
    <row r="41" spans="1:60" ht="20" outlineLevel="1" x14ac:dyDescent="0.25">
      <c r="A41" s="231">
        <v>8</v>
      </c>
      <c r="B41" s="232" t="s">
        <v>296</v>
      </c>
      <c r="C41" s="250" t="s">
        <v>297</v>
      </c>
      <c r="D41" s="233" t="s">
        <v>292</v>
      </c>
      <c r="E41" s="234">
        <v>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0.16502</v>
      </c>
      <c r="O41" s="234">
        <f>ROUND(E41*N41,2)</f>
        <v>0.17</v>
      </c>
      <c r="P41" s="234">
        <v>0</v>
      </c>
      <c r="Q41" s="234">
        <f>ROUND(E41*P41,2)</f>
        <v>0</v>
      </c>
      <c r="R41" s="236" t="s">
        <v>298</v>
      </c>
      <c r="S41" s="236" t="s">
        <v>213</v>
      </c>
      <c r="T41" s="237" t="s">
        <v>261</v>
      </c>
      <c r="U41" s="220">
        <v>0</v>
      </c>
      <c r="V41" s="220">
        <f>ROUND(E41*U41,2)</f>
        <v>0</v>
      </c>
      <c r="W41" s="220"/>
      <c r="X41" s="220" t="s">
        <v>262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1" t="s">
        <v>299</v>
      </c>
      <c r="D42" s="239"/>
      <c r="E42" s="239"/>
      <c r="F42" s="239"/>
      <c r="G42" s="239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218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13" x14ac:dyDescent="0.25">
      <c r="A43" s="225" t="s">
        <v>208</v>
      </c>
      <c r="B43" s="226" t="s">
        <v>149</v>
      </c>
      <c r="C43" s="249" t="s">
        <v>150</v>
      </c>
      <c r="D43" s="227"/>
      <c r="E43" s="228"/>
      <c r="F43" s="229"/>
      <c r="G43" s="229">
        <f>SUMIF(AG44:AG46,"&lt;&gt;NOR",G44:G46)</f>
        <v>0</v>
      </c>
      <c r="H43" s="229"/>
      <c r="I43" s="229">
        <f>SUM(I44:I46)</f>
        <v>0</v>
      </c>
      <c r="J43" s="229"/>
      <c r="K43" s="229">
        <f>SUM(K44:K46)</f>
        <v>0</v>
      </c>
      <c r="L43" s="229"/>
      <c r="M43" s="229">
        <f>SUM(M44:M46)</f>
        <v>0</v>
      </c>
      <c r="N43" s="228"/>
      <c r="O43" s="228">
        <f>SUM(O44:O46)</f>
        <v>0</v>
      </c>
      <c r="P43" s="228"/>
      <c r="Q43" s="228">
        <f>SUM(Q44:Q46)</f>
        <v>0</v>
      </c>
      <c r="R43" s="229"/>
      <c r="S43" s="229"/>
      <c r="T43" s="230"/>
      <c r="U43" s="224"/>
      <c r="V43" s="224">
        <f>SUM(V44:V46)</f>
        <v>0</v>
      </c>
      <c r="W43" s="224"/>
      <c r="X43" s="224"/>
      <c r="AG43" t="s">
        <v>209</v>
      </c>
    </row>
    <row r="44" spans="1:60" outlineLevel="1" x14ac:dyDescent="0.25">
      <c r="A44" s="241">
        <v>9</v>
      </c>
      <c r="B44" s="242" t="s">
        <v>300</v>
      </c>
      <c r="C44" s="253" t="s">
        <v>301</v>
      </c>
      <c r="D44" s="243" t="s">
        <v>292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6"/>
      <c r="S44" s="246" t="s">
        <v>239</v>
      </c>
      <c r="T44" s="247" t="s">
        <v>272</v>
      </c>
      <c r="U44" s="220">
        <v>0</v>
      </c>
      <c r="V44" s="220">
        <f>ROUND(E44*U44,2)</f>
        <v>0</v>
      </c>
      <c r="W44" s="220"/>
      <c r="X44" s="220" t="s">
        <v>262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263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1">
        <v>10</v>
      </c>
      <c r="B45" s="242" t="s">
        <v>302</v>
      </c>
      <c r="C45" s="253" t="s">
        <v>303</v>
      </c>
      <c r="D45" s="243" t="s">
        <v>292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239</v>
      </c>
      <c r="T45" s="247" t="s">
        <v>272</v>
      </c>
      <c r="U45" s="220">
        <v>0</v>
      </c>
      <c r="V45" s="220">
        <f>ROUND(E45*U45,2)</f>
        <v>0</v>
      </c>
      <c r="W45" s="220"/>
      <c r="X45" s="220" t="s">
        <v>262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263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1">
        <v>11</v>
      </c>
      <c r="B46" s="242" t="s">
        <v>304</v>
      </c>
      <c r="C46" s="253" t="s">
        <v>305</v>
      </c>
      <c r="D46" s="243" t="s">
        <v>292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239</v>
      </c>
      <c r="T46" s="247" t="s">
        <v>272</v>
      </c>
      <c r="U46" s="220">
        <v>0</v>
      </c>
      <c r="V46" s="220">
        <f>ROUND(E46*U46,2)</f>
        <v>0</v>
      </c>
      <c r="W46" s="220"/>
      <c r="X46" s="220" t="s">
        <v>262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263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13" x14ac:dyDescent="0.25">
      <c r="A47" s="225" t="s">
        <v>208</v>
      </c>
      <c r="B47" s="226" t="s">
        <v>151</v>
      </c>
      <c r="C47" s="249" t="s">
        <v>152</v>
      </c>
      <c r="D47" s="227"/>
      <c r="E47" s="228"/>
      <c r="F47" s="229"/>
      <c r="G47" s="229">
        <f>SUMIF(AG48:AG48,"&lt;&gt;NOR",G48:G48)</f>
        <v>0</v>
      </c>
      <c r="H47" s="229"/>
      <c r="I47" s="229">
        <f>SUM(I48:I48)</f>
        <v>0</v>
      </c>
      <c r="J47" s="229"/>
      <c r="K47" s="229">
        <f>SUM(K48:K48)</f>
        <v>0</v>
      </c>
      <c r="L47" s="229"/>
      <c r="M47" s="229">
        <f>SUM(M48:M48)</f>
        <v>0</v>
      </c>
      <c r="N47" s="228"/>
      <c r="O47" s="228">
        <f>SUM(O48:O48)</f>
        <v>0</v>
      </c>
      <c r="P47" s="228"/>
      <c r="Q47" s="228">
        <f>SUM(Q48:Q48)</f>
        <v>0</v>
      </c>
      <c r="R47" s="229"/>
      <c r="S47" s="229"/>
      <c r="T47" s="230"/>
      <c r="U47" s="224"/>
      <c r="V47" s="224">
        <f>SUM(V48:V48)</f>
        <v>1.23</v>
      </c>
      <c r="W47" s="224"/>
      <c r="X47" s="224"/>
      <c r="AG47" t="s">
        <v>209</v>
      </c>
    </row>
    <row r="48" spans="1:60" outlineLevel="1" x14ac:dyDescent="0.25">
      <c r="A48" s="241">
        <v>12</v>
      </c>
      <c r="B48" s="242" t="s">
        <v>306</v>
      </c>
      <c r="C48" s="253" t="s">
        <v>307</v>
      </c>
      <c r="D48" s="243" t="s">
        <v>308</v>
      </c>
      <c r="E48" s="244">
        <v>3.1958600000000001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 t="s">
        <v>309</v>
      </c>
      <c r="S48" s="246" t="s">
        <v>213</v>
      </c>
      <c r="T48" s="247" t="s">
        <v>261</v>
      </c>
      <c r="U48" s="220">
        <v>0.38500000000000001</v>
      </c>
      <c r="V48" s="220">
        <f>ROUND(E48*U48,2)</f>
        <v>1.23</v>
      </c>
      <c r="W48" s="220"/>
      <c r="X48" s="220" t="s">
        <v>310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13" x14ac:dyDescent="0.25">
      <c r="A49" s="225" t="s">
        <v>208</v>
      </c>
      <c r="B49" s="226" t="s">
        <v>170</v>
      </c>
      <c r="C49" s="249" t="s">
        <v>171</v>
      </c>
      <c r="D49" s="227"/>
      <c r="E49" s="228"/>
      <c r="F49" s="229"/>
      <c r="G49" s="229">
        <f>SUMIF(AG50:AG55,"&lt;&gt;NOR",G50:G55)</f>
        <v>0</v>
      </c>
      <c r="H49" s="229"/>
      <c r="I49" s="229">
        <f>SUM(I50:I55)</f>
        <v>0</v>
      </c>
      <c r="J49" s="229"/>
      <c r="K49" s="229">
        <f>SUM(K50:K55)</f>
        <v>0</v>
      </c>
      <c r="L49" s="229"/>
      <c r="M49" s="229">
        <f>SUM(M50:M55)</f>
        <v>0</v>
      </c>
      <c r="N49" s="228"/>
      <c r="O49" s="228">
        <f>SUM(O50:O55)</f>
        <v>0</v>
      </c>
      <c r="P49" s="228"/>
      <c r="Q49" s="228">
        <f>SUM(Q50:Q55)</f>
        <v>0</v>
      </c>
      <c r="R49" s="229"/>
      <c r="S49" s="229"/>
      <c r="T49" s="230"/>
      <c r="U49" s="224"/>
      <c r="V49" s="224">
        <f>SUM(V50:V55)</f>
        <v>0</v>
      </c>
      <c r="W49" s="224"/>
      <c r="X49" s="224"/>
      <c r="AG49" t="s">
        <v>209</v>
      </c>
    </row>
    <row r="50" spans="1:60" outlineLevel="1" x14ac:dyDescent="0.25">
      <c r="A50" s="241">
        <v>13</v>
      </c>
      <c r="B50" s="242" t="s">
        <v>312</v>
      </c>
      <c r="C50" s="253" t="s">
        <v>313</v>
      </c>
      <c r="D50" s="243" t="s">
        <v>292</v>
      </c>
      <c r="E50" s="244">
        <v>6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6"/>
      <c r="S50" s="246" t="s">
        <v>239</v>
      </c>
      <c r="T50" s="247" t="s">
        <v>272</v>
      </c>
      <c r="U50" s="220">
        <v>0</v>
      </c>
      <c r="V50" s="220">
        <f>ROUND(E50*U50,2)</f>
        <v>0</v>
      </c>
      <c r="W50" s="220"/>
      <c r="X50" s="220" t="s">
        <v>262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263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31">
        <v>14</v>
      </c>
      <c r="B51" s="232" t="s">
        <v>314</v>
      </c>
      <c r="C51" s="250" t="s">
        <v>315</v>
      </c>
      <c r="D51" s="233" t="s">
        <v>292</v>
      </c>
      <c r="E51" s="234">
        <v>1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0</v>
      </c>
      <c r="O51" s="234">
        <f>ROUND(E51*N51,2)</f>
        <v>0</v>
      </c>
      <c r="P51" s="234">
        <v>0</v>
      </c>
      <c r="Q51" s="234">
        <f>ROUND(E51*P51,2)</f>
        <v>0</v>
      </c>
      <c r="R51" s="236"/>
      <c r="S51" s="236" t="s">
        <v>239</v>
      </c>
      <c r="T51" s="237" t="s">
        <v>272</v>
      </c>
      <c r="U51" s="220">
        <v>0</v>
      </c>
      <c r="V51" s="220">
        <f>ROUND(E51*U51,2)</f>
        <v>0</v>
      </c>
      <c r="W51" s="220"/>
      <c r="X51" s="220" t="s">
        <v>262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263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1" t="s">
        <v>316</v>
      </c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218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2" t="s">
        <v>317</v>
      </c>
      <c r="D53" s="240"/>
      <c r="E53" s="240"/>
      <c r="F53" s="240"/>
      <c r="G53" s="24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218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1">
        <v>15</v>
      </c>
      <c r="B54" s="232" t="s">
        <v>318</v>
      </c>
      <c r="C54" s="250" t="s">
        <v>319</v>
      </c>
      <c r="D54" s="233" t="s">
        <v>292</v>
      </c>
      <c r="E54" s="234">
        <v>1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0</v>
      </c>
      <c r="O54" s="234">
        <f>ROUND(E54*N54,2)</f>
        <v>0</v>
      </c>
      <c r="P54" s="234">
        <v>0</v>
      </c>
      <c r="Q54" s="234">
        <f>ROUND(E54*P54,2)</f>
        <v>0</v>
      </c>
      <c r="R54" s="236"/>
      <c r="S54" s="236" t="s">
        <v>239</v>
      </c>
      <c r="T54" s="237" t="s">
        <v>272</v>
      </c>
      <c r="U54" s="220">
        <v>0</v>
      </c>
      <c r="V54" s="220">
        <f>ROUND(E54*U54,2)</f>
        <v>0</v>
      </c>
      <c r="W54" s="220"/>
      <c r="X54" s="220" t="s">
        <v>262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263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 t="s">
        <v>320</v>
      </c>
      <c r="D55" s="239"/>
      <c r="E55" s="239"/>
      <c r="F55" s="239"/>
      <c r="G55" s="239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218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5">
      <c r="A56" s="3"/>
      <c r="B56" s="4"/>
      <c r="C56" s="25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195</v>
      </c>
    </row>
    <row r="57" spans="1:60" ht="13" x14ac:dyDescent="0.25">
      <c r="A57" s="213"/>
      <c r="B57" s="214" t="s">
        <v>29</v>
      </c>
      <c r="C57" s="255"/>
      <c r="D57" s="215"/>
      <c r="E57" s="216"/>
      <c r="F57" s="216"/>
      <c r="G57" s="248">
        <f>G8+G17+G30+G35+G40+G43+G47+G49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252</v>
      </c>
    </row>
    <row r="58" spans="1:60" x14ac:dyDescent="0.25">
      <c r="C58" s="256"/>
      <c r="D58" s="10"/>
      <c r="AG58" t="s">
        <v>255</v>
      </c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hUeuDbggdr6fTn8L0gLDQlarDQSCbwc4x8gPdGF5XQuqZYtU1U3uCbW9I5lSiikrarTppMEcWmB+SjPSdoZjQ==" saltValue="1rlq7YxOHj2IH1BlGnnLlg==" spinCount="100000" sheet="1"/>
  <mergeCells count="21">
    <mergeCell ref="C52:G52"/>
    <mergeCell ref="C53:G53"/>
    <mergeCell ref="C55:G55"/>
    <mergeCell ref="C32:G32"/>
    <mergeCell ref="C33:G33"/>
    <mergeCell ref="C37:G37"/>
    <mergeCell ref="C38:G38"/>
    <mergeCell ref="C39:G39"/>
    <mergeCell ref="C42:G42"/>
    <mergeCell ref="C21:G21"/>
    <mergeCell ref="C22:G22"/>
    <mergeCell ref="C25:G25"/>
    <mergeCell ref="C26:G26"/>
    <mergeCell ref="C27:G27"/>
    <mergeCell ref="C28:G28"/>
    <mergeCell ref="A1:G1"/>
    <mergeCell ref="C2:G2"/>
    <mergeCell ref="C3:G3"/>
    <mergeCell ref="C4:G4"/>
    <mergeCell ref="C19:G19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6C43-AEAE-4BD2-AA4F-0EC3D3C3BCF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5" t="s">
        <v>256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5" t="s">
        <v>183</v>
      </c>
      <c r="AG3" t="s">
        <v>185</v>
      </c>
    </row>
    <row r="4" spans="1:60" ht="25" customHeight="1" x14ac:dyDescent="0.25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105</v>
      </c>
      <c r="C8" s="249" t="s">
        <v>106</v>
      </c>
      <c r="D8" s="227"/>
      <c r="E8" s="228"/>
      <c r="F8" s="229"/>
      <c r="G8" s="229">
        <f>SUMIF(AG9:AG64,"&lt;&gt;NOR",G9:G64)</f>
        <v>0</v>
      </c>
      <c r="H8" s="229"/>
      <c r="I8" s="229">
        <f>SUM(I9:I64)</f>
        <v>0</v>
      </c>
      <c r="J8" s="229"/>
      <c r="K8" s="229">
        <f>SUM(K9:K64)</f>
        <v>0</v>
      </c>
      <c r="L8" s="229"/>
      <c r="M8" s="229">
        <f>SUM(M9:M64)</f>
        <v>0</v>
      </c>
      <c r="N8" s="228"/>
      <c r="O8" s="228">
        <f>SUM(O9:O64)</f>
        <v>50.09</v>
      </c>
      <c r="P8" s="228"/>
      <c r="Q8" s="228">
        <f>SUM(Q9:Q64)</f>
        <v>0</v>
      </c>
      <c r="R8" s="229"/>
      <c r="S8" s="229"/>
      <c r="T8" s="230"/>
      <c r="U8" s="224"/>
      <c r="V8" s="224">
        <f>SUM(V9:V64)</f>
        <v>2.2100000000000004</v>
      </c>
      <c r="W8" s="224"/>
      <c r="X8" s="224"/>
      <c r="AG8" t="s">
        <v>209</v>
      </c>
    </row>
    <row r="9" spans="1:60" outlineLevel="1" x14ac:dyDescent="0.25">
      <c r="A9" s="231">
        <v>1</v>
      </c>
      <c r="B9" s="232" t="s">
        <v>321</v>
      </c>
      <c r="C9" s="250" t="s">
        <v>322</v>
      </c>
      <c r="D9" s="233" t="s">
        <v>271</v>
      </c>
      <c r="E9" s="234">
        <v>50.4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323</v>
      </c>
      <c r="S9" s="236" t="s">
        <v>213</v>
      </c>
      <c r="T9" s="237" t="s">
        <v>261</v>
      </c>
      <c r="U9" s="220">
        <v>0</v>
      </c>
      <c r="V9" s="220">
        <f>ROUND(E9*U9,2)</f>
        <v>0</v>
      </c>
      <c r="W9" s="220"/>
      <c r="X9" s="220" t="s">
        <v>262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5" outlineLevel="1" x14ac:dyDescent="0.25">
      <c r="A10" s="217"/>
      <c r="B10" s="218"/>
      <c r="C10" s="262" t="s">
        <v>324</v>
      </c>
      <c r="D10" s="259"/>
      <c r="E10" s="259"/>
      <c r="F10" s="259"/>
      <c r="G10" s="25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2" t="s">
        <v>325</v>
      </c>
      <c r="D11" s="240"/>
      <c r="E11" s="240"/>
      <c r="F11" s="240"/>
      <c r="G11" s="24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218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1" t="s">
        <v>326</v>
      </c>
      <c r="D12" s="257"/>
      <c r="E12" s="258">
        <v>50.4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2</v>
      </c>
      <c r="B13" s="232" t="s">
        <v>327</v>
      </c>
      <c r="C13" s="250" t="s">
        <v>328</v>
      </c>
      <c r="D13" s="233" t="s">
        <v>271</v>
      </c>
      <c r="E13" s="234">
        <v>50.4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 t="s">
        <v>323</v>
      </c>
      <c r="S13" s="236" t="s">
        <v>213</v>
      </c>
      <c r="T13" s="237" t="s">
        <v>261</v>
      </c>
      <c r="U13" s="220">
        <v>0</v>
      </c>
      <c r="V13" s="220">
        <f>ROUND(E13*U13,2)</f>
        <v>0</v>
      </c>
      <c r="W13" s="220"/>
      <c r="X13" s="220" t="s">
        <v>262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5" outlineLevel="1" x14ac:dyDescent="0.25">
      <c r="A14" s="217"/>
      <c r="B14" s="218"/>
      <c r="C14" s="262" t="s">
        <v>324</v>
      </c>
      <c r="D14" s="259"/>
      <c r="E14" s="259"/>
      <c r="F14" s="259"/>
      <c r="G14" s="259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8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2" t="s">
        <v>325</v>
      </c>
      <c r="D15" s="240"/>
      <c r="E15" s="240"/>
      <c r="F15" s="240"/>
      <c r="G15" s="24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218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61" t="s">
        <v>326</v>
      </c>
      <c r="D16" s="257"/>
      <c r="E16" s="258">
        <v>50.4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265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1">
        <v>3</v>
      </c>
      <c r="B17" s="232" t="s">
        <v>329</v>
      </c>
      <c r="C17" s="250" t="s">
        <v>330</v>
      </c>
      <c r="D17" s="233" t="s">
        <v>271</v>
      </c>
      <c r="E17" s="234">
        <v>63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323</v>
      </c>
      <c r="S17" s="236" t="s">
        <v>213</v>
      </c>
      <c r="T17" s="237" t="s">
        <v>261</v>
      </c>
      <c r="U17" s="220">
        <v>0</v>
      </c>
      <c r="V17" s="220">
        <f>ROUND(E17*U17,2)</f>
        <v>0</v>
      </c>
      <c r="W17" s="220"/>
      <c r="X17" s="220" t="s">
        <v>262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263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5" outlineLevel="1" x14ac:dyDescent="0.25">
      <c r="A18" s="217"/>
      <c r="B18" s="218"/>
      <c r="C18" s="262" t="s">
        <v>324</v>
      </c>
      <c r="D18" s="259"/>
      <c r="E18" s="259"/>
      <c r="F18" s="259"/>
      <c r="G18" s="25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278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8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2" t="s">
        <v>331</v>
      </c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218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1" t="s">
        <v>332</v>
      </c>
      <c r="D20" s="257"/>
      <c r="E20" s="258">
        <v>63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265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1">
        <v>4</v>
      </c>
      <c r="B21" s="232" t="s">
        <v>333</v>
      </c>
      <c r="C21" s="250" t="s">
        <v>334</v>
      </c>
      <c r="D21" s="233" t="s">
        <v>271</v>
      </c>
      <c r="E21" s="234">
        <v>63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 t="s">
        <v>323</v>
      </c>
      <c r="S21" s="236" t="s">
        <v>213</v>
      </c>
      <c r="T21" s="237" t="s">
        <v>261</v>
      </c>
      <c r="U21" s="220">
        <v>0</v>
      </c>
      <c r="V21" s="220">
        <f>ROUND(E21*U21,2)</f>
        <v>0</v>
      </c>
      <c r="W21" s="220"/>
      <c r="X21" s="220" t="s">
        <v>262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263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5" outlineLevel="1" x14ac:dyDescent="0.25">
      <c r="A22" s="217"/>
      <c r="B22" s="218"/>
      <c r="C22" s="262" t="s">
        <v>324</v>
      </c>
      <c r="D22" s="259"/>
      <c r="E22" s="259"/>
      <c r="F22" s="259"/>
      <c r="G22" s="259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8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2" t="s">
        <v>331</v>
      </c>
      <c r="D23" s="240"/>
      <c r="E23" s="240"/>
      <c r="F23" s="240"/>
      <c r="G23" s="24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218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61" t="s">
        <v>332</v>
      </c>
      <c r="D24" s="257"/>
      <c r="E24" s="258">
        <v>63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265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1">
        <v>5</v>
      </c>
      <c r="B25" s="232" t="s">
        <v>335</v>
      </c>
      <c r="C25" s="250" t="s">
        <v>336</v>
      </c>
      <c r="D25" s="233" t="s">
        <v>271</v>
      </c>
      <c r="E25" s="234">
        <v>12.6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6" t="s">
        <v>323</v>
      </c>
      <c r="S25" s="236" t="s">
        <v>213</v>
      </c>
      <c r="T25" s="237" t="s">
        <v>261</v>
      </c>
      <c r="U25" s="220">
        <v>0</v>
      </c>
      <c r="V25" s="220">
        <f>ROUND(E25*U25,2)</f>
        <v>0</v>
      </c>
      <c r="W25" s="220"/>
      <c r="X25" s="220" t="s">
        <v>262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263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5" outlineLevel="1" x14ac:dyDescent="0.25">
      <c r="A26" s="217"/>
      <c r="B26" s="218"/>
      <c r="C26" s="262" t="s">
        <v>324</v>
      </c>
      <c r="D26" s="259"/>
      <c r="E26" s="259"/>
      <c r="F26" s="259"/>
      <c r="G26" s="259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8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2" t="s">
        <v>337</v>
      </c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218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61" t="s">
        <v>338</v>
      </c>
      <c r="D28" s="257"/>
      <c r="E28" s="258">
        <v>12.6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265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1">
        <v>6</v>
      </c>
      <c r="B29" s="232" t="s">
        <v>339</v>
      </c>
      <c r="C29" s="250" t="s">
        <v>340</v>
      </c>
      <c r="D29" s="233" t="s">
        <v>259</v>
      </c>
      <c r="E29" s="234">
        <v>280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9.8999999999999999E-4</v>
      </c>
      <c r="O29" s="234">
        <f>ROUND(E29*N29,2)</f>
        <v>0.28000000000000003</v>
      </c>
      <c r="P29" s="234">
        <v>0</v>
      </c>
      <c r="Q29" s="234">
        <f>ROUND(E29*P29,2)</f>
        <v>0</v>
      </c>
      <c r="R29" s="236" t="s">
        <v>323</v>
      </c>
      <c r="S29" s="236" t="s">
        <v>213</v>
      </c>
      <c r="T29" s="237" t="s">
        <v>261</v>
      </c>
      <c r="U29" s="220">
        <v>0</v>
      </c>
      <c r="V29" s="220">
        <f>ROUND(E29*U29,2)</f>
        <v>0</v>
      </c>
      <c r="W29" s="220"/>
      <c r="X29" s="220" t="s">
        <v>262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263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62" t="s">
        <v>341</v>
      </c>
      <c r="D30" s="259"/>
      <c r="E30" s="259"/>
      <c r="F30" s="259"/>
      <c r="G30" s="259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2" t="s">
        <v>342</v>
      </c>
      <c r="D31" s="240"/>
      <c r="E31" s="240"/>
      <c r="F31" s="240"/>
      <c r="G31" s="24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218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2" t="s">
        <v>343</v>
      </c>
      <c r="D32" s="240"/>
      <c r="E32" s="240"/>
      <c r="F32" s="240"/>
      <c r="G32" s="24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218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61" t="s">
        <v>344</v>
      </c>
      <c r="D33" s="257"/>
      <c r="E33" s="258">
        <v>280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265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1">
        <v>7</v>
      </c>
      <c r="B34" s="232" t="s">
        <v>345</v>
      </c>
      <c r="C34" s="250" t="s">
        <v>346</v>
      </c>
      <c r="D34" s="233" t="s">
        <v>259</v>
      </c>
      <c r="E34" s="234">
        <v>280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6" t="s">
        <v>323</v>
      </c>
      <c r="S34" s="236" t="s">
        <v>213</v>
      </c>
      <c r="T34" s="237" t="s">
        <v>261</v>
      </c>
      <c r="U34" s="220">
        <v>0</v>
      </c>
      <c r="V34" s="220">
        <f>ROUND(E34*U34,2)</f>
        <v>0</v>
      </c>
      <c r="W34" s="220"/>
      <c r="X34" s="220" t="s">
        <v>262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263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62" t="s">
        <v>347</v>
      </c>
      <c r="D35" s="259"/>
      <c r="E35" s="259"/>
      <c r="F35" s="259"/>
      <c r="G35" s="259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61" t="s">
        <v>344</v>
      </c>
      <c r="D36" s="257"/>
      <c r="E36" s="258">
        <v>280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1">
        <v>8</v>
      </c>
      <c r="B37" s="232" t="s">
        <v>348</v>
      </c>
      <c r="C37" s="250" t="s">
        <v>349</v>
      </c>
      <c r="D37" s="233" t="s">
        <v>271</v>
      </c>
      <c r="E37" s="234">
        <v>56.7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 t="s">
        <v>323</v>
      </c>
      <c r="S37" s="236" t="s">
        <v>213</v>
      </c>
      <c r="T37" s="237" t="s">
        <v>261</v>
      </c>
      <c r="U37" s="220">
        <v>0</v>
      </c>
      <c r="V37" s="220">
        <f>ROUND(E37*U37,2)</f>
        <v>0</v>
      </c>
      <c r="W37" s="220"/>
      <c r="X37" s="220" t="s">
        <v>262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263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62" t="s">
        <v>350</v>
      </c>
      <c r="D38" s="259"/>
      <c r="E38" s="259"/>
      <c r="F38" s="259"/>
      <c r="G38" s="259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38" t="str">
        <f>C38</f>
        <v>bez naložení do dopravní nádoby, ale s vyprázdněním dopravní nádoby na hromadu nebo na dopravní prostředek,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61" t="s">
        <v>351</v>
      </c>
      <c r="D39" s="257"/>
      <c r="E39" s="258">
        <v>56.7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265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1">
        <v>9</v>
      </c>
      <c r="B40" s="232" t="s">
        <v>352</v>
      </c>
      <c r="C40" s="250" t="s">
        <v>353</v>
      </c>
      <c r="D40" s="233" t="s">
        <v>271</v>
      </c>
      <c r="E40" s="234">
        <v>12.6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 t="s">
        <v>323</v>
      </c>
      <c r="S40" s="236" t="s">
        <v>213</v>
      </c>
      <c r="T40" s="237" t="s">
        <v>261</v>
      </c>
      <c r="U40" s="220">
        <v>0</v>
      </c>
      <c r="V40" s="220">
        <f>ROUND(E40*U40,2)</f>
        <v>0</v>
      </c>
      <c r="W40" s="220"/>
      <c r="X40" s="220" t="s">
        <v>262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263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62" t="s">
        <v>350</v>
      </c>
      <c r="D41" s="259"/>
      <c r="E41" s="259"/>
      <c r="F41" s="259"/>
      <c r="G41" s="259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8" t="str">
        <f>C41</f>
        <v>bez naložení do dopravní nádoby, ale s vyprázdněním dopravní nádoby na hromadu nebo na dopravní prostředek,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61" t="s">
        <v>338</v>
      </c>
      <c r="D42" s="257"/>
      <c r="E42" s="258">
        <v>12.6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265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1">
        <v>10</v>
      </c>
      <c r="B43" s="232" t="s">
        <v>354</v>
      </c>
      <c r="C43" s="250" t="s">
        <v>355</v>
      </c>
      <c r="D43" s="233" t="s">
        <v>271</v>
      </c>
      <c r="E43" s="234">
        <v>25.2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6" t="s">
        <v>323</v>
      </c>
      <c r="S43" s="236" t="s">
        <v>213</v>
      </c>
      <c r="T43" s="237" t="s">
        <v>261</v>
      </c>
      <c r="U43" s="220">
        <v>7.3999999999999996E-2</v>
      </c>
      <c r="V43" s="220">
        <f>ROUND(E43*U43,2)</f>
        <v>1.86</v>
      </c>
      <c r="W43" s="220"/>
      <c r="X43" s="220" t="s">
        <v>262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263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62" t="s">
        <v>356</v>
      </c>
      <c r="D44" s="259"/>
      <c r="E44" s="259"/>
      <c r="F44" s="259"/>
      <c r="G44" s="259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278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61" t="s">
        <v>357</v>
      </c>
      <c r="D45" s="257"/>
      <c r="E45" s="258">
        <v>113.4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265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61" t="s">
        <v>358</v>
      </c>
      <c r="D46" s="257"/>
      <c r="E46" s="258">
        <v>-88.2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265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31">
        <v>11</v>
      </c>
      <c r="B47" s="232" t="s">
        <v>359</v>
      </c>
      <c r="C47" s="250" t="s">
        <v>360</v>
      </c>
      <c r="D47" s="233" t="s">
        <v>271</v>
      </c>
      <c r="E47" s="234">
        <v>12.6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6" t="s">
        <v>323</v>
      </c>
      <c r="S47" s="236" t="s">
        <v>213</v>
      </c>
      <c r="T47" s="237" t="s">
        <v>261</v>
      </c>
      <c r="U47" s="220">
        <v>1.2E-2</v>
      </c>
      <c r="V47" s="220">
        <f>ROUND(E47*U47,2)</f>
        <v>0.15</v>
      </c>
      <c r="W47" s="220"/>
      <c r="X47" s="220" t="s">
        <v>262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361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62" t="s">
        <v>356</v>
      </c>
      <c r="D48" s="259"/>
      <c r="E48" s="259"/>
      <c r="F48" s="259"/>
      <c r="G48" s="259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278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61" t="s">
        <v>362</v>
      </c>
      <c r="D49" s="257"/>
      <c r="E49" s="258">
        <v>12.6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265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" outlineLevel="1" x14ac:dyDescent="0.25">
      <c r="A50" s="231">
        <v>12</v>
      </c>
      <c r="B50" s="232" t="s">
        <v>363</v>
      </c>
      <c r="C50" s="250" t="s">
        <v>364</v>
      </c>
      <c r="D50" s="233" t="s">
        <v>271</v>
      </c>
      <c r="E50" s="234">
        <v>37.799999999999997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0</v>
      </c>
      <c r="O50" s="234">
        <f>ROUND(E50*N50,2)</f>
        <v>0</v>
      </c>
      <c r="P50" s="234">
        <v>0</v>
      </c>
      <c r="Q50" s="234">
        <f>ROUND(E50*P50,2)</f>
        <v>0</v>
      </c>
      <c r="R50" s="236" t="s">
        <v>323</v>
      </c>
      <c r="S50" s="236" t="s">
        <v>213</v>
      </c>
      <c r="T50" s="237" t="s">
        <v>261</v>
      </c>
      <c r="U50" s="220">
        <v>0</v>
      </c>
      <c r="V50" s="220">
        <f>ROUND(E50*U50,2)</f>
        <v>0</v>
      </c>
      <c r="W50" s="220"/>
      <c r="X50" s="220" t="s">
        <v>262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263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61" t="s">
        <v>357</v>
      </c>
      <c r="D51" s="257"/>
      <c r="E51" s="258">
        <v>113.4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265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61" t="s">
        <v>358</v>
      </c>
      <c r="D52" s="257"/>
      <c r="E52" s="258">
        <v>-88.2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265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61" t="s">
        <v>365</v>
      </c>
      <c r="D53" s="257"/>
      <c r="E53" s="258">
        <v>12.6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265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1">
        <v>13</v>
      </c>
      <c r="B54" s="232" t="s">
        <v>366</v>
      </c>
      <c r="C54" s="250" t="s">
        <v>367</v>
      </c>
      <c r="D54" s="233" t="s">
        <v>271</v>
      </c>
      <c r="E54" s="234">
        <v>88.2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0</v>
      </c>
      <c r="O54" s="234">
        <f>ROUND(E54*N54,2)</f>
        <v>0</v>
      </c>
      <c r="P54" s="234">
        <v>0</v>
      </c>
      <c r="Q54" s="234">
        <f>ROUND(E54*P54,2)</f>
        <v>0</v>
      </c>
      <c r="R54" s="236" t="s">
        <v>323</v>
      </c>
      <c r="S54" s="236" t="s">
        <v>213</v>
      </c>
      <c r="T54" s="237" t="s">
        <v>261</v>
      </c>
      <c r="U54" s="220">
        <v>0</v>
      </c>
      <c r="V54" s="220">
        <f>ROUND(E54*U54,2)</f>
        <v>0</v>
      </c>
      <c r="W54" s="220"/>
      <c r="X54" s="220" t="s">
        <v>262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263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62" t="s">
        <v>368</v>
      </c>
      <c r="D55" s="259"/>
      <c r="E55" s="259"/>
      <c r="F55" s="259"/>
      <c r="G55" s="259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278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61" t="s">
        <v>369</v>
      </c>
      <c r="D56" s="257"/>
      <c r="E56" s="258">
        <v>88.2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265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31">
        <v>14</v>
      </c>
      <c r="B57" s="232" t="s">
        <v>370</v>
      </c>
      <c r="C57" s="250" t="s">
        <v>371</v>
      </c>
      <c r="D57" s="233" t="s">
        <v>271</v>
      </c>
      <c r="E57" s="234">
        <v>29.300899999999999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4">
        <v>1.7</v>
      </c>
      <c r="O57" s="234">
        <f>ROUND(E57*N57,2)</f>
        <v>49.81</v>
      </c>
      <c r="P57" s="234">
        <v>0</v>
      </c>
      <c r="Q57" s="234">
        <f>ROUND(E57*P57,2)</f>
        <v>0</v>
      </c>
      <c r="R57" s="236" t="s">
        <v>323</v>
      </c>
      <c r="S57" s="236" t="s">
        <v>213</v>
      </c>
      <c r="T57" s="237" t="s">
        <v>261</v>
      </c>
      <c r="U57" s="220">
        <v>0</v>
      </c>
      <c r="V57" s="220">
        <f>ROUND(E57*U57,2)</f>
        <v>0</v>
      </c>
      <c r="W57" s="220"/>
      <c r="X57" s="220" t="s">
        <v>262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263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5" outlineLevel="1" x14ac:dyDescent="0.25">
      <c r="A58" s="217"/>
      <c r="B58" s="218"/>
      <c r="C58" s="262" t="s">
        <v>372</v>
      </c>
      <c r="D58" s="259"/>
      <c r="E58" s="259"/>
      <c r="F58" s="259"/>
      <c r="G58" s="259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278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38" t="str">
        <f>C58</f>
        <v>sypaninou z vhodných hornin tř. 1 - 4 nebo materiálem připraveným podél výkopu ve vzdálenosti do 3 m od jeho kraje, pro jakoukoliv hloubku výkopu a jakoukoliv míru zhutnění,</v>
      </c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61" t="s">
        <v>373</v>
      </c>
      <c r="D59" s="257"/>
      <c r="E59" s="258">
        <v>31.5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265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61" t="s">
        <v>374</v>
      </c>
      <c r="D60" s="257"/>
      <c r="E60" s="258">
        <v>-2.1991100000000001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265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1">
        <v>15</v>
      </c>
      <c r="B61" s="232" t="s">
        <v>375</v>
      </c>
      <c r="C61" s="250" t="s">
        <v>376</v>
      </c>
      <c r="D61" s="233" t="s">
        <v>271</v>
      </c>
      <c r="E61" s="234">
        <v>12.6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6" t="s">
        <v>323</v>
      </c>
      <c r="S61" s="236" t="s">
        <v>213</v>
      </c>
      <c r="T61" s="237" t="s">
        <v>261</v>
      </c>
      <c r="U61" s="220">
        <v>0</v>
      </c>
      <c r="V61" s="220">
        <f>ROUND(E61*U61,2)</f>
        <v>0</v>
      </c>
      <c r="W61" s="220"/>
      <c r="X61" s="220" t="s">
        <v>262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263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61" t="s">
        <v>338</v>
      </c>
      <c r="D62" s="257"/>
      <c r="E62" s="258">
        <v>12.6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265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1">
        <v>16</v>
      </c>
      <c r="B63" s="232" t="s">
        <v>377</v>
      </c>
      <c r="C63" s="250" t="s">
        <v>378</v>
      </c>
      <c r="D63" s="233" t="s">
        <v>247</v>
      </c>
      <c r="E63" s="234">
        <v>1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6"/>
      <c r="S63" s="236" t="s">
        <v>239</v>
      </c>
      <c r="T63" s="237" t="s">
        <v>214</v>
      </c>
      <c r="U63" s="220">
        <v>0.20300000000000001</v>
      </c>
      <c r="V63" s="220">
        <f>ROUND(E63*U63,2)</f>
        <v>0.2</v>
      </c>
      <c r="W63" s="220"/>
      <c r="X63" s="220" t="s">
        <v>262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263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1" t="s">
        <v>379</v>
      </c>
      <c r="D64" s="239"/>
      <c r="E64" s="239"/>
      <c r="F64" s="239"/>
      <c r="G64" s="239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218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13" x14ac:dyDescent="0.25">
      <c r="A65" s="225" t="s">
        <v>208</v>
      </c>
      <c r="B65" s="226" t="s">
        <v>109</v>
      </c>
      <c r="C65" s="249" t="s">
        <v>110</v>
      </c>
      <c r="D65" s="227"/>
      <c r="E65" s="228"/>
      <c r="F65" s="229"/>
      <c r="G65" s="229">
        <f>SUMIF(AG66:AG70,"&lt;&gt;NOR",G66:G70)</f>
        <v>0</v>
      </c>
      <c r="H65" s="229"/>
      <c r="I65" s="229">
        <f>SUM(I66:I70)</f>
        <v>0</v>
      </c>
      <c r="J65" s="229"/>
      <c r="K65" s="229">
        <f>SUM(K66:K70)</f>
        <v>0</v>
      </c>
      <c r="L65" s="229"/>
      <c r="M65" s="229">
        <f>SUM(M66:M70)</f>
        <v>0</v>
      </c>
      <c r="N65" s="228"/>
      <c r="O65" s="228">
        <f>SUM(O66:O70)</f>
        <v>15.5</v>
      </c>
      <c r="P65" s="228"/>
      <c r="Q65" s="228">
        <f>SUM(Q66:Q70)</f>
        <v>0</v>
      </c>
      <c r="R65" s="229"/>
      <c r="S65" s="229"/>
      <c r="T65" s="230"/>
      <c r="U65" s="224"/>
      <c r="V65" s="224">
        <f>SUM(V66:V70)</f>
        <v>0</v>
      </c>
      <c r="W65" s="224"/>
      <c r="X65" s="224"/>
      <c r="AG65" t="s">
        <v>209</v>
      </c>
    </row>
    <row r="66" spans="1:60" outlineLevel="1" x14ac:dyDescent="0.25">
      <c r="A66" s="231">
        <v>17</v>
      </c>
      <c r="B66" s="232" t="s">
        <v>380</v>
      </c>
      <c r="C66" s="250" t="s">
        <v>381</v>
      </c>
      <c r="D66" s="233" t="s">
        <v>382</v>
      </c>
      <c r="E66" s="234">
        <v>70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4">
        <v>0.22106999999999999</v>
      </c>
      <c r="O66" s="234">
        <f>ROUND(E66*N66,2)</f>
        <v>15.47</v>
      </c>
      <c r="P66" s="234">
        <v>0</v>
      </c>
      <c r="Q66" s="234">
        <f>ROUND(E66*P66,2)</f>
        <v>0</v>
      </c>
      <c r="R66" s="236" t="s">
        <v>298</v>
      </c>
      <c r="S66" s="236" t="s">
        <v>213</v>
      </c>
      <c r="T66" s="237" t="s">
        <v>261</v>
      </c>
      <c r="U66" s="220">
        <v>0</v>
      </c>
      <c r="V66" s="220">
        <f>ROUND(E66*U66,2)</f>
        <v>0</v>
      </c>
      <c r="W66" s="220"/>
      <c r="X66" s="220" t="s">
        <v>262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263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62" t="s">
        <v>383</v>
      </c>
      <c r="D67" s="259"/>
      <c r="E67" s="259"/>
      <c r="F67" s="259"/>
      <c r="G67" s="259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278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38" t="str">
        <f>C67</f>
        <v>se zřízením štěrkopískového lože pod trubky a s jejich obsypem v průměrném celkovém množství do 0,15 m3/m,</v>
      </c>
      <c r="BB67" s="210"/>
      <c r="BC67" s="210"/>
      <c r="BD67" s="210"/>
      <c r="BE67" s="210"/>
      <c r="BF67" s="210"/>
      <c r="BG67" s="210"/>
      <c r="BH67" s="210"/>
    </row>
    <row r="68" spans="1:60" ht="20.5" outlineLevel="1" x14ac:dyDescent="0.25">
      <c r="A68" s="217"/>
      <c r="B68" s="218"/>
      <c r="C68" s="252" t="s">
        <v>384</v>
      </c>
      <c r="D68" s="240"/>
      <c r="E68" s="240"/>
      <c r="F68" s="240"/>
      <c r="G68" s="24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218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38" t="str">
        <f>C68</f>
        <v>Položka obsahuje štěrkopískové lože a obsyp v průměrném celkovém množství do 0,15 m3/m a montáž flexibilních trubek. Položka je určena pro práce v otevřeném výkopu.</v>
      </c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1">
        <v>18</v>
      </c>
      <c r="B69" s="232" t="s">
        <v>385</v>
      </c>
      <c r="C69" s="250" t="s">
        <v>386</v>
      </c>
      <c r="D69" s="233" t="s">
        <v>382</v>
      </c>
      <c r="E69" s="234">
        <v>70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4">
        <v>4.8000000000000001E-4</v>
      </c>
      <c r="O69" s="234">
        <f>ROUND(E69*N69,2)</f>
        <v>0.03</v>
      </c>
      <c r="P69" s="234">
        <v>0</v>
      </c>
      <c r="Q69" s="234">
        <f>ROUND(E69*P69,2)</f>
        <v>0</v>
      </c>
      <c r="R69" s="236" t="s">
        <v>387</v>
      </c>
      <c r="S69" s="236" t="s">
        <v>213</v>
      </c>
      <c r="T69" s="237" t="s">
        <v>261</v>
      </c>
      <c r="U69" s="220">
        <v>0</v>
      </c>
      <c r="V69" s="220">
        <f>ROUND(E69*U69,2)</f>
        <v>0</v>
      </c>
      <c r="W69" s="220"/>
      <c r="X69" s="220" t="s">
        <v>388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389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5" outlineLevel="1" x14ac:dyDescent="0.25">
      <c r="A70" s="217"/>
      <c r="B70" s="218"/>
      <c r="C70" s="251" t="s">
        <v>384</v>
      </c>
      <c r="D70" s="239"/>
      <c r="E70" s="239"/>
      <c r="F70" s="239"/>
      <c r="G70" s="239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218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38" t="str">
        <f>C70</f>
        <v>Položka obsahuje štěrkopískové lože a obsyp v průměrném celkovém množství do 0,15 m3/m a montáž flexibilních trubek. Položka je určena pro práce v otevřeném výkopu.</v>
      </c>
      <c r="BB70" s="210"/>
      <c r="BC70" s="210"/>
      <c r="BD70" s="210"/>
      <c r="BE70" s="210"/>
      <c r="BF70" s="210"/>
      <c r="BG70" s="210"/>
      <c r="BH70" s="210"/>
    </row>
    <row r="71" spans="1:60" ht="13" x14ac:dyDescent="0.25">
      <c r="A71" s="225" t="s">
        <v>208</v>
      </c>
      <c r="B71" s="226" t="s">
        <v>115</v>
      </c>
      <c r="C71" s="249" t="s">
        <v>116</v>
      </c>
      <c r="D71" s="227"/>
      <c r="E71" s="228"/>
      <c r="F71" s="229"/>
      <c r="G71" s="229">
        <f>SUMIF(AG72:AG74,"&lt;&gt;NOR",G72:G74)</f>
        <v>0</v>
      </c>
      <c r="H71" s="229"/>
      <c r="I71" s="229">
        <f>SUM(I72:I74)</f>
        <v>0</v>
      </c>
      <c r="J71" s="229"/>
      <c r="K71" s="229">
        <f>SUM(K72:K74)</f>
        <v>0</v>
      </c>
      <c r="L71" s="229"/>
      <c r="M71" s="229">
        <f>SUM(M72:M74)</f>
        <v>0</v>
      </c>
      <c r="N71" s="228"/>
      <c r="O71" s="228">
        <f>SUM(O72:O74)</f>
        <v>7.13</v>
      </c>
      <c r="P71" s="228"/>
      <c r="Q71" s="228">
        <f>SUM(Q72:Q74)</f>
        <v>0</v>
      </c>
      <c r="R71" s="229"/>
      <c r="S71" s="229"/>
      <c r="T71" s="230"/>
      <c r="U71" s="224"/>
      <c r="V71" s="224">
        <f>SUM(V72:V74)</f>
        <v>0</v>
      </c>
      <c r="W71" s="224"/>
      <c r="X71" s="224"/>
      <c r="AG71" t="s">
        <v>209</v>
      </c>
    </row>
    <row r="72" spans="1:60" outlineLevel="1" x14ac:dyDescent="0.25">
      <c r="A72" s="231">
        <v>19</v>
      </c>
      <c r="B72" s="232" t="s">
        <v>390</v>
      </c>
      <c r="C72" s="250" t="s">
        <v>391</v>
      </c>
      <c r="D72" s="233" t="s">
        <v>271</v>
      </c>
      <c r="E72" s="234">
        <v>6.3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1.1322000000000001</v>
      </c>
      <c r="O72" s="234">
        <f>ROUND(E72*N72,2)</f>
        <v>7.13</v>
      </c>
      <c r="P72" s="234">
        <v>0</v>
      </c>
      <c r="Q72" s="234">
        <f>ROUND(E72*P72,2)</f>
        <v>0</v>
      </c>
      <c r="R72" s="236" t="s">
        <v>298</v>
      </c>
      <c r="S72" s="236" t="s">
        <v>213</v>
      </c>
      <c r="T72" s="237" t="s">
        <v>261</v>
      </c>
      <c r="U72" s="220">
        <v>0</v>
      </c>
      <c r="V72" s="220">
        <f>ROUND(E72*U72,2)</f>
        <v>0</v>
      </c>
      <c r="W72" s="220"/>
      <c r="X72" s="220" t="s">
        <v>262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392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62" t="s">
        <v>393</v>
      </c>
      <c r="D73" s="259"/>
      <c r="E73" s="259"/>
      <c r="F73" s="259"/>
      <c r="G73" s="259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278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61" t="s">
        <v>394</v>
      </c>
      <c r="D74" s="257"/>
      <c r="E74" s="258">
        <v>6.3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265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13" x14ac:dyDescent="0.25">
      <c r="A75" s="225" t="s">
        <v>208</v>
      </c>
      <c r="B75" s="226" t="s">
        <v>132</v>
      </c>
      <c r="C75" s="249" t="s">
        <v>133</v>
      </c>
      <c r="D75" s="227"/>
      <c r="E75" s="228"/>
      <c r="F75" s="229"/>
      <c r="G75" s="229">
        <f>SUMIF(AG76:AG77,"&lt;&gt;NOR",G76:G77)</f>
        <v>0</v>
      </c>
      <c r="H75" s="229"/>
      <c r="I75" s="229">
        <f>SUM(I76:I77)</f>
        <v>0</v>
      </c>
      <c r="J75" s="229"/>
      <c r="K75" s="229">
        <f>SUM(K76:K77)</f>
        <v>0</v>
      </c>
      <c r="L75" s="229"/>
      <c r="M75" s="229">
        <f>SUM(M76:M77)</f>
        <v>0</v>
      </c>
      <c r="N75" s="228"/>
      <c r="O75" s="228">
        <f>SUM(O76:O77)</f>
        <v>0</v>
      </c>
      <c r="P75" s="228"/>
      <c r="Q75" s="228">
        <f>SUM(Q76:Q77)</f>
        <v>0</v>
      </c>
      <c r="R75" s="229"/>
      <c r="S75" s="229"/>
      <c r="T75" s="230"/>
      <c r="U75" s="224"/>
      <c r="V75" s="224">
        <f>SUM(V76:V77)</f>
        <v>5.6</v>
      </c>
      <c r="W75" s="224"/>
      <c r="X75" s="224"/>
      <c r="AG75" t="s">
        <v>209</v>
      </c>
    </row>
    <row r="76" spans="1:60" outlineLevel="1" x14ac:dyDescent="0.25">
      <c r="A76" s="231">
        <v>20</v>
      </c>
      <c r="B76" s="232" t="s">
        <v>395</v>
      </c>
      <c r="C76" s="250" t="s">
        <v>396</v>
      </c>
      <c r="D76" s="233" t="s">
        <v>382</v>
      </c>
      <c r="E76" s="234">
        <v>70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1.0000000000000001E-5</v>
      </c>
      <c r="O76" s="234">
        <f>ROUND(E76*N76,2)</f>
        <v>0</v>
      </c>
      <c r="P76" s="234">
        <v>0</v>
      </c>
      <c r="Q76" s="234">
        <f>ROUND(E76*P76,2)</f>
        <v>0</v>
      </c>
      <c r="R76" s="236" t="s">
        <v>298</v>
      </c>
      <c r="S76" s="236" t="s">
        <v>213</v>
      </c>
      <c r="T76" s="237" t="s">
        <v>261</v>
      </c>
      <c r="U76" s="220">
        <v>0.08</v>
      </c>
      <c r="V76" s="220">
        <f>ROUND(E76*U76,2)</f>
        <v>5.6</v>
      </c>
      <c r="W76" s="220"/>
      <c r="X76" s="220" t="s">
        <v>262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361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62" t="s">
        <v>397</v>
      </c>
      <c r="D77" s="259"/>
      <c r="E77" s="259"/>
      <c r="F77" s="259"/>
      <c r="G77" s="259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278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13" x14ac:dyDescent="0.25">
      <c r="A78" s="225" t="s">
        <v>208</v>
      </c>
      <c r="B78" s="226" t="s">
        <v>134</v>
      </c>
      <c r="C78" s="249" t="s">
        <v>135</v>
      </c>
      <c r="D78" s="227"/>
      <c r="E78" s="228"/>
      <c r="F78" s="229"/>
      <c r="G78" s="229">
        <f>SUMIF(AG79:AG79,"&lt;&gt;NOR",G79:G79)</f>
        <v>0</v>
      </c>
      <c r="H78" s="229"/>
      <c r="I78" s="229">
        <f>SUM(I79:I79)</f>
        <v>0</v>
      </c>
      <c r="J78" s="229"/>
      <c r="K78" s="229">
        <f>SUM(K79:K79)</f>
        <v>0</v>
      </c>
      <c r="L78" s="229"/>
      <c r="M78" s="229">
        <f>SUM(M79:M79)</f>
        <v>0</v>
      </c>
      <c r="N78" s="228"/>
      <c r="O78" s="228">
        <f>SUM(O79:O79)</f>
        <v>0.45</v>
      </c>
      <c r="P78" s="228"/>
      <c r="Q78" s="228">
        <f>SUM(Q79:Q79)</f>
        <v>0</v>
      </c>
      <c r="R78" s="229"/>
      <c r="S78" s="229"/>
      <c r="T78" s="230"/>
      <c r="U78" s="224"/>
      <c r="V78" s="224">
        <f>SUM(V79:V79)</f>
        <v>0</v>
      </c>
      <c r="W78" s="224"/>
      <c r="X78" s="224"/>
      <c r="AG78" t="s">
        <v>209</v>
      </c>
    </row>
    <row r="79" spans="1:60" ht="20" outlineLevel="1" x14ac:dyDescent="0.25">
      <c r="A79" s="241">
        <v>21</v>
      </c>
      <c r="B79" s="242" t="s">
        <v>398</v>
      </c>
      <c r="C79" s="253" t="s">
        <v>399</v>
      </c>
      <c r="D79" s="243" t="s">
        <v>292</v>
      </c>
      <c r="E79" s="244">
        <v>12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3.7199999999999997E-2</v>
      </c>
      <c r="O79" s="244">
        <f>ROUND(E79*N79,2)</f>
        <v>0.45</v>
      </c>
      <c r="P79" s="244">
        <v>0</v>
      </c>
      <c r="Q79" s="244">
        <f>ROUND(E79*P79,2)</f>
        <v>0</v>
      </c>
      <c r="R79" s="246" t="s">
        <v>387</v>
      </c>
      <c r="S79" s="246" t="s">
        <v>213</v>
      </c>
      <c r="T79" s="247" t="s">
        <v>261</v>
      </c>
      <c r="U79" s="220">
        <v>0</v>
      </c>
      <c r="V79" s="220">
        <f>ROUND(E79*U79,2)</f>
        <v>0</v>
      </c>
      <c r="W79" s="220"/>
      <c r="X79" s="220" t="s">
        <v>388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400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13" x14ac:dyDescent="0.25">
      <c r="A80" s="225" t="s">
        <v>208</v>
      </c>
      <c r="B80" s="226" t="s">
        <v>136</v>
      </c>
      <c r="C80" s="249" t="s">
        <v>137</v>
      </c>
      <c r="D80" s="227"/>
      <c r="E80" s="228"/>
      <c r="F80" s="229"/>
      <c r="G80" s="229">
        <f>SUMIF(AG81:AG87,"&lt;&gt;NOR",G81:G87)</f>
        <v>0</v>
      </c>
      <c r="H80" s="229"/>
      <c r="I80" s="229">
        <f>SUM(I81:I87)</f>
        <v>0</v>
      </c>
      <c r="J80" s="229"/>
      <c r="K80" s="229">
        <f>SUM(K81:K87)</f>
        <v>0</v>
      </c>
      <c r="L80" s="229"/>
      <c r="M80" s="229">
        <f>SUM(M81:M87)</f>
        <v>0</v>
      </c>
      <c r="N80" s="228"/>
      <c r="O80" s="228">
        <f>SUM(O81:O87)</f>
        <v>0</v>
      </c>
      <c r="P80" s="228"/>
      <c r="Q80" s="228">
        <f>SUM(Q81:Q87)</f>
        <v>0</v>
      </c>
      <c r="R80" s="229"/>
      <c r="S80" s="229"/>
      <c r="T80" s="230"/>
      <c r="U80" s="224"/>
      <c r="V80" s="224">
        <f>SUM(V81:V87)</f>
        <v>0</v>
      </c>
      <c r="W80" s="224"/>
      <c r="X80" s="224"/>
      <c r="AG80" t="s">
        <v>209</v>
      </c>
    </row>
    <row r="81" spans="1:60" outlineLevel="1" x14ac:dyDescent="0.25">
      <c r="A81" s="241">
        <v>22</v>
      </c>
      <c r="B81" s="242" t="s">
        <v>401</v>
      </c>
      <c r="C81" s="253" t="s">
        <v>402</v>
      </c>
      <c r="D81" s="243" t="s">
        <v>382</v>
      </c>
      <c r="E81" s="244">
        <v>70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 t="s">
        <v>298</v>
      </c>
      <c r="S81" s="246" t="s">
        <v>213</v>
      </c>
      <c r="T81" s="247" t="s">
        <v>261</v>
      </c>
      <c r="U81" s="220">
        <v>0</v>
      </c>
      <c r="V81" s="220">
        <f>ROUND(E81*U81,2)</f>
        <v>0</v>
      </c>
      <c r="W81" s="220"/>
      <c r="X81" s="220" t="s">
        <v>262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263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1">
        <v>23</v>
      </c>
      <c r="B82" s="232" t="s">
        <v>403</v>
      </c>
      <c r="C82" s="250" t="s">
        <v>404</v>
      </c>
      <c r="D82" s="233" t="s">
        <v>247</v>
      </c>
      <c r="E82" s="234">
        <v>2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0</v>
      </c>
      <c r="O82" s="234">
        <f>ROUND(E82*N82,2)</f>
        <v>0</v>
      </c>
      <c r="P82" s="234">
        <v>0</v>
      </c>
      <c r="Q82" s="234">
        <f>ROUND(E82*P82,2)</f>
        <v>0</v>
      </c>
      <c r="R82" s="236"/>
      <c r="S82" s="236" t="s">
        <v>239</v>
      </c>
      <c r="T82" s="237" t="s">
        <v>214</v>
      </c>
      <c r="U82" s="220">
        <v>0</v>
      </c>
      <c r="V82" s="220">
        <f>ROUND(E82*U82,2)</f>
        <v>0</v>
      </c>
      <c r="W82" s="220"/>
      <c r="X82" s="220" t="s">
        <v>262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263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5" outlineLevel="1" x14ac:dyDescent="0.25">
      <c r="A83" s="217"/>
      <c r="B83" s="218"/>
      <c r="C83" s="251" t="s">
        <v>405</v>
      </c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218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38" t="str">
        <f>C83</f>
        <v>Položka zahrnuje ocenění dodávky a montáže celého kompletu revizní kanalizační šachty z prefabrikovaných dílců, včetně příslušných šachtových vložek, poklopu D400, H = 100mm (s kloubem, zámkem a těsněním), podkladní betonové desky z C12/15 tl.100mm a štěrkopískové vrstvy tl.150mm.</v>
      </c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1">
        <v>24</v>
      </c>
      <c r="B84" s="232" t="s">
        <v>406</v>
      </c>
      <c r="C84" s="250" t="s">
        <v>407</v>
      </c>
      <c r="D84" s="233" t="s">
        <v>247</v>
      </c>
      <c r="E84" s="234">
        <v>1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4">
        <v>0</v>
      </c>
      <c r="O84" s="234">
        <f>ROUND(E84*N84,2)</f>
        <v>0</v>
      </c>
      <c r="P84" s="234">
        <v>0</v>
      </c>
      <c r="Q84" s="234">
        <f>ROUND(E84*P84,2)</f>
        <v>0</v>
      </c>
      <c r="R84" s="236"/>
      <c r="S84" s="236" t="s">
        <v>239</v>
      </c>
      <c r="T84" s="237" t="s">
        <v>214</v>
      </c>
      <c r="U84" s="220">
        <v>0</v>
      </c>
      <c r="V84" s="220">
        <f>ROUND(E84*U84,2)</f>
        <v>0</v>
      </c>
      <c r="W84" s="220"/>
      <c r="X84" s="220" t="s">
        <v>262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263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5" outlineLevel="1" x14ac:dyDescent="0.25">
      <c r="A85" s="217"/>
      <c r="B85" s="218"/>
      <c r="C85" s="251" t="s">
        <v>405</v>
      </c>
      <c r="D85" s="239"/>
      <c r="E85" s="239"/>
      <c r="F85" s="239"/>
      <c r="G85" s="239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218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38" t="str">
        <f>C85</f>
        <v>Položka zahrnuje ocenění dodávky a montáže celého kompletu revizní kanalizační šachty z prefabrikovaných dílců, včetně příslušných šachtových vložek, poklopu D400, H = 100mm (s kloubem, zámkem a těsněním), podkladní betonové desky z C12/15 tl.100mm a štěrkopískové vrstvy tl.150mm.</v>
      </c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1">
        <v>25</v>
      </c>
      <c r="B86" s="232" t="s">
        <v>408</v>
      </c>
      <c r="C86" s="250" t="s">
        <v>409</v>
      </c>
      <c r="D86" s="233" t="s">
        <v>247</v>
      </c>
      <c r="E86" s="234">
        <v>1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0</v>
      </c>
      <c r="O86" s="234">
        <f>ROUND(E86*N86,2)</f>
        <v>0</v>
      </c>
      <c r="P86" s="234">
        <v>0</v>
      </c>
      <c r="Q86" s="234">
        <f>ROUND(E86*P86,2)</f>
        <v>0</v>
      </c>
      <c r="R86" s="236"/>
      <c r="S86" s="236" t="s">
        <v>239</v>
      </c>
      <c r="T86" s="237" t="s">
        <v>214</v>
      </c>
      <c r="U86" s="220">
        <v>0</v>
      </c>
      <c r="V86" s="220">
        <f>ROUND(E86*U86,2)</f>
        <v>0</v>
      </c>
      <c r="W86" s="220"/>
      <c r="X86" s="220" t="s">
        <v>262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361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1" t="s">
        <v>410</v>
      </c>
      <c r="D87" s="239"/>
      <c r="E87" s="239"/>
      <c r="F87" s="239"/>
      <c r="G87" s="239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218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13" x14ac:dyDescent="0.25">
      <c r="A88" s="225" t="s">
        <v>208</v>
      </c>
      <c r="B88" s="226" t="s">
        <v>151</v>
      </c>
      <c r="C88" s="249" t="s">
        <v>152</v>
      </c>
      <c r="D88" s="227"/>
      <c r="E88" s="228"/>
      <c r="F88" s="229"/>
      <c r="G88" s="229">
        <f>SUMIF(AG89:AG90,"&lt;&gt;NOR",G89:G90)</f>
        <v>0</v>
      </c>
      <c r="H88" s="229"/>
      <c r="I88" s="229">
        <f>SUM(I89:I90)</f>
        <v>0</v>
      </c>
      <c r="J88" s="229"/>
      <c r="K88" s="229">
        <f>SUM(K89:K90)</f>
        <v>0</v>
      </c>
      <c r="L88" s="229"/>
      <c r="M88" s="229">
        <f>SUM(M89:M90)</f>
        <v>0</v>
      </c>
      <c r="N88" s="228"/>
      <c r="O88" s="228">
        <f>SUM(O89:O90)</f>
        <v>0</v>
      </c>
      <c r="P88" s="228"/>
      <c r="Q88" s="228">
        <f>SUM(Q89:Q90)</f>
        <v>0</v>
      </c>
      <c r="R88" s="229"/>
      <c r="S88" s="229"/>
      <c r="T88" s="230"/>
      <c r="U88" s="224"/>
      <c r="V88" s="224">
        <f>SUM(V89:V90)</f>
        <v>0</v>
      </c>
      <c r="W88" s="224"/>
      <c r="X88" s="224"/>
      <c r="AG88" t="s">
        <v>209</v>
      </c>
    </row>
    <row r="89" spans="1:60" outlineLevel="1" x14ac:dyDescent="0.25">
      <c r="A89" s="231">
        <v>26</v>
      </c>
      <c r="B89" s="232" t="s">
        <v>411</v>
      </c>
      <c r="C89" s="250" t="s">
        <v>412</v>
      </c>
      <c r="D89" s="233" t="s">
        <v>308</v>
      </c>
      <c r="E89" s="234">
        <v>73.080089999999998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4">
        <v>0</v>
      </c>
      <c r="O89" s="234">
        <f>ROUND(E89*N89,2)</f>
        <v>0</v>
      </c>
      <c r="P89" s="234">
        <v>0</v>
      </c>
      <c r="Q89" s="234">
        <f>ROUND(E89*P89,2)</f>
        <v>0</v>
      </c>
      <c r="R89" s="236" t="s">
        <v>298</v>
      </c>
      <c r="S89" s="236" t="s">
        <v>213</v>
      </c>
      <c r="T89" s="237" t="s">
        <v>261</v>
      </c>
      <c r="U89" s="220">
        <v>0</v>
      </c>
      <c r="V89" s="220">
        <f>ROUND(E89*U89,2)</f>
        <v>0</v>
      </c>
      <c r="W89" s="220"/>
      <c r="X89" s="220" t="s">
        <v>262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263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62" t="s">
        <v>413</v>
      </c>
      <c r="D90" s="259"/>
      <c r="E90" s="259"/>
      <c r="F90" s="259"/>
      <c r="G90" s="259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278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5">
      <c r="A91" s="3"/>
      <c r="B91" s="4"/>
      <c r="C91" s="254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195</v>
      </c>
    </row>
    <row r="92" spans="1:60" ht="13" x14ac:dyDescent="0.25">
      <c r="A92" s="213"/>
      <c r="B92" s="214" t="s">
        <v>29</v>
      </c>
      <c r="C92" s="255"/>
      <c r="D92" s="215"/>
      <c r="E92" s="216"/>
      <c r="F92" s="216"/>
      <c r="G92" s="248">
        <f>G8+G65+G71+G75+G78+G80+G88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252</v>
      </c>
    </row>
    <row r="93" spans="1:60" x14ac:dyDescent="0.25">
      <c r="C93" s="256"/>
      <c r="D93" s="10"/>
      <c r="AG93" t="s">
        <v>255</v>
      </c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DRPAM+qyeKYY7t7SAi4Ub6jlqug6zpLkXwn0Le4pLg2oc9okPme4/TmvwmW5nZKgTSGxokB94YGCPOzpXuDBQ==" saltValue="oMkcU9npFC2xGxi+VNrs3A==" spinCount="100000" sheet="1"/>
  <mergeCells count="34">
    <mergeCell ref="C83:G83"/>
    <mergeCell ref="C85:G85"/>
    <mergeCell ref="C87:G87"/>
    <mergeCell ref="C90:G90"/>
    <mergeCell ref="C64:G64"/>
    <mergeCell ref="C67:G67"/>
    <mergeCell ref="C68:G68"/>
    <mergeCell ref="C70:G70"/>
    <mergeCell ref="C73:G73"/>
    <mergeCell ref="C77:G77"/>
    <mergeCell ref="C38:G38"/>
    <mergeCell ref="C41:G41"/>
    <mergeCell ref="C44:G44"/>
    <mergeCell ref="C48:G48"/>
    <mergeCell ref="C55:G55"/>
    <mergeCell ref="C58:G58"/>
    <mergeCell ref="C26:G26"/>
    <mergeCell ref="C27:G27"/>
    <mergeCell ref="C30:G30"/>
    <mergeCell ref="C31:G31"/>
    <mergeCell ref="C32:G32"/>
    <mergeCell ref="C35:G35"/>
    <mergeCell ref="C14:G14"/>
    <mergeCell ref="C15:G15"/>
    <mergeCell ref="C18:G18"/>
    <mergeCell ref="C19:G19"/>
    <mergeCell ref="C22:G22"/>
    <mergeCell ref="C23:G2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AC9B-7B0A-430D-A0FB-2EED4F54F8F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5" t="s">
        <v>256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54</v>
      </c>
      <c r="C3" s="199" t="s">
        <v>55</v>
      </c>
      <c r="D3" s="197"/>
      <c r="E3" s="197"/>
      <c r="F3" s="197"/>
      <c r="G3" s="198"/>
      <c r="AC3" s="175" t="s">
        <v>183</v>
      </c>
      <c r="AG3" t="s">
        <v>185</v>
      </c>
    </row>
    <row r="4" spans="1:60" ht="25" customHeight="1" x14ac:dyDescent="0.25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105</v>
      </c>
      <c r="C8" s="249" t="s">
        <v>106</v>
      </c>
      <c r="D8" s="227"/>
      <c r="E8" s="228"/>
      <c r="F8" s="229"/>
      <c r="G8" s="229">
        <f>SUMIF(AG9:AG80,"&lt;&gt;NOR",G9:G80)</f>
        <v>0</v>
      </c>
      <c r="H8" s="229"/>
      <c r="I8" s="229">
        <f>SUM(I9:I80)</f>
        <v>0</v>
      </c>
      <c r="J8" s="229"/>
      <c r="K8" s="229">
        <f>SUM(K9:K80)</f>
        <v>0</v>
      </c>
      <c r="L8" s="229"/>
      <c r="M8" s="229">
        <f>SUM(M9:M80)</f>
        <v>0</v>
      </c>
      <c r="N8" s="228"/>
      <c r="O8" s="228">
        <f>SUM(O9:O80)</f>
        <v>0</v>
      </c>
      <c r="P8" s="228"/>
      <c r="Q8" s="228">
        <f>SUM(Q9:Q80)</f>
        <v>0</v>
      </c>
      <c r="R8" s="229"/>
      <c r="S8" s="229"/>
      <c r="T8" s="230"/>
      <c r="U8" s="224"/>
      <c r="V8" s="224">
        <f>SUM(V9:V80)</f>
        <v>2.0700000000000003</v>
      </c>
      <c r="W8" s="224"/>
      <c r="X8" s="224"/>
      <c r="AG8" t="s">
        <v>209</v>
      </c>
    </row>
    <row r="9" spans="1:60" outlineLevel="1" x14ac:dyDescent="0.25">
      <c r="A9" s="231">
        <v>1</v>
      </c>
      <c r="B9" s="232" t="s">
        <v>414</v>
      </c>
      <c r="C9" s="250" t="s">
        <v>415</v>
      </c>
      <c r="D9" s="233" t="s">
        <v>271</v>
      </c>
      <c r="E9" s="234">
        <v>12.1752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323</v>
      </c>
      <c r="S9" s="236" t="s">
        <v>213</v>
      </c>
      <c r="T9" s="237" t="s">
        <v>261</v>
      </c>
      <c r="U9" s="220">
        <v>0</v>
      </c>
      <c r="V9" s="220">
        <f>ROUND(E9*U9,2)</f>
        <v>0</v>
      </c>
      <c r="W9" s="220"/>
      <c r="X9" s="220" t="s">
        <v>262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5" outlineLevel="1" x14ac:dyDescent="0.25">
      <c r="A10" s="217"/>
      <c r="B10" s="218"/>
      <c r="C10" s="262" t="s">
        <v>416</v>
      </c>
      <c r="D10" s="259"/>
      <c r="E10" s="259"/>
      <c r="F10" s="259"/>
      <c r="G10" s="25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2" t="s">
        <v>417</v>
      </c>
      <c r="D11" s="240"/>
      <c r="E11" s="240"/>
      <c r="F11" s="240"/>
      <c r="G11" s="24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218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1" t="s">
        <v>418</v>
      </c>
      <c r="D12" s="257"/>
      <c r="E12" s="258">
        <v>12.1752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2</v>
      </c>
      <c r="B13" s="232" t="s">
        <v>419</v>
      </c>
      <c r="C13" s="250" t="s">
        <v>420</v>
      </c>
      <c r="D13" s="233" t="s">
        <v>271</v>
      </c>
      <c r="E13" s="234">
        <v>48.700800000000001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 t="s">
        <v>323</v>
      </c>
      <c r="S13" s="236" t="s">
        <v>213</v>
      </c>
      <c r="T13" s="237" t="s">
        <v>261</v>
      </c>
      <c r="U13" s="220">
        <v>0</v>
      </c>
      <c r="V13" s="220">
        <f>ROUND(E13*U13,2)</f>
        <v>0</v>
      </c>
      <c r="W13" s="220"/>
      <c r="X13" s="220" t="s">
        <v>262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5" outlineLevel="1" x14ac:dyDescent="0.25">
      <c r="A14" s="217"/>
      <c r="B14" s="218"/>
      <c r="C14" s="262" t="s">
        <v>416</v>
      </c>
      <c r="D14" s="259"/>
      <c r="E14" s="259"/>
      <c r="F14" s="259"/>
      <c r="G14" s="259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8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2" t="s">
        <v>421</v>
      </c>
      <c r="D15" s="240"/>
      <c r="E15" s="240"/>
      <c r="F15" s="240"/>
      <c r="G15" s="24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218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61" t="s">
        <v>422</v>
      </c>
      <c r="D16" s="257"/>
      <c r="E16" s="258">
        <v>48.700800000000001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265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1">
        <v>3</v>
      </c>
      <c r="B17" s="232" t="s">
        <v>423</v>
      </c>
      <c r="C17" s="250" t="s">
        <v>424</v>
      </c>
      <c r="D17" s="233" t="s">
        <v>271</v>
      </c>
      <c r="E17" s="234">
        <v>48.700800000000001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323</v>
      </c>
      <c r="S17" s="236" t="s">
        <v>213</v>
      </c>
      <c r="T17" s="237" t="s">
        <v>261</v>
      </c>
      <c r="U17" s="220">
        <v>0</v>
      </c>
      <c r="V17" s="220">
        <f>ROUND(E17*U17,2)</f>
        <v>0</v>
      </c>
      <c r="W17" s="220"/>
      <c r="X17" s="220" t="s">
        <v>262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263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5" outlineLevel="1" x14ac:dyDescent="0.25">
      <c r="A18" s="217"/>
      <c r="B18" s="218"/>
      <c r="C18" s="262" t="s">
        <v>416</v>
      </c>
      <c r="D18" s="259"/>
      <c r="E18" s="259"/>
      <c r="F18" s="259"/>
      <c r="G18" s="25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278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8" t="str">
        <f>C18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2" t="s">
        <v>421</v>
      </c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218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1" t="s">
        <v>422</v>
      </c>
      <c r="D20" s="257"/>
      <c r="E20" s="258">
        <v>48.700800000000001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265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1">
        <v>4</v>
      </c>
      <c r="B21" s="232" t="s">
        <v>425</v>
      </c>
      <c r="C21" s="250" t="s">
        <v>426</v>
      </c>
      <c r="D21" s="233" t="s">
        <v>271</v>
      </c>
      <c r="E21" s="234">
        <v>48.700800000000001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 t="s">
        <v>323</v>
      </c>
      <c r="S21" s="236" t="s">
        <v>213</v>
      </c>
      <c r="T21" s="237" t="s">
        <v>261</v>
      </c>
      <c r="U21" s="220">
        <v>0</v>
      </c>
      <c r="V21" s="220">
        <f>ROUND(E21*U21,2)</f>
        <v>0</v>
      </c>
      <c r="W21" s="220"/>
      <c r="X21" s="220" t="s">
        <v>262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263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5" outlineLevel="1" x14ac:dyDescent="0.25">
      <c r="A22" s="217"/>
      <c r="B22" s="218"/>
      <c r="C22" s="262" t="s">
        <v>416</v>
      </c>
      <c r="D22" s="259"/>
      <c r="E22" s="259"/>
      <c r="F22" s="259"/>
      <c r="G22" s="259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8" t="str">
        <f>C22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2" t="s">
        <v>427</v>
      </c>
      <c r="D23" s="240"/>
      <c r="E23" s="240"/>
      <c r="F23" s="240"/>
      <c r="G23" s="24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218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61" t="s">
        <v>422</v>
      </c>
      <c r="D24" s="257"/>
      <c r="E24" s="258">
        <v>48.700800000000001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265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1">
        <v>5</v>
      </c>
      <c r="B25" s="232" t="s">
        <v>428</v>
      </c>
      <c r="C25" s="250" t="s">
        <v>429</v>
      </c>
      <c r="D25" s="233" t="s">
        <v>271</v>
      </c>
      <c r="E25" s="234">
        <v>48.700800000000001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6" t="s">
        <v>323</v>
      </c>
      <c r="S25" s="236" t="s">
        <v>213</v>
      </c>
      <c r="T25" s="237" t="s">
        <v>261</v>
      </c>
      <c r="U25" s="220">
        <v>0</v>
      </c>
      <c r="V25" s="220">
        <f>ROUND(E25*U25,2)</f>
        <v>0</v>
      </c>
      <c r="W25" s="220"/>
      <c r="X25" s="220" t="s">
        <v>262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263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5" outlineLevel="1" x14ac:dyDescent="0.25">
      <c r="A26" s="217"/>
      <c r="B26" s="218"/>
      <c r="C26" s="262" t="s">
        <v>416</v>
      </c>
      <c r="D26" s="259"/>
      <c r="E26" s="259"/>
      <c r="F26" s="259"/>
      <c r="G26" s="259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8" t="str">
        <f>C26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2" t="s">
        <v>427</v>
      </c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218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61" t="s">
        <v>422</v>
      </c>
      <c r="D28" s="257"/>
      <c r="E28" s="258">
        <v>48.700800000000001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265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1">
        <v>6</v>
      </c>
      <c r="B29" s="232" t="s">
        <v>430</v>
      </c>
      <c r="C29" s="250" t="s">
        <v>431</v>
      </c>
      <c r="D29" s="233" t="s">
        <v>271</v>
      </c>
      <c r="E29" s="234">
        <v>12.1752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 t="s">
        <v>323</v>
      </c>
      <c r="S29" s="236" t="s">
        <v>213</v>
      </c>
      <c r="T29" s="237" t="s">
        <v>261</v>
      </c>
      <c r="U29" s="220">
        <v>0</v>
      </c>
      <c r="V29" s="220">
        <f>ROUND(E29*U29,2)</f>
        <v>0</v>
      </c>
      <c r="W29" s="220"/>
      <c r="X29" s="220" t="s">
        <v>262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263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5" outlineLevel="1" x14ac:dyDescent="0.25">
      <c r="A30" s="217"/>
      <c r="B30" s="218"/>
      <c r="C30" s="262" t="s">
        <v>416</v>
      </c>
      <c r="D30" s="259"/>
      <c r="E30" s="259"/>
      <c r="F30" s="259"/>
      <c r="G30" s="259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8" t="str">
        <f>C30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2" t="s">
        <v>432</v>
      </c>
      <c r="D31" s="240"/>
      <c r="E31" s="240"/>
      <c r="F31" s="240"/>
      <c r="G31" s="24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218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61" t="s">
        <v>418</v>
      </c>
      <c r="D32" s="257"/>
      <c r="E32" s="258">
        <v>12.1752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265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7</v>
      </c>
      <c r="B33" s="232" t="s">
        <v>348</v>
      </c>
      <c r="C33" s="250" t="s">
        <v>349</v>
      </c>
      <c r="D33" s="233" t="s">
        <v>271</v>
      </c>
      <c r="E33" s="234">
        <v>8.7660999999999998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 t="s">
        <v>323</v>
      </c>
      <c r="S33" s="236" t="s">
        <v>213</v>
      </c>
      <c r="T33" s="237" t="s">
        <v>261</v>
      </c>
      <c r="U33" s="220">
        <v>0</v>
      </c>
      <c r="V33" s="220">
        <f>ROUND(E33*U33,2)</f>
        <v>0</v>
      </c>
      <c r="W33" s="220"/>
      <c r="X33" s="220" t="s">
        <v>262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263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62" t="s">
        <v>350</v>
      </c>
      <c r="D34" s="259"/>
      <c r="E34" s="259"/>
      <c r="F34" s="259"/>
      <c r="G34" s="25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38" t="str">
        <f>C34</f>
        <v>bez naložení do dopravní nádoby, ale s vyprázdněním dopravní nádoby na hromadu nebo na dopravní prostředek,</v>
      </c>
      <c r="BB34" s="210"/>
      <c r="BC34" s="210"/>
      <c r="BD34" s="210"/>
      <c r="BE34" s="210"/>
      <c r="BF34" s="210"/>
      <c r="BG34" s="210"/>
      <c r="BH34" s="210"/>
    </row>
    <row r="35" spans="1:60" ht="20.5" outlineLevel="1" x14ac:dyDescent="0.25">
      <c r="A35" s="217"/>
      <c r="B35" s="218"/>
      <c r="C35" s="252" t="s">
        <v>628</v>
      </c>
      <c r="D35" s="240"/>
      <c r="E35" s="240"/>
      <c r="F35" s="240"/>
      <c r="G35" s="24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218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8" t="str">
        <f>C35</f>
        <v>Tabulka pro určení podílu svislého přemístění výkopku. Číselná hodnota uvedená v tabulce udává procento z celkového objemu výkopávky, pro něž se oceňuje svislé přemístění výkopku.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64" t="s">
        <v>433</v>
      </c>
      <c r="D36" s="221"/>
      <c r="E36" s="222"/>
      <c r="F36" s="223"/>
      <c r="G36" s="223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218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2" t="s">
        <v>434</v>
      </c>
      <c r="D37" s="240"/>
      <c r="E37" s="240"/>
      <c r="F37" s="240"/>
      <c r="G37" s="24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218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2" t="s">
        <v>629</v>
      </c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218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2" t="s">
        <v>435</v>
      </c>
      <c r="D39" s="240"/>
      <c r="E39" s="240"/>
      <c r="F39" s="240"/>
      <c r="G39" s="24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218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2" t="s">
        <v>630</v>
      </c>
      <c r="D40" s="240"/>
      <c r="E40" s="240"/>
      <c r="F40" s="240"/>
      <c r="G40" s="24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218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2" t="s">
        <v>436</v>
      </c>
      <c r="D41" s="240"/>
      <c r="E41" s="240"/>
      <c r="F41" s="240"/>
      <c r="G41" s="24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218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61" t="s">
        <v>437</v>
      </c>
      <c r="D42" s="257"/>
      <c r="E42" s="258">
        <v>8.76614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265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1">
        <v>8</v>
      </c>
      <c r="B43" s="232" t="s">
        <v>352</v>
      </c>
      <c r="C43" s="250" t="s">
        <v>353</v>
      </c>
      <c r="D43" s="233" t="s">
        <v>271</v>
      </c>
      <c r="E43" s="234">
        <v>0.97399999999999998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6" t="s">
        <v>323</v>
      </c>
      <c r="S43" s="236" t="s">
        <v>213</v>
      </c>
      <c r="T43" s="237" t="s">
        <v>261</v>
      </c>
      <c r="U43" s="220">
        <v>0</v>
      </c>
      <c r="V43" s="220">
        <f>ROUND(E43*U43,2)</f>
        <v>0</v>
      </c>
      <c r="W43" s="220"/>
      <c r="X43" s="220" t="s">
        <v>262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263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62" t="s">
        <v>350</v>
      </c>
      <c r="D44" s="259"/>
      <c r="E44" s="259"/>
      <c r="F44" s="259"/>
      <c r="G44" s="259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278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38" t="str">
        <f>C44</f>
        <v>bez naložení do dopravní nádoby, ale s vyprázdněním dopravní nádoby na hromadu nebo na dopravní prostředek,</v>
      </c>
      <c r="BB44" s="210"/>
      <c r="BC44" s="210"/>
      <c r="BD44" s="210"/>
      <c r="BE44" s="210"/>
      <c r="BF44" s="210"/>
      <c r="BG44" s="210"/>
      <c r="BH44" s="210"/>
    </row>
    <row r="45" spans="1:60" ht="20.5" outlineLevel="1" x14ac:dyDescent="0.25">
      <c r="A45" s="217"/>
      <c r="B45" s="218"/>
      <c r="C45" s="252" t="s">
        <v>628</v>
      </c>
      <c r="D45" s="240"/>
      <c r="E45" s="240"/>
      <c r="F45" s="240"/>
      <c r="G45" s="24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218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38" t="str">
        <f>C45</f>
        <v>Tabulka pro určení podílu svislého přemístění výkopku. Číselná hodnota uvedená v tabulce udává procento z celkového objemu výkopávky, pro něž se oceňuje svislé přemístění výkopku.</v>
      </c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64" t="s">
        <v>433</v>
      </c>
      <c r="D46" s="221"/>
      <c r="E46" s="222"/>
      <c r="F46" s="223"/>
      <c r="G46" s="223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218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2" t="s">
        <v>434</v>
      </c>
      <c r="D47" s="240"/>
      <c r="E47" s="240"/>
      <c r="F47" s="240"/>
      <c r="G47" s="24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218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2" t="s">
        <v>629</v>
      </c>
      <c r="D48" s="240"/>
      <c r="E48" s="240"/>
      <c r="F48" s="240"/>
      <c r="G48" s="24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218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2" t="s">
        <v>435</v>
      </c>
      <c r="D49" s="240"/>
      <c r="E49" s="240"/>
      <c r="F49" s="240"/>
      <c r="G49" s="24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218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2" t="s">
        <v>630</v>
      </c>
      <c r="D50" s="240"/>
      <c r="E50" s="240"/>
      <c r="F50" s="240"/>
      <c r="G50" s="24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218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2" t="s">
        <v>436</v>
      </c>
      <c r="D51" s="240"/>
      <c r="E51" s="240"/>
      <c r="F51" s="240"/>
      <c r="G51" s="24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218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61" t="s">
        <v>438</v>
      </c>
      <c r="D52" s="257"/>
      <c r="E52" s="258">
        <v>0.97402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265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1">
        <v>9</v>
      </c>
      <c r="B53" s="232" t="s">
        <v>354</v>
      </c>
      <c r="C53" s="250" t="s">
        <v>355</v>
      </c>
      <c r="D53" s="233" t="s">
        <v>271</v>
      </c>
      <c r="E53" s="234">
        <v>25.264800000000001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0</v>
      </c>
      <c r="O53" s="234">
        <f>ROUND(E53*N53,2)</f>
        <v>0</v>
      </c>
      <c r="P53" s="234">
        <v>0</v>
      </c>
      <c r="Q53" s="234">
        <f>ROUND(E53*P53,2)</f>
        <v>0</v>
      </c>
      <c r="R53" s="236" t="s">
        <v>323</v>
      </c>
      <c r="S53" s="236" t="s">
        <v>213</v>
      </c>
      <c r="T53" s="237" t="s">
        <v>261</v>
      </c>
      <c r="U53" s="220">
        <v>7.3999999999999996E-2</v>
      </c>
      <c r="V53" s="220">
        <f>ROUND(E53*U53,2)</f>
        <v>1.87</v>
      </c>
      <c r="W53" s="220"/>
      <c r="X53" s="220" t="s">
        <v>262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263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62" t="s">
        <v>356</v>
      </c>
      <c r="D54" s="259"/>
      <c r="E54" s="259"/>
      <c r="F54" s="259"/>
      <c r="G54" s="259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278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61" t="s">
        <v>439</v>
      </c>
      <c r="D55" s="257"/>
      <c r="E55" s="258">
        <v>109.57680000000001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265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61" t="s">
        <v>440</v>
      </c>
      <c r="D56" s="257"/>
      <c r="E56" s="258">
        <v>-84.311999999999998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265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31">
        <v>10</v>
      </c>
      <c r="B57" s="232" t="s">
        <v>359</v>
      </c>
      <c r="C57" s="250" t="s">
        <v>360</v>
      </c>
      <c r="D57" s="233" t="s">
        <v>271</v>
      </c>
      <c r="E57" s="234">
        <v>12.1752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4">
        <v>0</v>
      </c>
      <c r="O57" s="234">
        <f>ROUND(E57*N57,2)</f>
        <v>0</v>
      </c>
      <c r="P57" s="234">
        <v>0</v>
      </c>
      <c r="Q57" s="234">
        <f>ROUND(E57*P57,2)</f>
        <v>0</v>
      </c>
      <c r="R57" s="236" t="s">
        <v>323</v>
      </c>
      <c r="S57" s="236" t="s">
        <v>213</v>
      </c>
      <c r="T57" s="237" t="s">
        <v>261</v>
      </c>
      <c r="U57" s="220">
        <v>0</v>
      </c>
      <c r="V57" s="220">
        <f>ROUND(E57*U57,2)</f>
        <v>0</v>
      </c>
      <c r="W57" s="220"/>
      <c r="X57" s="220" t="s">
        <v>262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263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62" t="s">
        <v>356</v>
      </c>
      <c r="D58" s="259"/>
      <c r="E58" s="259"/>
      <c r="F58" s="259"/>
      <c r="G58" s="259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278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2" t="s">
        <v>441</v>
      </c>
      <c r="D59" s="240"/>
      <c r="E59" s="240"/>
      <c r="F59" s="240"/>
      <c r="G59" s="24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218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61" t="s">
        <v>418</v>
      </c>
      <c r="D60" s="257"/>
      <c r="E60" s="258">
        <v>12.1752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265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" outlineLevel="1" x14ac:dyDescent="0.25">
      <c r="A61" s="231">
        <v>11</v>
      </c>
      <c r="B61" s="232" t="s">
        <v>363</v>
      </c>
      <c r="C61" s="250" t="s">
        <v>364</v>
      </c>
      <c r="D61" s="233" t="s">
        <v>271</v>
      </c>
      <c r="E61" s="234">
        <v>37.44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6" t="s">
        <v>323</v>
      </c>
      <c r="S61" s="236" t="s">
        <v>213</v>
      </c>
      <c r="T61" s="237" t="s">
        <v>261</v>
      </c>
      <c r="U61" s="220">
        <v>0</v>
      </c>
      <c r="V61" s="220">
        <f>ROUND(E61*U61,2)</f>
        <v>0</v>
      </c>
      <c r="W61" s="220"/>
      <c r="X61" s="220" t="s">
        <v>262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263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1" t="s">
        <v>442</v>
      </c>
      <c r="D62" s="239"/>
      <c r="E62" s="239"/>
      <c r="F62" s="239"/>
      <c r="G62" s="239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218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61" t="s">
        <v>439</v>
      </c>
      <c r="D63" s="257"/>
      <c r="E63" s="258">
        <v>109.57680000000001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265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61" t="s">
        <v>440</v>
      </c>
      <c r="D64" s="257"/>
      <c r="E64" s="258">
        <v>-84.311999999999998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265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61" t="s">
        <v>443</v>
      </c>
      <c r="D65" s="257"/>
      <c r="E65" s="258">
        <v>12.1752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265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1">
        <v>12</v>
      </c>
      <c r="B66" s="232" t="s">
        <v>444</v>
      </c>
      <c r="C66" s="250" t="s">
        <v>445</v>
      </c>
      <c r="D66" s="233" t="s">
        <v>271</v>
      </c>
      <c r="E66" s="234">
        <v>84.311999999999998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6" t="s">
        <v>323</v>
      </c>
      <c r="S66" s="236" t="s">
        <v>213</v>
      </c>
      <c r="T66" s="237" t="s">
        <v>261</v>
      </c>
      <c r="U66" s="220">
        <v>0</v>
      </c>
      <c r="V66" s="220">
        <f>ROUND(E66*U66,2)</f>
        <v>0</v>
      </c>
      <c r="W66" s="220"/>
      <c r="X66" s="220" t="s">
        <v>262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263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62" t="s">
        <v>446</v>
      </c>
      <c r="D67" s="259"/>
      <c r="E67" s="259"/>
      <c r="F67" s="259"/>
      <c r="G67" s="259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278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38" t="str">
        <f>C67</f>
        <v>sypaninou z vhodných hornin tř. 1 - 4 nebo materiálem, uloženým ve vzdálenosti do 30 m od vnějšího kraje objektu, pro jakoukoliv míru zhutnění,</v>
      </c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61" t="s">
        <v>447</v>
      </c>
      <c r="D68" s="257"/>
      <c r="E68" s="258">
        <v>84.311999999999998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265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1">
        <v>13</v>
      </c>
      <c r="B69" s="232" t="s">
        <v>448</v>
      </c>
      <c r="C69" s="250" t="s">
        <v>449</v>
      </c>
      <c r="D69" s="233" t="s">
        <v>271</v>
      </c>
      <c r="E69" s="234">
        <v>84.311999999999998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6" t="s">
        <v>323</v>
      </c>
      <c r="S69" s="236" t="s">
        <v>213</v>
      </c>
      <c r="T69" s="237" t="s">
        <v>261</v>
      </c>
      <c r="U69" s="220">
        <v>0</v>
      </c>
      <c r="V69" s="220">
        <f>ROUND(E69*U69,2)</f>
        <v>0</v>
      </c>
      <c r="W69" s="220"/>
      <c r="X69" s="220" t="s">
        <v>262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263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62" t="s">
        <v>446</v>
      </c>
      <c r="D70" s="259"/>
      <c r="E70" s="259"/>
      <c r="F70" s="259"/>
      <c r="G70" s="259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278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38" t="str">
        <f>C70</f>
        <v>sypaninou z vhodných hornin tř. 1 - 4 nebo materiálem, uloženým ve vzdálenosti do 30 m od vnějšího kraje objektu, pro jakoukoliv míru zhutnění,</v>
      </c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61" t="s">
        <v>447</v>
      </c>
      <c r="D71" s="257"/>
      <c r="E71" s="258">
        <v>84.311999999999998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265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1">
        <v>14</v>
      </c>
      <c r="B72" s="232" t="s">
        <v>375</v>
      </c>
      <c r="C72" s="250" t="s">
        <v>376</v>
      </c>
      <c r="D72" s="233" t="s">
        <v>271</v>
      </c>
      <c r="E72" s="234">
        <v>12.1752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0</v>
      </c>
      <c r="O72" s="234">
        <f>ROUND(E72*N72,2)</f>
        <v>0</v>
      </c>
      <c r="P72" s="234">
        <v>0</v>
      </c>
      <c r="Q72" s="234">
        <f>ROUND(E72*P72,2)</f>
        <v>0</v>
      </c>
      <c r="R72" s="236" t="s">
        <v>323</v>
      </c>
      <c r="S72" s="236" t="s">
        <v>213</v>
      </c>
      <c r="T72" s="237" t="s">
        <v>261</v>
      </c>
      <c r="U72" s="220">
        <v>0</v>
      </c>
      <c r="V72" s="220">
        <f>ROUND(E72*U72,2)</f>
        <v>0</v>
      </c>
      <c r="W72" s="220"/>
      <c r="X72" s="220" t="s">
        <v>262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263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1" t="s">
        <v>450</v>
      </c>
      <c r="D73" s="239"/>
      <c r="E73" s="239"/>
      <c r="F73" s="239"/>
      <c r="G73" s="239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218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61" t="s">
        <v>418</v>
      </c>
      <c r="D74" s="257"/>
      <c r="E74" s="258">
        <v>12.1752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265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31">
        <v>15</v>
      </c>
      <c r="B75" s="232" t="s">
        <v>377</v>
      </c>
      <c r="C75" s="250" t="s">
        <v>451</v>
      </c>
      <c r="D75" s="233" t="s">
        <v>247</v>
      </c>
      <c r="E75" s="234">
        <v>1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4">
        <v>0</v>
      </c>
      <c r="O75" s="234">
        <f>ROUND(E75*N75,2)</f>
        <v>0</v>
      </c>
      <c r="P75" s="234">
        <v>0</v>
      </c>
      <c r="Q75" s="234">
        <f>ROUND(E75*P75,2)</f>
        <v>0</v>
      </c>
      <c r="R75" s="236"/>
      <c r="S75" s="236" t="s">
        <v>239</v>
      </c>
      <c r="T75" s="237" t="s">
        <v>272</v>
      </c>
      <c r="U75" s="220">
        <v>0.20300000000000001</v>
      </c>
      <c r="V75" s="220">
        <f>ROUND(E75*U75,2)</f>
        <v>0.2</v>
      </c>
      <c r="W75" s="220"/>
      <c r="X75" s="220" t="s">
        <v>262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263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1" t="s">
        <v>379</v>
      </c>
      <c r="D76" s="239"/>
      <c r="E76" s="239"/>
      <c r="F76" s="239"/>
      <c r="G76" s="239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218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52" t="s">
        <v>452</v>
      </c>
      <c r="D77" s="240"/>
      <c r="E77" s="240"/>
      <c r="F77" s="240"/>
      <c r="G77" s="24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218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" outlineLevel="1" x14ac:dyDescent="0.25">
      <c r="A78" s="231">
        <v>16</v>
      </c>
      <c r="B78" s="232" t="s">
        <v>453</v>
      </c>
      <c r="C78" s="250" t="s">
        <v>454</v>
      </c>
      <c r="D78" s="233" t="s">
        <v>271</v>
      </c>
      <c r="E78" s="234">
        <v>39.6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6" t="s">
        <v>455</v>
      </c>
      <c r="S78" s="236" t="s">
        <v>213</v>
      </c>
      <c r="T78" s="237" t="s">
        <v>261</v>
      </c>
      <c r="U78" s="220">
        <v>0</v>
      </c>
      <c r="V78" s="220">
        <f>ROUND(E78*U78,2)</f>
        <v>0</v>
      </c>
      <c r="W78" s="220"/>
      <c r="X78" s="220" t="s">
        <v>456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457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62" t="s">
        <v>458</v>
      </c>
      <c r="D79" s="259"/>
      <c r="E79" s="259"/>
      <c r="F79" s="259"/>
      <c r="G79" s="259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278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38" t="str">
        <f>C79</f>
        <v>popř. lesní půdy s naložením, vodorovným přemístěním a složením na hromady nebo se zpětným přemístěním a rozprostřením.</v>
      </c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61" t="s">
        <v>459</v>
      </c>
      <c r="D80" s="257"/>
      <c r="E80" s="258">
        <v>39.6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265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13" x14ac:dyDescent="0.25">
      <c r="A81" s="225" t="s">
        <v>208</v>
      </c>
      <c r="B81" s="226" t="s">
        <v>109</v>
      </c>
      <c r="C81" s="249" t="s">
        <v>110</v>
      </c>
      <c r="D81" s="227"/>
      <c r="E81" s="228"/>
      <c r="F81" s="229"/>
      <c r="G81" s="229">
        <f>SUMIF(AG82:AG105,"&lt;&gt;NOR",G82:G105)</f>
        <v>0</v>
      </c>
      <c r="H81" s="229"/>
      <c r="I81" s="229">
        <f>SUM(I82:I105)</f>
        <v>0</v>
      </c>
      <c r="J81" s="229"/>
      <c r="K81" s="229">
        <f>SUM(K82:K105)</f>
        <v>0</v>
      </c>
      <c r="L81" s="229"/>
      <c r="M81" s="229">
        <f>SUM(M82:M105)</f>
        <v>0</v>
      </c>
      <c r="N81" s="228"/>
      <c r="O81" s="228">
        <f>SUM(O82:O105)</f>
        <v>68.469999999999985</v>
      </c>
      <c r="P81" s="228"/>
      <c r="Q81" s="228">
        <f>SUM(Q82:Q105)</f>
        <v>0</v>
      </c>
      <c r="R81" s="229"/>
      <c r="S81" s="229"/>
      <c r="T81" s="230"/>
      <c r="U81" s="224"/>
      <c r="V81" s="224">
        <f>SUM(V82:V105)</f>
        <v>0</v>
      </c>
      <c r="W81" s="224"/>
      <c r="X81" s="224"/>
      <c r="AG81" t="s">
        <v>209</v>
      </c>
    </row>
    <row r="82" spans="1:60" outlineLevel="1" x14ac:dyDescent="0.25">
      <c r="A82" s="231">
        <v>17</v>
      </c>
      <c r="B82" s="232" t="s">
        <v>380</v>
      </c>
      <c r="C82" s="250" t="s">
        <v>381</v>
      </c>
      <c r="D82" s="233" t="s">
        <v>382</v>
      </c>
      <c r="E82" s="234">
        <v>33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0.22106999999999999</v>
      </c>
      <c r="O82" s="234">
        <f>ROUND(E82*N82,2)</f>
        <v>7.3</v>
      </c>
      <c r="P82" s="234">
        <v>0</v>
      </c>
      <c r="Q82" s="234">
        <f>ROUND(E82*P82,2)</f>
        <v>0</v>
      </c>
      <c r="R82" s="236" t="s">
        <v>298</v>
      </c>
      <c r="S82" s="236" t="s">
        <v>213</v>
      </c>
      <c r="T82" s="237" t="s">
        <v>261</v>
      </c>
      <c r="U82" s="220">
        <v>0</v>
      </c>
      <c r="V82" s="220">
        <f>ROUND(E82*U82,2)</f>
        <v>0</v>
      </c>
      <c r="W82" s="220"/>
      <c r="X82" s="220" t="s">
        <v>262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263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62" t="s">
        <v>383</v>
      </c>
      <c r="D83" s="259"/>
      <c r="E83" s="259"/>
      <c r="F83" s="259"/>
      <c r="G83" s="25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278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38" t="str">
        <f>C83</f>
        <v>se zřízením štěrkopískového lože pod trubky a s jejich obsypem v průměrném celkovém množství do 0,15 m3/m,</v>
      </c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61" t="s">
        <v>460</v>
      </c>
      <c r="D84" s="257"/>
      <c r="E84" s="258">
        <v>33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265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31">
        <v>18</v>
      </c>
      <c r="B85" s="232" t="s">
        <v>461</v>
      </c>
      <c r="C85" s="250" t="s">
        <v>462</v>
      </c>
      <c r="D85" s="233" t="s">
        <v>271</v>
      </c>
      <c r="E85" s="234">
        <v>10.146000000000001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4">
        <v>1.9397</v>
      </c>
      <c r="O85" s="234">
        <f>ROUND(E85*N85,2)</f>
        <v>19.68</v>
      </c>
      <c r="P85" s="234">
        <v>0</v>
      </c>
      <c r="Q85" s="234">
        <f>ROUND(E85*P85,2)</f>
        <v>0</v>
      </c>
      <c r="R85" s="236" t="s">
        <v>463</v>
      </c>
      <c r="S85" s="236" t="s">
        <v>213</v>
      </c>
      <c r="T85" s="237" t="s">
        <v>261</v>
      </c>
      <c r="U85" s="220">
        <v>0</v>
      </c>
      <c r="V85" s="220">
        <f>ROUND(E85*U85,2)</f>
        <v>0</v>
      </c>
      <c r="W85" s="220"/>
      <c r="X85" s="220" t="s">
        <v>262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263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61" t="s">
        <v>464</v>
      </c>
      <c r="D86" s="257"/>
      <c r="E86" s="258">
        <v>10.146000000000001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265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1">
        <v>19</v>
      </c>
      <c r="B87" s="232" t="s">
        <v>465</v>
      </c>
      <c r="C87" s="250" t="s">
        <v>466</v>
      </c>
      <c r="D87" s="233" t="s">
        <v>271</v>
      </c>
      <c r="E87" s="234">
        <v>1.9379999999999999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4">
        <v>2.5249999999999999</v>
      </c>
      <c r="O87" s="234">
        <f>ROUND(E87*N87,2)</f>
        <v>4.8899999999999997</v>
      </c>
      <c r="P87" s="234">
        <v>0</v>
      </c>
      <c r="Q87" s="234">
        <f>ROUND(E87*P87,2)</f>
        <v>0</v>
      </c>
      <c r="R87" s="236" t="s">
        <v>467</v>
      </c>
      <c r="S87" s="236" t="s">
        <v>213</v>
      </c>
      <c r="T87" s="237" t="s">
        <v>261</v>
      </c>
      <c r="U87" s="220">
        <v>0</v>
      </c>
      <c r="V87" s="220">
        <f>ROUND(E87*U87,2)</f>
        <v>0</v>
      </c>
      <c r="W87" s="220"/>
      <c r="X87" s="220" t="s">
        <v>262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263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62" t="s">
        <v>468</v>
      </c>
      <c r="D88" s="259"/>
      <c r="E88" s="259"/>
      <c r="F88" s="259"/>
      <c r="G88" s="259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278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61" t="s">
        <v>469</v>
      </c>
      <c r="D89" s="257"/>
      <c r="E89" s="258">
        <v>1.9379999999999999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265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31">
        <v>20</v>
      </c>
      <c r="B90" s="232" t="s">
        <v>470</v>
      </c>
      <c r="C90" s="250" t="s">
        <v>471</v>
      </c>
      <c r="D90" s="233" t="s">
        <v>259</v>
      </c>
      <c r="E90" s="234">
        <v>8.48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3.6400000000000002E-2</v>
      </c>
      <c r="O90" s="234">
        <f>ROUND(E90*N90,2)</f>
        <v>0.31</v>
      </c>
      <c r="P90" s="234">
        <v>0</v>
      </c>
      <c r="Q90" s="234">
        <f>ROUND(E90*P90,2)</f>
        <v>0</v>
      </c>
      <c r="R90" s="236" t="s">
        <v>467</v>
      </c>
      <c r="S90" s="236" t="s">
        <v>213</v>
      </c>
      <c r="T90" s="237" t="s">
        <v>261</v>
      </c>
      <c r="U90" s="220">
        <v>0</v>
      </c>
      <c r="V90" s="220">
        <f>ROUND(E90*U90,2)</f>
        <v>0</v>
      </c>
      <c r="W90" s="220"/>
      <c r="X90" s="220" t="s">
        <v>262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263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5" outlineLevel="1" x14ac:dyDescent="0.25">
      <c r="A91" s="217"/>
      <c r="B91" s="218"/>
      <c r="C91" s="262" t="s">
        <v>472</v>
      </c>
      <c r="D91" s="259"/>
      <c r="E91" s="259"/>
      <c r="F91" s="259"/>
      <c r="G91" s="259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278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38" t="str">
        <f>C91</f>
        <v>svislé nebo šikmé (odkloněné) , půdorysně přímé nebo zalomené, stěn základových desek ve volných nebo zapažených jámách, rýhách, šachtách, včetně případných vzpěr,</v>
      </c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61" t="s">
        <v>473</v>
      </c>
      <c r="D92" s="257"/>
      <c r="E92" s="258">
        <v>3.38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265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61" t="s">
        <v>474</v>
      </c>
      <c r="D93" s="257"/>
      <c r="E93" s="258">
        <v>5.0999999999999996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265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31">
        <v>21</v>
      </c>
      <c r="B94" s="232" t="s">
        <v>475</v>
      </c>
      <c r="C94" s="250" t="s">
        <v>476</v>
      </c>
      <c r="D94" s="233" t="s">
        <v>259</v>
      </c>
      <c r="E94" s="234">
        <v>8.48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0</v>
      </c>
      <c r="O94" s="234">
        <f>ROUND(E94*N94,2)</f>
        <v>0</v>
      </c>
      <c r="P94" s="234">
        <v>0</v>
      </c>
      <c r="Q94" s="234">
        <f>ROUND(E94*P94,2)</f>
        <v>0</v>
      </c>
      <c r="R94" s="236" t="s">
        <v>467</v>
      </c>
      <c r="S94" s="236" t="s">
        <v>213</v>
      </c>
      <c r="T94" s="237" t="s">
        <v>261</v>
      </c>
      <c r="U94" s="220">
        <v>0</v>
      </c>
      <c r="V94" s="220">
        <f>ROUND(E94*U94,2)</f>
        <v>0</v>
      </c>
      <c r="W94" s="220"/>
      <c r="X94" s="220" t="s">
        <v>262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263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5" outlineLevel="1" x14ac:dyDescent="0.25">
      <c r="A95" s="217"/>
      <c r="B95" s="218"/>
      <c r="C95" s="262" t="s">
        <v>472</v>
      </c>
      <c r="D95" s="259"/>
      <c r="E95" s="259"/>
      <c r="F95" s="259"/>
      <c r="G95" s="259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278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38" t="str">
        <f>C95</f>
        <v>svislé nebo šikmé (odkloněné) , půdorysně přímé nebo zalomené, stěn základových desek ve volných nebo zapažených jámách, rýhách, šachtách, včetně případných vzpěr,</v>
      </c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61" t="s">
        <v>473</v>
      </c>
      <c r="D96" s="257"/>
      <c r="E96" s="258">
        <v>3.38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265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61" t="s">
        <v>474</v>
      </c>
      <c r="D97" s="257"/>
      <c r="E97" s="258">
        <v>5.0999999999999996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265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31">
        <v>22</v>
      </c>
      <c r="B98" s="232" t="s">
        <v>477</v>
      </c>
      <c r="C98" s="250" t="s">
        <v>478</v>
      </c>
      <c r="D98" s="233" t="s">
        <v>308</v>
      </c>
      <c r="E98" s="234">
        <v>0.15310000000000001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1.0570200000000001</v>
      </c>
      <c r="O98" s="234">
        <f>ROUND(E98*N98,2)</f>
        <v>0.16</v>
      </c>
      <c r="P98" s="234">
        <v>0</v>
      </c>
      <c r="Q98" s="234">
        <f>ROUND(E98*P98,2)</f>
        <v>0</v>
      </c>
      <c r="R98" s="236" t="s">
        <v>467</v>
      </c>
      <c r="S98" s="236" t="s">
        <v>213</v>
      </c>
      <c r="T98" s="237" t="s">
        <v>261</v>
      </c>
      <c r="U98" s="220">
        <v>0</v>
      </c>
      <c r="V98" s="220">
        <f>ROUND(E98*U98,2)</f>
        <v>0</v>
      </c>
      <c r="W98" s="220"/>
      <c r="X98" s="220" t="s">
        <v>262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263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62" t="s">
        <v>479</v>
      </c>
      <c r="D99" s="259"/>
      <c r="E99" s="259"/>
      <c r="F99" s="259"/>
      <c r="G99" s="259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278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61" t="s">
        <v>480</v>
      </c>
      <c r="D100" s="257"/>
      <c r="E100" s="258">
        <v>0.15310000000000001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265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1">
        <v>23</v>
      </c>
      <c r="B101" s="242" t="s">
        <v>481</v>
      </c>
      <c r="C101" s="253" t="s">
        <v>482</v>
      </c>
      <c r="D101" s="243" t="s">
        <v>271</v>
      </c>
      <c r="E101" s="244">
        <v>14.3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2.5249999999999999</v>
      </c>
      <c r="O101" s="244">
        <f>ROUND(E101*N101,2)</f>
        <v>36.11</v>
      </c>
      <c r="P101" s="244">
        <v>0</v>
      </c>
      <c r="Q101" s="244">
        <f>ROUND(E101*P101,2)</f>
        <v>0</v>
      </c>
      <c r="R101" s="246" t="s">
        <v>467</v>
      </c>
      <c r="S101" s="246" t="s">
        <v>213</v>
      </c>
      <c r="T101" s="247" t="s">
        <v>261</v>
      </c>
      <c r="U101" s="220">
        <v>0</v>
      </c>
      <c r="V101" s="220">
        <f>ROUND(E101*U101,2)</f>
        <v>0</v>
      </c>
      <c r="W101" s="220"/>
      <c r="X101" s="220" t="s">
        <v>262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263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1">
        <v>24</v>
      </c>
      <c r="B102" s="232" t="s">
        <v>483</v>
      </c>
      <c r="C102" s="250" t="s">
        <v>484</v>
      </c>
      <c r="D102" s="233" t="s">
        <v>259</v>
      </c>
      <c r="E102" s="234">
        <v>67.64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0</v>
      </c>
      <c r="O102" s="234">
        <f>ROUND(E102*N102,2)</f>
        <v>0</v>
      </c>
      <c r="P102" s="234">
        <v>0</v>
      </c>
      <c r="Q102" s="234">
        <f>ROUND(E102*P102,2)</f>
        <v>0</v>
      </c>
      <c r="R102" s="236"/>
      <c r="S102" s="236" t="s">
        <v>239</v>
      </c>
      <c r="T102" s="237" t="s">
        <v>272</v>
      </c>
      <c r="U102" s="220">
        <v>0</v>
      </c>
      <c r="V102" s="220">
        <f>ROUND(E102*U102,2)</f>
        <v>0</v>
      </c>
      <c r="W102" s="220"/>
      <c r="X102" s="220" t="s">
        <v>262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263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61" t="s">
        <v>485</v>
      </c>
      <c r="D103" s="257"/>
      <c r="E103" s="258">
        <v>67.64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265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1">
        <v>25</v>
      </c>
      <c r="B104" s="232" t="s">
        <v>385</v>
      </c>
      <c r="C104" s="250" t="s">
        <v>386</v>
      </c>
      <c r="D104" s="233" t="s">
        <v>382</v>
      </c>
      <c r="E104" s="234">
        <v>33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4">
        <v>4.8000000000000001E-4</v>
      </c>
      <c r="O104" s="234">
        <f>ROUND(E104*N104,2)</f>
        <v>0.02</v>
      </c>
      <c r="P104" s="234">
        <v>0</v>
      </c>
      <c r="Q104" s="234">
        <f>ROUND(E104*P104,2)</f>
        <v>0</v>
      </c>
      <c r="R104" s="236" t="s">
        <v>387</v>
      </c>
      <c r="S104" s="236" t="s">
        <v>213</v>
      </c>
      <c r="T104" s="237" t="s">
        <v>261</v>
      </c>
      <c r="U104" s="220">
        <v>0</v>
      </c>
      <c r="V104" s="220">
        <f>ROUND(E104*U104,2)</f>
        <v>0</v>
      </c>
      <c r="W104" s="220"/>
      <c r="X104" s="220" t="s">
        <v>388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389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61" t="s">
        <v>460</v>
      </c>
      <c r="D105" s="257"/>
      <c r="E105" s="258">
        <v>33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265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13" x14ac:dyDescent="0.25">
      <c r="A106" s="225" t="s">
        <v>208</v>
      </c>
      <c r="B106" s="226" t="s">
        <v>111</v>
      </c>
      <c r="C106" s="249" t="s">
        <v>112</v>
      </c>
      <c r="D106" s="227"/>
      <c r="E106" s="228"/>
      <c r="F106" s="229"/>
      <c r="G106" s="229">
        <f>SUMIF(AG107:AG118,"&lt;&gt;NOR",G107:G118)</f>
        <v>0</v>
      </c>
      <c r="H106" s="229"/>
      <c r="I106" s="229">
        <f>SUM(I107:I118)</f>
        <v>0</v>
      </c>
      <c r="J106" s="229"/>
      <c r="K106" s="229">
        <f>SUM(K107:K118)</f>
        <v>0</v>
      </c>
      <c r="L106" s="229"/>
      <c r="M106" s="229">
        <f>SUM(M107:M118)</f>
        <v>0</v>
      </c>
      <c r="N106" s="228"/>
      <c r="O106" s="228">
        <f>SUM(O107:O118)</f>
        <v>30.52</v>
      </c>
      <c r="P106" s="228"/>
      <c r="Q106" s="228">
        <f>SUM(Q107:Q118)</f>
        <v>0</v>
      </c>
      <c r="R106" s="229"/>
      <c r="S106" s="229"/>
      <c r="T106" s="230"/>
      <c r="U106" s="224"/>
      <c r="V106" s="224">
        <f>SUM(V107:V118)</f>
        <v>1.94</v>
      </c>
      <c r="W106" s="224"/>
      <c r="X106" s="224"/>
      <c r="AG106" t="s">
        <v>209</v>
      </c>
    </row>
    <row r="107" spans="1:60" ht="30" outlineLevel="1" x14ac:dyDescent="0.25">
      <c r="A107" s="231">
        <v>26</v>
      </c>
      <c r="B107" s="232" t="s">
        <v>486</v>
      </c>
      <c r="C107" s="250" t="s">
        <v>487</v>
      </c>
      <c r="D107" s="233" t="s">
        <v>259</v>
      </c>
      <c r="E107" s="234">
        <v>49.253500000000003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4">
        <v>0.30188999999999999</v>
      </c>
      <c r="O107" s="234">
        <f>ROUND(E107*N107,2)</f>
        <v>14.87</v>
      </c>
      <c r="P107" s="234">
        <v>0</v>
      </c>
      <c r="Q107" s="234">
        <f>ROUND(E107*P107,2)</f>
        <v>0</v>
      </c>
      <c r="R107" s="236" t="s">
        <v>467</v>
      </c>
      <c r="S107" s="236" t="s">
        <v>213</v>
      </c>
      <c r="T107" s="237" t="s">
        <v>261</v>
      </c>
      <c r="U107" s="220">
        <v>0</v>
      </c>
      <c r="V107" s="220">
        <f>ROUND(E107*U107,2)</f>
        <v>0</v>
      </c>
      <c r="W107" s="220"/>
      <c r="X107" s="220" t="s">
        <v>262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263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61" t="s">
        <v>488</v>
      </c>
      <c r="D108" s="257"/>
      <c r="E108" s="258">
        <v>53.55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265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61" t="s">
        <v>489</v>
      </c>
      <c r="D109" s="257"/>
      <c r="E109" s="258">
        <v>-1.44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265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61" t="s">
        <v>490</v>
      </c>
      <c r="D110" s="257"/>
      <c r="E110" s="258">
        <v>-2.8565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265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31">
        <v>27</v>
      </c>
      <c r="B111" s="232" t="s">
        <v>491</v>
      </c>
      <c r="C111" s="250" t="s">
        <v>492</v>
      </c>
      <c r="D111" s="233" t="s">
        <v>271</v>
      </c>
      <c r="E111" s="234">
        <v>5.7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2.59138</v>
      </c>
      <c r="O111" s="234">
        <f>ROUND(E111*N111,2)</f>
        <v>14.77</v>
      </c>
      <c r="P111" s="234">
        <v>0</v>
      </c>
      <c r="Q111" s="234">
        <f>ROUND(E111*P111,2)</f>
        <v>0</v>
      </c>
      <c r="R111" s="236" t="s">
        <v>260</v>
      </c>
      <c r="S111" s="236" t="s">
        <v>213</v>
      </c>
      <c r="T111" s="237" t="s">
        <v>261</v>
      </c>
      <c r="U111" s="220">
        <v>0</v>
      </c>
      <c r="V111" s="220">
        <f>ROUND(E111*U111,2)</f>
        <v>0</v>
      </c>
      <c r="W111" s="220"/>
      <c r="X111" s="220" t="s">
        <v>262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263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0.5" outlineLevel="1" x14ac:dyDescent="0.25">
      <c r="A112" s="217"/>
      <c r="B112" s="218"/>
      <c r="C112" s="262" t="s">
        <v>493</v>
      </c>
      <c r="D112" s="259"/>
      <c r="E112" s="259"/>
      <c r="F112" s="259"/>
      <c r="G112" s="259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278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38" t="str">
        <f>C112</f>
        <v>čistíren odpadních vod (mimo budovy), nádrží, vodojemů, žlabů nebo kanálů, včetně pomocného pracovního lešení o výšce podlahy do 1900 mm a pro zatížení do 1,5 kPa,</v>
      </c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31">
        <v>28</v>
      </c>
      <c r="B113" s="232" t="s">
        <v>494</v>
      </c>
      <c r="C113" s="250" t="s">
        <v>495</v>
      </c>
      <c r="D113" s="233" t="s">
        <v>308</v>
      </c>
      <c r="E113" s="234">
        <v>0.85499999999999998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1.02535</v>
      </c>
      <c r="O113" s="234">
        <f>ROUND(E113*N113,2)</f>
        <v>0.88</v>
      </c>
      <c r="P113" s="234">
        <v>0</v>
      </c>
      <c r="Q113" s="234">
        <f>ROUND(E113*P113,2)</f>
        <v>0</v>
      </c>
      <c r="R113" s="236" t="s">
        <v>260</v>
      </c>
      <c r="S113" s="236" t="s">
        <v>213</v>
      </c>
      <c r="T113" s="237" t="s">
        <v>261</v>
      </c>
      <c r="U113" s="220">
        <v>0</v>
      </c>
      <c r="V113" s="220">
        <f>ROUND(E113*U113,2)</f>
        <v>0</v>
      </c>
      <c r="W113" s="220"/>
      <c r="X113" s="220" t="s">
        <v>262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263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.5" outlineLevel="1" x14ac:dyDescent="0.25">
      <c r="A114" s="217"/>
      <c r="B114" s="218"/>
      <c r="C114" s="262" t="s">
        <v>496</v>
      </c>
      <c r="D114" s="259"/>
      <c r="E114" s="259"/>
      <c r="F114" s="259"/>
      <c r="G114" s="259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278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38" t="str">
        <f>C114</f>
        <v>čistíren odpadních vod (mimo budovy), nádrží, vodojemů, žlabů nebo kanálů , včetně pomocného pracovního lešení o výšce podlahy do 1900 mm a pro zatížení do 1,5 kPa,</v>
      </c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52" t="s">
        <v>497</v>
      </c>
      <c r="D115" s="240"/>
      <c r="E115" s="240"/>
      <c r="F115" s="240"/>
      <c r="G115" s="24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218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61" t="s">
        <v>498</v>
      </c>
      <c r="D116" s="257"/>
      <c r="E116" s="258">
        <v>0.85499999999999998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265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1">
        <v>29</v>
      </c>
      <c r="B117" s="242" t="s">
        <v>499</v>
      </c>
      <c r="C117" s="253" t="s">
        <v>500</v>
      </c>
      <c r="D117" s="243" t="s">
        <v>292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239</v>
      </c>
      <c r="T117" s="247" t="s">
        <v>272</v>
      </c>
      <c r="U117" s="220">
        <v>0.96799999999999997</v>
      </c>
      <c r="V117" s="220">
        <f>ROUND(E117*U117,2)</f>
        <v>0.97</v>
      </c>
      <c r="W117" s="220"/>
      <c r="X117" s="220" t="s">
        <v>262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263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1">
        <v>30</v>
      </c>
      <c r="B118" s="242" t="s">
        <v>501</v>
      </c>
      <c r="C118" s="253" t="s">
        <v>502</v>
      </c>
      <c r="D118" s="243" t="s">
        <v>292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0</v>
      </c>
      <c r="O118" s="244">
        <f>ROUND(E118*N118,2)</f>
        <v>0</v>
      </c>
      <c r="P118" s="244">
        <v>0</v>
      </c>
      <c r="Q118" s="244">
        <f>ROUND(E118*P118,2)</f>
        <v>0</v>
      </c>
      <c r="R118" s="246"/>
      <c r="S118" s="246" t="s">
        <v>239</v>
      </c>
      <c r="T118" s="247" t="s">
        <v>272</v>
      </c>
      <c r="U118" s="220">
        <v>0.96799999999999997</v>
      </c>
      <c r="V118" s="220">
        <f>ROUND(E118*U118,2)</f>
        <v>0.97</v>
      </c>
      <c r="W118" s="220"/>
      <c r="X118" s="220" t="s">
        <v>262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263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13" x14ac:dyDescent="0.25">
      <c r="A119" s="225" t="s">
        <v>208</v>
      </c>
      <c r="B119" s="226" t="s">
        <v>113</v>
      </c>
      <c r="C119" s="249" t="s">
        <v>114</v>
      </c>
      <c r="D119" s="227"/>
      <c r="E119" s="228"/>
      <c r="F119" s="229"/>
      <c r="G119" s="229">
        <f>SUMIF(AG120:AG129,"&lt;&gt;NOR",G120:G129)</f>
        <v>0</v>
      </c>
      <c r="H119" s="229"/>
      <c r="I119" s="229">
        <f>SUM(I120:I129)</f>
        <v>0</v>
      </c>
      <c r="J119" s="229"/>
      <c r="K119" s="229">
        <f>SUM(K120:K129)</f>
        <v>0</v>
      </c>
      <c r="L119" s="229"/>
      <c r="M119" s="229">
        <f>SUM(M120:M129)</f>
        <v>0</v>
      </c>
      <c r="N119" s="228"/>
      <c r="O119" s="228">
        <f>SUM(O120:O129)</f>
        <v>0.68</v>
      </c>
      <c r="P119" s="228"/>
      <c r="Q119" s="228">
        <f>SUM(Q120:Q129)</f>
        <v>0</v>
      </c>
      <c r="R119" s="229"/>
      <c r="S119" s="229"/>
      <c r="T119" s="230"/>
      <c r="U119" s="224"/>
      <c r="V119" s="224">
        <f>SUM(V120:V129)</f>
        <v>0</v>
      </c>
      <c r="W119" s="224"/>
      <c r="X119" s="224"/>
      <c r="AG119" t="s">
        <v>209</v>
      </c>
    </row>
    <row r="120" spans="1:60" ht="20" outlineLevel="1" x14ac:dyDescent="0.25">
      <c r="A120" s="231">
        <v>31</v>
      </c>
      <c r="B120" s="232" t="s">
        <v>503</v>
      </c>
      <c r="C120" s="250" t="s">
        <v>504</v>
      </c>
      <c r="D120" s="233" t="s">
        <v>259</v>
      </c>
      <c r="E120" s="234">
        <v>15.3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21</v>
      </c>
      <c r="M120" s="236">
        <f>G120*(1+L120/100)</f>
        <v>0</v>
      </c>
      <c r="N120" s="234">
        <v>4.4350000000000001E-2</v>
      </c>
      <c r="O120" s="234">
        <f>ROUND(E120*N120,2)</f>
        <v>0.68</v>
      </c>
      <c r="P120" s="234">
        <v>0</v>
      </c>
      <c r="Q120" s="234">
        <f>ROUND(E120*P120,2)</f>
        <v>0</v>
      </c>
      <c r="R120" s="236" t="s">
        <v>260</v>
      </c>
      <c r="S120" s="236" t="s">
        <v>213</v>
      </c>
      <c r="T120" s="237" t="s">
        <v>261</v>
      </c>
      <c r="U120" s="220">
        <v>0</v>
      </c>
      <c r="V120" s="220">
        <f>ROUND(E120*U120,2)</f>
        <v>0</v>
      </c>
      <c r="W120" s="220"/>
      <c r="X120" s="220" t="s">
        <v>262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263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62" t="s">
        <v>277</v>
      </c>
      <c r="D121" s="259"/>
      <c r="E121" s="259"/>
      <c r="F121" s="259"/>
      <c r="G121" s="259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278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63" t="s">
        <v>279</v>
      </c>
      <c r="D122" s="260"/>
      <c r="E122" s="260"/>
      <c r="F122" s="260"/>
      <c r="G122" s="26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278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63" t="s">
        <v>280</v>
      </c>
      <c r="D123" s="260"/>
      <c r="E123" s="260"/>
      <c r="F123" s="260"/>
      <c r="G123" s="26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278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61" t="s">
        <v>505</v>
      </c>
      <c r="D124" s="257"/>
      <c r="E124" s="258">
        <v>15.3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265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" outlineLevel="1" x14ac:dyDescent="0.25">
      <c r="A125" s="231">
        <v>32</v>
      </c>
      <c r="B125" s="232" t="s">
        <v>506</v>
      </c>
      <c r="C125" s="250" t="s">
        <v>507</v>
      </c>
      <c r="D125" s="233" t="s">
        <v>259</v>
      </c>
      <c r="E125" s="234">
        <v>15.3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0</v>
      </c>
      <c r="O125" s="234">
        <f>ROUND(E125*N125,2)</f>
        <v>0</v>
      </c>
      <c r="P125" s="234">
        <v>0</v>
      </c>
      <c r="Q125" s="234">
        <f>ROUND(E125*P125,2)</f>
        <v>0</v>
      </c>
      <c r="R125" s="236" t="s">
        <v>260</v>
      </c>
      <c r="S125" s="236" t="s">
        <v>213</v>
      </c>
      <c r="T125" s="237" t="s">
        <v>261</v>
      </c>
      <c r="U125" s="220">
        <v>0</v>
      </c>
      <c r="V125" s="220">
        <f>ROUND(E125*U125,2)</f>
        <v>0</v>
      </c>
      <c r="W125" s="220"/>
      <c r="X125" s="220" t="s">
        <v>262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263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62" t="s">
        <v>277</v>
      </c>
      <c r="D126" s="259"/>
      <c r="E126" s="259"/>
      <c r="F126" s="259"/>
      <c r="G126" s="259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278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63" t="s">
        <v>279</v>
      </c>
      <c r="D127" s="260"/>
      <c r="E127" s="260"/>
      <c r="F127" s="260"/>
      <c r="G127" s="26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278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63" t="s">
        <v>280</v>
      </c>
      <c r="D128" s="260"/>
      <c r="E128" s="260"/>
      <c r="F128" s="260"/>
      <c r="G128" s="26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278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61" t="s">
        <v>505</v>
      </c>
      <c r="D129" s="257"/>
      <c r="E129" s="258">
        <v>15.3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265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13" x14ac:dyDescent="0.25">
      <c r="A130" s="225" t="s">
        <v>208</v>
      </c>
      <c r="B130" s="226" t="s">
        <v>115</v>
      </c>
      <c r="C130" s="249" t="s">
        <v>116</v>
      </c>
      <c r="D130" s="227"/>
      <c r="E130" s="228"/>
      <c r="F130" s="229"/>
      <c r="G130" s="229">
        <f>SUMIF(AG131:AG138,"&lt;&gt;NOR",G131:G138)</f>
        <v>0</v>
      </c>
      <c r="H130" s="229"/>
      <c r="I130" s="229">
        <f>SUM(I131:I138)</f>
        <v>0</v>
      </c>
      <c r="J130" s="229"/>
      <c r="K130" s="229">
        <f>SUM(K131:K138)</f>
        <v>0</v>
      </c>
      <c r="L130" s="229"/>
      <c r="M130" s="229">
        <f>SUM(M131:M138)</f>
        <v>0</v>
      </c>
      <c r="N130" s="228"/>
      <c r="O130" s="228">
        <f>SUM(O131:O138)</f>
        <v>4.9799999999999995</v>
      </c>
      <c r="P130" s="228"/>
      <c r="Q130" s="228">
        <f>SUM(Q131:Q138)</f>
        <v>0</v>
      </c>
      <c r="R130" s="229"/>
      <c r="S130" s="229"/>
      <c r="T130" s="230"/>
      <c r="U130" s="224"/>
      <c r="V130" s="224">
        <f>SUM(V131:V138)</f>
        <v>0</v>
      </c>
      <c r="W130" s="224"/>
      <c r="X130" s="224"/>
      <c r="AG130" t="s">
        <v>209</v>
      </c>
    </row>
    <row r="131" spans="1:60" outlineLevel="1" x14ac:dyDescent="0.25">
      <c r="A131" s="231">
        <v>33</v>
      </c>
      <c r="B131" s="232" t="s">
        <v>508</v>
      </c>
      <c r="C131" s="250" t="s">
        <v>509</v>
      </c>
      <c r="D131" s="233" t="s">
        <v>271</v>
      </c>
      <c r="E131" s="234">
        <v>1.4219999999999999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4">
        <v>2.5251100000000002</v>
      </c>
      <c r="O131" s="234">
        <f>ROUND(E131*N131,2)</f>
        <v>3.59</v>
      </c>
      <c r="P131" s="234">
        <v>0</v>
      </c>
      <c r="Q131" s="234">
        <f>ROUND(E131*P131,2)</f>
        <v>0</v>
      </c>
      <c r="R131" s="236" t="s">
        <v>467</v>
      </c>
      <c r="S131" s="236" t="s">
        <v>213</v>
      </c>
      <c r="T131" s="237" t="s">
        <v>261</v>
      </c>
      <c r="U131" s="220">
        <v>0</v>
      </c>
      <c r="V131" s="220">
        <f>ROUND(E131*U131,2)</f>
        <v>0</v>
      </c>
      <c r="W131" s="220"/>
      <c r="X131" s="220" t="s">
        <v>262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263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61" t="s">
        <v>510</v>
      </c>
      <c r="D132" s="257"/>
      <c r="E132" s="258">
        <v>1.4219999999999999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265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31">
        <v>34</v>
      </c>
      <c r="B133" s="232" t="s">
        <v>511</v>
      </c>
      <c r="C133" s="250" t="s">
        <v>512</v>
      </c>
      <c r="D133" s="233" t="s">
        <v>308</v>
      </c>
      <c r="E133" s="234">
        <v>0.12798000000000001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4">
        <v>1.0166500000000001</v>
      </c>
      <c r="O133" s="234">
        <f>ROUND(E133*N133,2)</f>
        <v>0.13</v>
      </c>
      <c r="P133" s="234">
        <v>0</v>
      </c>
      <c r="Q133" s="234">
        <f>ROUND(E133*P133,2)</f>
        <v>0</v>
      </c>
      <c r="R133" s="236" t="s">
        <v>467</v>
      </c>
      <c r="S133" s="236" t="s">
        <v>213</v>
      </c>
      <c r="T133" s="237" t="s">
        <v>261</v>
      </c>
      <c r="U133" s="220">
        <v>0</v>
      </c>
      <c r="V133" s="220">
        <f>ROUND(E133*U133,2)</f>
        <v>0</v>
      </c>
      <c r="W133" s="220"/>
      <c r="X133" s="220" t="s">
        <v>262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263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17"/>
      <c r="B134" s="218"/>
      <c r="C134" s="262" t="s">
        <v>513</v>
      </c>
      <c r="D134" s="259"/>
      <c r="E134" s="259"/>
      <c r="F134" s="259"/>
      <c r="G134" s="259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278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17"/>
      <c r="B135" s="218"/>
      <c r="C135" s="252" t="s">
        <v>514</v>
      </c>
      <c r="D135" s="240"/>
      <c r="E135" s="240"/>
      <c r="F135" s="240"/>
      <c r="G135" s="24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218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61" t="s">
        <v>515</v>
      </c>
      <c r="D136" s="257"/>
      <c r="E136" s="258">
        <v>0.12798000000000001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265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31">
        <v>35</v>
      </c>
      <c r="B137" s="232" t="s">
        <v>285</v>
      </c>
      <c r="C137" s="250" t="s">
        <v>286</v>
      </c>
      <c r="D137" s="233" t="s">
        <v>271</v>
      </c>
      <c r="E137" s="234">
        <v>0.5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4">
        <v>2.52542</v>
      </c>
      <c r="O137" s="234">
        <f>ROUND(E137*N137,2)</f>
        <v>1.26</v>
      </c>
      <c r="P137" s="234">
        <v>0</v>
      </c>
      <c r="Q137" s="234">
        <f>ROUND(E137*P137,2)</f>
        <v>0</v>
      </c>
      <c r="R137" s="236" t="s">
        <v>287</v>
      </c>
      <c r="S137" s="236" t="s">
        <v>213</v>
      </c>
      <c r="T137" s="237" t="s">
        <v>261</v>
      </c>
      <c r="U137" s="220">
        <v>0</v>
      </c>
      <c r="V137" s="220">
        <f>ROUND(E137*U137,2)</f>
        <v>0</v>
      </c>
      <c r="W137" s="220"/>
      <c r="X137" s="220" t="s">
        <v>262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263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62" t="s">
        <v>288</v>
      </c>
      <c r="D138" s="259"/>
      <c r="E138" s="259"/>
      <c r="F138" s="259"/>
      <c r="G138" s="259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278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13" x14ac:dyDescent="0.25">
      <c r="A139" s="225" t="s">
        <v>208</v>
      </c>
      <c r="B139" s="226" t="s">
        <v>119</v>
      </c>
      <c r="C139" s="249" t="s">
        <v>120</v>
      </c>
      <c r="D139" s="227"/>
      <c r="E139" s="228"/>
      <c r="F139" s="229"/>
      <c r="G139" s="229">
        <f>SUMIF(AG140:AG142,"&lt;&gt;NOR",G140:G142)</f>
        <v>0</v>
      </c>
      <c r="H139" s="229"/>
      <c r="I139" s="229">
        <f>SUM(I140:I142)</f>
        <v>0</v>
      </c>
      <c r="J139" s="229"/>
      <c r="K139" s="229">
        <f>SUM(K140:K142)</f>
        <v>0</v>
      </c>
      <c r="L139" s="229"/>
      <c r="M139" s="229">
        <f>SUM(M140:M142)</f>
        <v>0</v>
      </c>
      <c r="N139" s="228"/>
      <c r="O139" s="228">
        <f>SUM(O140:O142)</f>
        <v>0</v>
      </c>
      <c r="P139" s="228"/>
      <c r="Q139" s="228">
        <f>SUM(Q140:Q142)</f>
        <v>0</v>
      </c>
      <c r="R139" s="229"/>
      <c r="S139" s="229"/>
      <c r="T139" s="230"/>
      <c r="U139" s="224"/>
      <c r="V139" s="224">
        <f>SUM(V140:V142)</f>
        <v>0</v>
      </c>
      <c r="W139" s="224"/>
      <c r="X139" s="224"/>
      <c r="AG139" t="s">
        <v>209</v>
      </c>
    </row>
    <row r="140" spans="1:60" outlineLevel="1" x14ac:dyDescent="0.25">
      <c r="A140" s="231">
        <v>36</v>
      </c>
      <c r="B140" s="232" t="s">
        <v>516</v>
      </c>
      <c r="C140" s="250" t="s">
        <v>517</v>
      </c>
      <c r="D140" s="233" t="s">
        <v>259</v>
      </c>
      <c r="E140" s="234">
        <v>17.64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21</v>
      </c>
      <c r="M140" s="236">
        <f>G140*(1+L140/100)</f>
        <v>0</v>
      </c>
      <c r="N140" s="234">
        <v>0</v>
      </c>
      <c r="O140" s="234">
        <f>ROUND(E140*N140,2)</f>
        <v>0</v>
      </c>
      <c r="P140" s="234">
        <v>0</v>
      </c>
      <c r="Q140" s="234">
        <f>ROUND(E140*P140,2)</f>
        <v>0</v>
      </c>
      <c r="R140" s="236"/>
      <c r="S140" s="236" t="s">
        <v>239</v>
      </c>
      <c r="T140" s="237" t="s">
        <v>272</v>
      </c>
      <c r="U140" s="220">
        <v>0</v>
      </c>
      <c r="V140" s="220">
        <f>ROUND(E140*U140,2)</f>
        <v>0</v>
      </c>
      <c r="W140" s="220"/>
      <c r="X140" s="220" t="s">
        <v>262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263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51" t="s">
        <v>518</v>
      </c>
      <c r="D141" s="239"/>
      <c r="E141" s="239"/>
      <c r="F141" s="239"/>
      <c r="G141" s="239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218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61" t="s">
        <v>519</v>
      </c>
      <c r="D142" s="257"/>
      <c r="E142" s="258">
        <v>17.64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265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13" x14ac:dyDescent="0.25">
      <c r="A143" s="225" t="s">
        <v>208</v>
      </c>
      <c r="B143" s="226" t="s">
        <v>121</v>
      </c>
      <c r="C143" s="249" t="s">
        <v>65</v>
      </c>
      <c r="D143" s="227"/>
      <c r="E143" s="228"/>
      <c r="F143" s="229"/>
      <c r="G143" s="229">
        <f>SUMIF(AG144:AG152,"&lt;&gt;NOR",G144:G152)</f>
        <v>0</v>
      </c>
      <c r="H143" s="229"/>
      <c r="I143" s="229">
        <f>SUM(I144:I152)</f>
        <v>0</v>
      </c>
      <c r="J143" s="229"/>
      <c r="K143" s="229">
        <f>SUM(K144:K152)</f>
        <v>0</v>
      </c>
      <c r="L143" s="229"/>
      <c r="M143" s="229">
        <f>SUM(M144:M152)</f>
        <v>0</v>
      </c>
      <c r="N143" s="228"/>
      <c r="O143" s="228">
        <f>SUM(O144:O152)</f>
        <v>7.63</v>
      </c>
      <c r="P143" s="228"/>
      <c r="Q143" s="228">
        <f>SUM(Q144:Q152)</f>
        <v>0</v>
      </c>
      <c r="R143" s="229"/>
      <c r="S143" s="229"/>
      <c r="T143" s="230"/>
      <c r="U143" s="224"/>
      <c r="V143" s="224">
        <f>SUM(V144:V152)</f>
        <v>0</v>
      </c>
      <c r="W143" s="224"/>
      <c r="X143" s="224"/>
      <c r="AG143" t="s">
        <v>209</v>
      </c>
    </row>
    <row r="144" spans="1:60" outlineLevel="1" x14ac:dyDescent="0.25">
      <c r="A144" s="231">
        <v>37</v>
      </c>
      <c r="B144" s="232" t="s">
        <v>520</v>
      </c>
      <c r="C144" s="250" t="s">
        <v>521</v>
      </c>
      <c r="D144" s="233" t="s">
        <v>259</v>
      </c>
      <c r="E144" s="234">
        <v>14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4">
        <v>0.54522000000000004</v>
      </c>
      <c r="O144" s="234">
        <f>ROUND(E144*N144,2)</f>
        <v>7.63</v>
      </c>
      <c r="P144" s="234">
        <v>0</v>
      </c>
      <c r="Q144" s="234">
        <f>ROUND(E144*P144,2)</f>
        <v>0</v>
      </c>
      <c r="R144" s="236" t="s">
        <v>455</v>
      </c>
      <c r="S144" s="236" t="s">
        <v>213</v>
      </c>
      <c r="T144" s="237" t="s">
        <v>261</v>
      </c>
      <c r="U144" s="220">
        <v>0</v>
      </c>
      <c r="V144" s="220">
        <f>ROUND(E144*U144,2)</f>
        <v>0</v>
      </c>
      <c r="W144" s="220"/>
      <c r="X144" s="220" t="s">
        <v>456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457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40.5" outlineLevel="1" x14ac:dyDescent="0.25">
      <c r="A145" s="217"/>
      <c r="B145" s="218"/>
      <c r="C145" s="262" t="s">
        <v>522</v>
      </c>
      <c r="D145" s="259"/>
      <c r="E145" s="259"/>
      <c r="F145" s="259"/>
      <c r="G145" s="259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278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38" t="str">
        <f>C145</f>
        <v>odkopávky nezapažené pro silnice, s přemístěním výkopku v příčných profilech, s naložením na dopravní prostředek a odvozem do 1 km, s uložením výkopku na skládku a úpravou pláně. Podklad z prostého betonu B 7,5 tl. 10 cm, dodávka a položení dlažby betonové do lože z těženého kameniva do tl. 3 cm, s vyplněním spár, s dvojím beraněním a se smetením přebytečného materiálu na krajnici, osazení a dodávka záhonových obrubníků do lože z prostého betonu tl. 5 - 10 cm se zalitím a zatřením spár maltou, s opěrou.</v>
      </c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17"/>
      <c r="B146" s="218"/>
      <c r="C146" s="263" t="s">
        <v>523</v>
      </c>
      <c r="D146" s="260"/>
      <c r="E146" s="260"/>
      <c r="F146" s="260"/>
      <c r="G146" s="26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278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63" t="s">
        <v>524</v>
      </c>
      <c r="D147" s="260"/>
      <c r="E147" s="260"/>
      <c r="F147" s="260"/>
      <c r="G147" s="26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278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17"/>
      <c r="B148" s="218"/>
      <c r="C148" s="263" t="s">
        <v>525</v>
      </c>
      <c r="D148" s="260"/>
      <c r="E148" s="260"/>
      <c r="F148" s="260"/>
      <c r="G148" s="26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278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63" t="s">
        <v>526</v>
      </c>
      <c r="D149" s="260"/>
      <c r="E149" s="260"/>
      <c r="F149" s="260"/>
      <c r="G149" s="26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278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17"/>
      <c r="B150" s="218"/>
      <c r="C150" s="263" t="s">
        <v>527</v>
      </c>
      <c r="D150" s="260"/>
      <c r="E150" s="260"/>
      <c r="F150" s="260"/>
      <c r="G150" s="26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278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52" t="s">
        <v>528</v>
      </c>
      <c r="D151" s="240"/>
      <c r="E151" s="240"/>
      <c r="F151" s="240"/>
      <c r="G151" s="24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218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17"/>
      <c r="B152" s="218"/>
      <c r="C152" s="252" t="s">
        <v>529</v>
      </c>
      <c r="D152" s="240"/>
      <c r="E152" s="240"/>
      <c r="F152" s="240"/>
      <c r="G152" s="24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218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13" x14ac:dyDescent="0.25">
      <c r="A153" s="225" t="s">
        <v>208</v>
      </c>
      <c r="B153" s="226" t="s">
        <v>122</v>
      </c>
      <c r="C153" s="249" t="s">
        <v>123</v>
      </c>
      <c r="D153" s="227"/>
      <c r="E153" s="228"/>
      <c r="F153" s="229"/>
      <c r="G153" s="229">
        <f>SUMIF(AG154:AG173,"&lt;&gt;NOR",G154:G173)</f>
        <v>0</v>
      </c>
      <c r="H153" s="229"/>
      <c r="I153" s="229">
        <f>SUM(I154:I173)</f>
        <v>0</v>
      </c>
      <c r="J153" s="229"/>
      <c r="K153" s="229">
        <f>SUM(K154:K173)</f>
        <v>0</v>
      </c>
      <c r="L153" s="229"/>
      <c r="M153" s="229">
        <f>SUM(M154:M173)</f>
        <v>0</v>
      </c>
      <c r="N153" s="228"/>
      <c r="O153" s="228">
        <f>SUM(O154:O173)</f>
        <v>0.70000000000000007</v>
      </c>
      <c r="P153" s="228"/>
      <c r="Q153" s="228">
        <f>SUM(Q154:Q173)</f>
        <v>0</v>
      </c>
      <c r="R153" s="229"/>
      <c r="S153" s="229"/>
      <c r="T153" s="230"/>
      <c r="U153" s="224"/>
      <c r="V153" s="224">
        <f>SUM(V154:V173)</f>
        <v>22.92</v>
      </c>
      <c r="W153" s="224"/>
      <c r="X153" s="224"/>
      <c r="AG153" t="s">
        <v>209</v>
      </c>
    </row>
    <row r="154" spans="1:60" outlineLevel="1" x14ac:dyDescent="0.25">
      <c r="A154" s="231">
        <v>38</v>
      </c>
      <c r="B154" s="232" t="s">
        <v>530</v>
      </c>
      <c r="C154" s="250" t="s">
        <v>531</v>
      </c>
      <c r="D154" s="233" t="s">
        <v>259</v>
      </c>
      <c r="E154" s="234">
        <v>12.9</v>
      </c>
      <c r="F154" s="235"/>
      <c r="G154" s="236">
        <f>ROUND(E154*F154,2)</f>
        <v>0</v>
      </c>
      <c r="H154" s="235"/>
      <c r="I154" s="236">
        <f>ROUND(E154*H154,2)</f>
        <v>0</v>
      </c>
      <c r="J154" s="235"/>
      <c r="K154" s="236">
        <f>ROUND(E154*J154,2)</f>
        <v>0</v>
      </c>
      <c r="L154" s="236">
        <v>21</v>
      </c>
      <c r="M154" s="236">
        <f>G154*(1+L154/100)</f>
        <v>0</v>
      </c>
      <c r="N154" s="234">
        <v>5.5900000000000004E-3</v>
      </c>
      <c r="O154" s="234">
        <f>ROUND(E154*N154,2)</f>
        <v>7.0000000000000007E-2</v>
      </c>
      <c r="P154" s="234">
        <v>0</v>
      </c>
      <c r="Q154" s="234">
        <f>ROUND(E154*P154,2)</f>
        <v>0</v>
      </c>
      <c r="R154" s="236"/>
      <c r="S154" s="236" t="s">
        <v>239</v>
      </c>
      <c r="T154" s="237" t="s">
        <v>272</v>
      </c>
      <c r="U154" s="220">
        <v>0.37696000000000002</v>
      </c>
      <c r="V154" s="220">
        <f>ROUND(E154*U154,2)</f>
        <v>4.8600000000000003</v>
      </c>
      <c r="W154" s="220"/>
      <c r="X154" s="220" t="s">
        <v>262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263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51" t="s">
        <v>532</v>
      </c>
      <c r="D155" s="239"/>
      <c r="E155" s="239"/>
      <c r="F155" s="239"/>
      <c r="G155" s="239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218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17"/>
      <c r="B156" s="218"/>
      <c r="C156" s="261" t="s">
        <v>533</v>
      </c>
      <c r="D156" s="257"/>
      <c r="E156" s="258">
        <v>12.9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265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31">
        <v>39</v>
      </c>
      <c r="B157" s="232" t="s">
        <v>534</v>
      </c>
      <c r="C157" s="250" t="s">
        <v>535</v>
      </c>
      <c r="D157" s="233" t="s">
        <v>259</v>
      </c>
      <c r="E157" s="234">
        <v>28.8935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4">
        <v>1.7000000000000001E-2</v>
      </c>
      <c r="O157" s="234">
        <f>ROUND(E157*N157,2)</f>
        <v>0.49</v>
      </c>
      <c r="P157" s="234">
        <v>0</v>
      </c>
      <c r="Q157" s="234">
        <f>ROUND(E157*P157,2)</f>
        <v>0</v>
      </c>
      <c r="R157" s="236"/>
      <c r="S157" s="236" t="s">
        <v>239</v>
      </c>
      <c r="T157" s="237" t="s">
        <v>272</v>
      </c>
      <c r="U157" s="220">
        <v>0.36</v>
      </c>
      <c r="V157" s="220">
        <f>ROUND(E157*U157,2)</f>
        <v>10.4</v>
      </c>
      <c r="W157" s="220"/>
      <c r="X157" s="220" t="s">
        <v>262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263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51" t="s">
        <v>536</v>
      </c>
      <c r="D158" s="239"/>
      <c r="E158" s="239"/>
      <c r="F158" s="239"/>
      <c r="G158" s="239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218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38" t="str">
        <f>C158</f>
        <v>Položka je kalkulována jako jedna z vrstev omítkové skladby. Položky za jednotlivé požadované vrstvy se sčítají.</v>
      </c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17"/>
      <c r="B159" s="218"/>
      <c r="C159" s="261" t="s">
        <v>537</v>
      </c>
      <c r="D159" s="257"/>
      <c r="E159" s="258">
        <v>4.3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265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17"/>
      <c r="B160" s="218"/>
      <c r="C160" s="261" t="s">
        <v>538</v>
      </c>
      <c r="D160" s="257"/>
      <c r="E160" s="258">
        <v>11.333500000000001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265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61" t="s">
        <v>539</v>
      </c>
      <c r="D161" s="257"/>
      <c r="E161" s="258">
        <v>7.05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265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61" t="s">
        <v>540</v>
      </c>
      <c r="D162" s="257"/>
      <c r="E162" s="258">
        <v>6.21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265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31">
        <v>40</v>
      </c>
      <c r="B163" s="232" t="s">
        <v>541</v>
      </c>
      <c r="C163" s="250" t="s">
        <v>542</v>
      </c>
      <c r="D163" s="233" t="s">
        <v>259</v>
      </c>
      <c r="E163" s="234">
        <v>28.8935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4">
        <v>4.1999999999999997E-3</v>
      </c>
      <c r="O163" s="234">
        <f>ROUND(E163*N163,2)</f>
        <v>0.12</v>
      </c>
      <c r="P163" s="234">
        <v>0</v>
      </c>
      <c r="Q163" s="234">
        <f>ROUND(E163*P163,2)</f>
        <v>0</v>
      </c>
      <c r="R163" s="236"/>
      <c r="S163" s="236" t="s">
        <v>239</v>
      </c>
      <c r="T163" s="237" t="s">
        <v>272</v>
      </c>
      <c r="U163" s="220">
        <v>0.26500000000000001</v>
      </c>
      <c r="V163" s="220">
        <f>ROUND(E163*U163,2)</f>
        <v>7.66</v>
      </c>
      <c r="W163" s="220"/>
      <c r="X163" s="220" t="s">
        <v>262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263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51" t="s">
        <v>536</v>
      </c>
      <c r="D164" s="239"/>
      <c r="E164" s="239"/>
      <c r="F164" s="239"/>
      <c r="G164" s="239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218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38" t="str">
        <f>C164</f>
        <v>Položka je kalkulována jako jedna z vrstev omítkové skladby. Položky za jednotlivé požadované vrstvy se sčítají.</v>
      </c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61" t="s">
        <v>537</v>
      </c>
      <c r="D165" s="257"/>
      <c r="E165" s="258">
        <v>4.3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265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61" t="s">
        <v>538</v>
      </c>
      <c r="D166" s="257"/>
      <c r="E166" s="258">
        <v>11.333500000000001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265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61" t="s">
        <v>539</v>
      </c>
      <c r="D167" s="257"/>
      <c r="E167" s="258">
        <v>7.05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265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17"/>
      <c r="B168" s="218"/>
      <c r="C168" s="261" t="s">
        <v>540</v>
      </c>
      <c r="D168" s="257"/>
      <c r="E168" s="258">
        <v>6.21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265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31">
        <v>41</v>
      </c>
      <c r="B169" s="232" t="s">
        <v>543</v>
      </c>
      <c r="C169" s="250" t="s">
        <v>544</v>
      </c>
      <c r="D169" s="233" t="s">
        <v>259</v>
      </c>
      <c r="E169" s="234">
        <v>28.8935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4">
        <v>6.0999999999999997E-4</v>
      </c>
      <c r="O169" s="234">
        <f>ROUND(E169*N169,2)</f>
        <v>0.02</v>
      </c>
      <c r="P169" s="234">
        <v>0</v>
      </c>
      <c r="Q169" s="234">
        <f>ROUND(E169*P169,2)</f>
        <v>0</v>
      </c>
      <c r="R169" s="236"/>
      <c r="S169" s="236" t="s">
        <v>239</v>
      </c>
      <c r="T169" s="237" t="s">
        <v>272</v>
      </c>
      <c r="U169" s="220">
        <v>0</v>
      </c>
      <c r="V169" s="220">
        <f>ROUND(E169*U169,2)</f>
        <v>0</v>
      </c>
      <c r="W169" s="220"/>
      <c r="X169" s="220" t="s">
        <v>262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263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61" t="s">
        <v>537</v>
      </c>
      <c r="D170" s="257"/>
      <c r="E170" s="258">
        <v>4.3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265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61" t="s">
        <v>538</v>
      </c>
      <c r="D171" s="257"/>
      <c r="E171" s="258">
        <v>11.333500000000001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265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17"/>
      <c r="B172" s="218"/>
      <c r="C172" s="261" t="s">
        <v>539</v>
      </c>
      <c r="D172" s="257"/>
      <c r="E172" s="258">
        <v>7.05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265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61" t="s">
        <v>540</v>
      </c>
      <c r="D173" s="257"/>
      <c r="E173" s="258">
        <v>6.21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265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13" x14ac:dyDescent="0.25">
      <c r="A174" s="225" t="s">
        <v>208</v>
      </c>
      <c r="B174" s="226" t="s">
        <v>124</v>
      </c>
      <c r="C174" s="249" t="s">
        <v>125</v>
      </c>
      <c r="D174" s="227"/>
      <c r="E174" s="228"/>
      <c r="F174" s="229"/>
      <c r="G174" s="229">
        <f>SUMIF(AG175:AG186,"&lt;&gt;NOR",G175:G186)</f>
        <v>0</v>
      </c>
      <c r="H174" s="229"/>
      <c r="I174" s="229">
        <f>SUM(I175:I186)</f>
        <v>0</v>
      </c>
      <c r="J174" s="229"/>
      <c r="K174" s="229">
        <f>SUM(K175:K186)</f>
        <v>0</v>
      </c>
      <c r="L174" s="229"/>
      <c r="M174" s="229">
        <f>SUM(M175:M186)</f>
        <v>0</v>
      </c>
      <c r="N174" s="228"/>
      <c r="O174" s="228">
        <f>SUM(O175:O186)</f>
        <v>2.69</v>
      </c>
      <c r="P174" s="228"/>
      <c r="Q174" s="228">
        <f>SUM(Q175:Q186)</f>
        <v>0</v>
      </c>
      <c r="R174" s="229"/>
      <c r="S174" s="229"/>
      <c r="T174" s="230"/>
      <c r="U174" s="224"/>
      <c r="V174" s="224">
        <f>SUM(V175:V186)</f>
        <v>0</v>
      </c>
      <c r="W174" s="224"/>
      <c r="X174" s="224"/>
      <c r="AG174" t="s">
        <v>209</v>
      </c>
    </row>
    <row r="175" spans="1:60" outlineLevel="1" x14ac:dyDescent="0.25">
      <c r="A175" s="231">
        <v>42</v>
      </c>
      <c r="B175" s="232" t="s">
        <v>545</v>
      </c>
      <c r="C175" s="250" t="s">
        <v>546</v>
      </c>
      <c r="D175" s="233" t="s">
        <v>259</v>
      </c>
      <c r="E175" s="234">
        <v>49.253500000000003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4">
        <v>5.2580000000000002E-2</v>
      </c>
      <c r="O175" s="234">
        <f>ROUND(E175*N175,2)</f>
        <v>2.59</v>
      </c>
      <c r="P175" s="234">
        <v>0</v>
      </c>
      <c r="Q175" s="234">
        <f>ROUND(E175*P175,2)</f>
        <v>0</v>
      </c>
      <c r="R175" s="236" t="s">
        <v>467</v>
      </c>
      <c r="S175" s="236" t="s">
        <v>213</v>
      </c>
      <c r="T175" s="237" t="s">
        <v>261</v>
      </c>
      <c r="U175" s="220">
        <v>0</v>
      </c>
      <c r="V175" s="220">
        <f>ROUND(E175*U175,2)</f>
        <v>0</v>
      </c>
      <c r="W175" s="220"/>
      <c r="X175" s="220" t="s">
        <v>262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263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61" t="s">
        <v>488</v>
      </c>
      <c r="D176" s="257"/>
      <c r="E176" s="258">
        <v>53.55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265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61" t="s">
        <v>489</v>
      </c>
      <c r="D177" s="257"/>
      <c r="E177" s="258">
        <v>-1.44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265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17"/>
      <c r="B178" s="218"/>
      <c r="C178" s="261" t="s">
        <v>490</v>
      </c>
      <c r="D178" s="257"/>
      <c r="E178" s="258">
        <v>-2.8565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265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" outlineLevel="1" x14ac:dyDescent="0.25">
      <c r="A179" s="231">
        <v>43</v>
      </c>
      <c r="B179" s="232" t="s">
        <v>547</v>
      </c>
      <c r="C179" s="250" t="s">
        <v>548</v>
      </c>
      <c r="D179" s="233" t="s">
        <v>259</v>
      </c>
      <c r="E179" s="234">
        <v>49.253500000000003</v>
      </c>
      <c r="F179" s="235"/>
      <c r="G179" s="236">
        <f>ROUND(E179*F179,2)</f>
        <v>0</v>
      </c>
      <c r="H179" s="235"/>
      <c r="I179" s="236">
        <f>ROUND(E179*H179,2)</f>
        <v>0</v>
      </c>
      <c r="J179" s="235"/>
      <c r="K179" s="236">
        <f>ROUND(E179*J179,2)</f>
        <v>0</v>
      </c>
      <c r="L179" s="236">
        <v>21</v>
      </c>
      <c r="M179" s="236">
        <f>G179*(1+L179/100)</f>
        <v>0</v>
      </c>
      <c r="N179" s="234">
        <v>2.0999999999999999E-3</v>
      </c>
      <c r="O179" s="234">
        <f>ROUND(E179*N179,2)</f>
        <v>0.1</v>
      </c>
      <c r="P179" s="234">
        <v>0</v>
      </c>
      <c r="Q179" s="234">
        <f>ROUND(E179*P179,2)</f>
        <v>0</v>
      </c>
      <c r="R179" s="236" t="s">
        <v>467</v>
      </c>
      <c r="S179" s="236" t="s">
        <v>213</v>
      </c>
      <c r="T179" s="237" t="s">
        <v>261</v>
      </c>
      <c r="U179" s="220">
        <v>0</v>
      </c>
      <c r="V179" s="220">
        <f>ROUND(E179*U179,2)</f>
        <v>0</v>
      </c>
      <c r="W179" s="220"/>
      <c r="X179" s="220" t="s">
        <v>262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263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17"/>
      <c r="B180" s="218"/>
      <c r="C180" s="262" t="s">
        <v>549</v>
      </c>
      <c r="D180" s="259"/>
      <c r="E180" s="259"/>
      <c r="F180" s="259"/>
      <c r="G180" s="259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278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52" t="s">
        <v>550</v>
      </c>
      <c r="D181" s="240"/>
      <c r="E181" s="240"/>
      <c r="F181" s="240"/>
      <c r="G181" s="24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218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52" t="s">
        <v>551</v>
      </c>
      <c r="D182" s="240"/>
      <c r="E182" s="240"/>
      <c r="F182" s="240"/>
      <c r="G182" s="24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218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52" t="s">
        <v>552</v>
      </c>
      <c r="D183" s="240"/>
      <c r="E183" s="240"/>
      <c r="F183" s="240"/>
      <c r="G183" s="24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218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17"/>
      <c r="B184" s="218"/>
      <c r="C184" s="261" t="s">
        <v>488</v>
      </c>
      <c r="D184" s="257"/>
      <c r="E184" s="258">
        <v>53.55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265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61" t="s">
        <v>489</v>
      </c>
      <c r="D185" s="257"/>
      <c r="E185" s="258">
        <v>-1.44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265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17"/>
      <c r="B186" s="218"/>
      <c r="C186" s="261" t="s">
        <v>490</v>
      </c>
      <c r="D186" s="257"/>
      <c r="E186" s="258">
        <v>-2.8565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265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13" x14ac:dyDescent="0.25">
      <c r="A187" s="225" t="s">
        <v>208</v>
      </c>
      <c r="B187" s="226" t="s">
        <v>128</v>
      </c>
      <c r="C187" s="249" t="s">
        <v>129</v>
      </c>
      <c r="D187" s="227"/>
      <c r="E187" s="228"/>
      <c r="F187" s="229"/>
      <c r="G187" s="229">
        <f>SUMIF(AG188:AG196,"&lt;&gt;NOR",G188:G196)</f>
        <v>0</v>
      </c>
      <c r="H187" s="229"/>
      <c r="I187" s="229">
        <f>SUM(I188:I196)</f>
        <v>0</v>
      </c>
      <c r="J187" s="229"/>
      <c r="K187" s="229">
        <f>SUM(K188:K196)</f>
        <v>0</v>
      </c>
      <c r="L187" s="229"/>
      <c r="M187" s="229">
        <f>SUM(M188:M196)</f>
        <v>0</v>
      </c>
      <c r="N187" s="228"/>
      <c r="O187" s="228">
        <f>SUM(O188:O196)</f>
        <v>0.03</v>
      </c>
      <c r="P187" s="228"/>
      <c r="Q187" s="228">
        <f>SUM(Q188:Q196)</f>
        <v>0</v>
      </c>
      <c r="R187" s="229"/>
      <c r="S187" s="229"/>
      <c r="T187" s="230"/>
      <c r="U187" s="224"/>
      <c r="V187" s="224">
        <f>SUM(V188:V196)</f>
        <v>0</v>
      </c>
      <c r="W187" s="224"/>
      <c r="X187" s="224"/>
      <c r="AG187" t="s">
        <v>209</v>
      </c>
    </row>
    <row r="188" spans="1:60" outlineLevel="1" x14ac:dyDescent="0.25">
      <c r="A188" s="231">
        <v>44</v>
      </c>
      <c r="B188" s="232" t="s">
        <v>553</v>
      </c>
      <c r="C188" s="250" t="s">
        <v>554</v>
      </c>
      <c r="D188" s="233" t="s">
        <v>292</v>
      </c>
      <c r="E188" s="234">
        <v>1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4">
        <v>0</v>
      </c>
      <c r="O188" s="234">
        <f>ROUND(E188*N188,2)</f>
        <v>0</v>
      </c>
      <c r="P188" s="234">
        <v>0</v>
      </c>
      <c r="Q188" s="234">
        <f>ROUND(E188*P188,2)</f>
        <v>0</v>
      </c>
      <c r="R188" s="236"/>
      <c r="S188" s="236" t="s">
        <v>239</v>
      </c>
      <c r="T188" s="237" t="s">
        <v>272</v>
      </c>
      <c r="U188" s="220">
        <v>0</v>
      </c>
      <c r="V188" s="220">
        <f>ROUND(E188*U188,2)</f>
        <v>0</v>
      </c>
      <c r="W188" s="220"/>
      <c r="X188" s="220" t="s">
        <v>262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263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51" t="s">
        <v>555</v>
      </c>
      <c r="D189" s="239"/>
      <c r="E189" s="239"/>
      <c r="F189" s="239"/>
      <c r="G189" s="239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218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38" t="str">
        <f>C189</f>
        <v>otočné, levé, jednokřídlové, plné s tepelně a akusticky izolační výplní do rámové plastové zárubně, s přechodovou prahovou lištou</v>
      </c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17"/>
      <c r="B190" s="218"/>
      <c r="C190" s="252" t="s">
        <v>556</v>
      </c>
      <c r="D190" s="240"/>
      <c r="E190" s="240"/>
      <c r="F190" s="240"/>
      <c r="G190" s="24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218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17"/>
      <c r="B191" s="218"/>
      <c r="C191" s="252" t="s">
        <v>557</v>
      </c>
      <c r="D191" s="240"/>
      <c r="E191" s="240"/>
      <c r="F191" s="240"/>
      <c r="G191" s="24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218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17"/>
      <c r="B192" s="218"/>
      <c r="C192" s="252" t="s">
        <v>558</v>
      </c>
      <c r="D192" s="240"/>
      <c r="E192" s="240"/>
      <c r="F192" s="240"/>
      <c r="G192" s="24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218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31">
        <v>45</v>
      </c>
      <c r="B193" s="232" t="s">
        <v>559</v>
      </c>
      <c r="C193" s="250" t="s">
        <v>560</v>
      </c>
      <c r="D193" s="233" t="s">
        <v>292</v>
      </c>
      <c r="E193" s="234">
        <v>1</v>
      </c>
      <c r="F193" s="235"/>
      <c r="G193" s="236">
        <f>ROUND(E193*F193,2)</f>
        <v>0</v>
      </c>
      <c r="H193" s="235"/>
      <c r="I193" s="236">
        <f>ROUND(E193*H193,2)</f>
        <v>0</v>
      </c>
      <c r="J193" s="235"/>
      <c r="K193" s="236">
        <f>ROUND(E193*J193,2)</f>
        <v>0</v>
      </c>
      <c r="L193" s="236">
        <v>21</v>
      </c>
      <c r="M193" s="236">
        <f>G193*(1+L193/100)</f>
        <v>0</v>
      </c>
      <c r="N193" s="234">
        <v>2.5999999999999999E-2</v>
      </c>
      <c r="O193" s="234">
        <f>ROUND(E193*N193,2)</f>
        <v>0.03</v>
      </c>
      <c r="P193" s="234">
        <v>0</v>
      </c>
      <c r="Q193" s="234">
        <f>ROUND(E193*P193,2)</f>
        <v>0</v>
      </c>
      <c r="R193" s="236"/>
      <c r="S193" s="236" t="s">
        <v>239</v>
      </c>
      <c r="T193" s="237" t="s">
        <v>272</v>
      </c>
      <c r="U193" s="220">
        <v>0</v>
      </c>
      <c r="V193" s="220">
        <f>ROUND(E193*U193,2)</f>
        <v>0</v>
      </c>
      <c r="W193" s="220"/>
      <c r="X193" s="220" t="s">
        <v>262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263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17"/>
      <c r="B194" s="218"/>
      <c r="C194" s="251" t="s">
        <v>561</v>
      </c>
      <c r="D194" s="239"/>
      <c r="E194" s="239"/>
      <c r="F194" s="239"/>
      <c r="G194" s="239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218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17"/>
      <c r="B195" s="218"/>
      <c r="C195" s="252" t="s">
        <v>562</v>
      </c>
      <c r="D195" s="240"/>
      <c r="E195" s="240"/>
      <c r="F195" s="240"/>
      <c r="G195" s="24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218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52" t="s">
        <v>563</v>
      </c>
      <c r="D196" s="240"/>
      <c r="E196" s="240"/>
      <c r="F196" s="240"/>
      <c r="G196" s="24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218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13" x14ac:dyDescent="0.25">
      <c r="A197" s="225" t="s">
        <v>208</v>
      </c>
      <c r="B197" s="226" t="s">
        <v>130</v>
      </c>
      <c r="C197" s="249" t="s">
        <v>131</v>
      </c>
      <c r="D197" s="227"/>
      <c r="E197" s="228"/>
      <c r="F197" s="229"/>
      <c r="G197" s="229">
        <f>SUMIF(AG198:AG201,"&lt;&gt;NOR",G198:G201)</f>
        <v>0</v>
      </c>
      <c r="H197" s="229"/>
      <c r="I197" s="229">
        <f>SUM(I198:I201)</f>
        <v>0</v>
      </c>
      <c r="J197" s="229"/>
      <c r="K197" s="229">
        <f>SUM(K198:K201)</f>
        <v>0</v>
      </c>
      <c r="L197" s="229"/>
      <c r="M197" s="229">
        <f>SUM(M198:M201)</f>
        <v>0</v>
      </c>
      <c r="N197" s="228"/>
      <c r="O197" s="228">
        <f>SUM(O198:O201)</f>
        <v>0</v>
      </c>
      <c r="P197" s="228"/>
      <c r="Q197" s="228">
        <f>SUM(Q198:Q201)</f>
        <v>0</v>
      </c>
      <c r="R197" s="229"/>
      <c r="S197" s="229"/>
      <c r="T197" s="230"/>
      <c r="U197" s="224"/>
      <c r="V197" s="224">
        <f>SUM(V198:V201)</f>
        <v>109.65</v>
      </c>
      <c r="W197" s="224"/>
      <c r="X197" s="224"/>
      <c r="AG197" t="s">
        <v>209</v>
      </c>
    </row>
    <row r="198" spans="1:60" outlineLevel="1" x14ac:dyDescent="0.25">
      <c r="A198" s="231">
        <v>46</v>
      </c>
      <c r="B198" s="232" t="s">
        <v>564</v>
      </c>
      <c r="C198" s="250" t="s">
        <v>565</v>
      </c>
      <c r="D198" s="233" t="s">
        <v>259</v>
      </c>
      <c r="E198" s="234">
        <v>12.9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21</v>
      </c>
      <c r="M198" s="236">
        <f>G198*(1+L198/100)</f>
        <v>0</v>
      </c>
      <c r="N198" s="234">
        <v>0</v>
      </c>
      <c r="O198" s="234">
        <f>ROUND(E198*N198,2)</f>
        <v>0</v>
      </c>
      <c r="P198" s="234">
        <v>0</v>
      </c>
      <c r="Q198" s="234">
        <f>ROUND(E198*P198,2)</f>
        <v>0</v>
      </c>
      <c r="R198" s="236"/>
      <c r="S198" s="236" t="s">
        <v>239</v>
      </c>
      <c r="T198" s="237" t="s">
        <v>272</v>
      </c>
      <c r="U198" s="220">
        <v>8.5</v>
      </c>
      <c r="V198" s="220">
        <f>ROUND(E198*U198,2)</f>
        <v>109.65</v>
      </c>
      <c r="W198" s="220"/>
      <c r="X198" s="220" t="s">
        <v>262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263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51" t="s">
        <v>566</v>
      </c>
      <c r="D199" s="239"/>
      <c r="E199" s="239"/>
      <c r="F199" s="239"/>
      <c r="G199" s="239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218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52" t="s">
        <v>567</v>
      </c>
      <c r="D200" s="240"/>
      <c r="E200" s="240"/>
      <c r="F200" s="240"/>
      <c r="G200" s="24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218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61" t="s">
        <v>533</v>
      </c>
      <c r="D201" s="257"/>
      <c r="E201" s="258">
        <v>12.9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265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13" x14ac:dyDescent="0.25">
      <c r="A202" s="225" t="s">
        <v>208</v>
      </c>
      <c r="B202" s="226" t="s">
        <v>143</v>
      </c>
      <c r="C202" s="249" t="s">
        <v>144</v>
      </c>
      <c r="D202" s="227"/>
      <c r="E202" s="228"/>
      <c r="F202" s="229"/>
      <c r="G202" s="229">
        <f>SUMIF(AG203:AG211,"&lt;&gt;NOR",G203:G211)</f>
        <v>0</v>
      </c>
      <c r="H202" s="229"/>
      <c r="I202" s="229">
        <f>SUM(I203:I211)</f>
        <v>0</v>
      </c>
      <c r="J202" s="229"/>
      <c r="K202" s="229">
        <f>SUM(K203:K211)</f>
        <v>0</v>
      </c>
      <c r="L202" s="229"/>
      <c r="M202" s="229">
        <f>SUM(M203:M211)</f>
        <v>0</v>
      </c>
      <c r="N202" s="228"/>
      <c r="O202" s="228">
        <f>SUM(O203:O211)</f>
        <v>0.94</v>
      </c>
      <c r="P202" s="228"/>
      <c r="Q202" s="228">
        <f>SUM(Q203:Q211)</f>
        <v>0</v>
      </c>
      <c r="R202" s="229"/>
      <c r="S202" s="229"/>
      <c r="T202" s="230"/>
      <c r="U202" s="224"/>
      <c r="V202" s="224">
        <f>SUM(V203:V211)</f>
        <v>0</v>
      </c>
      <c r="W202" s="224"/>
      <c r="X202" s="224"/>
      <c r="AG202" t="s">
        <v>209</v>
      </c>
    </row>
    <row r="203" spans="1:60" outlineLevel="1" x14ac:dyDescent="0.25">
      <c r="A203" s="231">
        <v>47</v>
      </c>
      <c r="B203" s="232" t="s">
        <v>568</v>
      </c>
      <c r="C203" s="250" t="s">
        <v>569</v>
      </c>
      <c r="D203" s="233" t="s">
        <v>259</v>
      </c>
      <c r="E203" s="234">
        <v>51</v>
      </c>
      <c r="F203" s="235"/>
      <c r="G203" s="236">
        <f>ROUND(E203*F203,2)</f>
        <v>0</v>
      </c>
      <c r="H203" s="235"/>
      <c r="I203" s="236">
        <f>ROUND(E203*H203,2)</f>
        <v>0</v>
      </c>
      <c r="J203" s="235"/>
      <c r="K203" s="236">
        <f>ROUND(E203*J203,2)</f>
        <v>0</v>
      </c>
      <c r="L203" s="236">
        <v>21</v>
      </c>
      <c r="M203" s="236">
        <f>G203*(1+L203/100)</f>
        <v>0</v>
      </c>
      <c r="N203" s="234">
        <v>1.8380000000000001E-2</v>
      </c>
      <c r="O203" s="234">
        <f>ROUND(E203*N203,2)</f>
        <v>0.94</v>
      </c>
      <c r="P203" s="234">
        <v>0</v>
      </c>
      <c r="Q203" s="234">
        <f>ROUND(E203*P203,2)</f>
        <v>0</v>
      </c>
      <c r="R203" s="236" t="s">
        <v>570</v>
      </c>
      <c r="S203" s="236" t="s">
        <v>213</v>
      </c>
      <c r="T203" s="237" t="s">
        <v>261</v>
      </c>
      <c r="U203" s="220">
        <v>0</v>
      </c>
      <c r="V203" s="220">
        <f>ROUND(E203*U203,2)</f>
        <v>0</v>
      </c>
      <c r="W203" s="220"/>
      <c r="X203" s="220" t="s">
        <v>262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263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17"/>
      <c r="B204" s="218"/>
      <c r="C204" s="262" t="s">
        <v>571</v>
      </c>
      <c r="D204" s="259"/>
      <c r="E204" s="259"/>
      <c r="F204" s="259"/>
      <c r="G204" s="259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278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17"/>
      <c r="B205" s="218"/>
      <c r="C205" s="252" t="s">
        <v>572</v>
      </c>
      <c r="D205" s="240"/>
      <c r="E205" s="240"/>
      <c r="F205" s="240"/>
      <c r="G205" s="24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218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17"/>
      <c r="B206" s="218"/>
      <c r="C206" s="261" t="s">
        <v>573</v>
      </c>
      <c r="D206" s="257"/>
      <c r="E206" s="258">
        <v>51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265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31">
        <v>48</v>
      </c>
      <c r="B207" s="232" t="s">
        <v>574</v>
      </c>
      <c r="C207" s="250" t="s">
        <v>575</v>
      </c>
      <c r="D207" s="233" t="s">
        <v>259</v>
      </c>
      <c r="E207" s="234">
        <v>1530</v>
      </c>
      <c r="F207" s="235"/>
      <c r="G207" s="236">
        <f>ROUND(E207*F207,2)</f>
        <v>0</v>
      </c>
      <c r="H207" s="235"/>
      <c r="I207" s="236">
        <f>ROUND(E207*H207,2)</f>
        <v>0</v>
      </c>
      <c r="J207" s="235"/>
      <c r="K207" s="236">
        <f>ROUND(E207*J207,2)</f>
        <v>0</v>
      </c>
      <c r="L207" s="236">
        <v>21</v>
      </c>
      <c r="M207" s="236">
        <f>G207*(1+L207/100)</f>
        <v>0</v>
      </c>
      <c r="N207" s="234">
        <v>0</v>
      </c>
      <c r="O207" s="234">
        <f>ROUND(E207*N207,2)</f>
        <v>0</v>
      </c>
      <c r="P207" s="234">
        <v>0</v>
      </c>
      <c r="Q207" s="234">
        <f>ROUND(E207*P207,2)</f>
        <v>0</v>
      </c>
      <c r="R207" s="236" t="s">
        <v>570</v>
      </c>
      <c r="S207" s="236" t="s">
        <v>213</v>
      </c>
      <c r="T207" s="237" t="s">
        <v>261</v>
      </c>
      <c r="U207" s="220">
        <v>0</v>
      </c>
      <c r="V207" s="220">
        <f>ROUND(E207*U207,2)</f>
        <v>0</v>
      </c>
      <c r="W207" s="220"/>
      <c r="X207" s="220" t="s">
        <v>262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263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17"/>
      <c r="B208" s="218"/>
      <c r="C208" s="262" t="s">
        <v>571</v>
      </c>
      <c r="D208" s="259"/>
      <c r="E208" s="259"/>
      <c r="F208" s="259"/>
      <c r="G208" s="259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278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61" t="s">
        <v>576</v>
      </c>
      <c r="D209" s="257"/>
      <c r="E209" s="258">
        <v>1530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265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31">
        <v>49</v>
      </c>
      <c r="B210" s="232" t="s">
        <v>577</v>
      </c>
      <c r="C210" s="250" t="s">
        <v>578</v>
      </c>
      <c r="D210" s="233" t="s">
        <v>259</v>
      </c>
      <c r="E210" s="234">
        <v>51</v>
      </c>
      <c r="F210" s="235"/>
      <c r="G210" s="236">
        <f>ROUND(E210*F210,2)</f>
        <v>0</v>
      </c>
      <c r="H210" s="235"/>
      <c r="I210" s="236">
        <f>ROUND(E210*H210,2)</f>
        <v>0</v>
      </c>
      <c r="J210" s="235"/>
      <c r="K210" s="236">
        <f>ROUND(E210*J210,2)</f>
        <v>0</v>
      </c>
      <c r="L210" s="236">
        <v>21</v>
      </c>
      <c r="M210" s="236">
        <f>G210*(1+L210/100)</f>
        <v>0</v>
      </c>
      <c r="N210" s="234">
        <v>0</v>
      </c>
      <c r="O210" s="234">
        <f>ROUND(E210*N210,2)</f>
        <v>0</v>
      </c>
      <c r="P210" s="234">
        <v>0</v>
      </c>
      <c r="Q210" s="234">
        <f>ROUND(E210*P210,2)</f>
        <v>0</v>
      </c>
      <c r="R210" s="236" t="s">
        <v>570</v>
      </c>
      <c r="S210" s="236" t="s">
        <v>213</v>
      </c>
      <c r="T210" s="237" t="s">
        <v>261</v>
      </c>
      <c r="U210" s="220">
        <v>0</v>
      </c>
      <c r="V210" s="220">
        <f>ROUND(E210*U210,2)</f>
        <v>0</v>
      </c>
      <c r="W210" s="220"/>
      <c r="X210" s="220" t="s">
        <v>262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263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61" t="s">
        <v>573</v>
      </c>
      <c r="D211" s="257"/>
      <c r="E211" s="258">
        <v>51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265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13" x14ac:dyDescent="0.25">
      <c r="A212" s="225" t="s">
        <v>208</v>
      </c>
      <c r="B212" s="226" t="s">
        <v>147</v>
      </c>
      <c r="C212" s="249" t="s">
        <v>148</v>
      </c>
      <c r="D212" s="227"/>
      <c r="E212" s="228"/>
      <c r="F212" s="229"/>
      <c r="G212" s="229">
        <f>SUMIF(AG213:AG214,"&lt;&gt;NOR",G213:G214)</f>
        <v>0</v>
      </c>
      <c r="H212" s="229"/>
      <c r="I212" s="229">
        <f>SUM(I213:I214)</f>
        <v>0</v>
      </c>
      <c r="J212" s="229"/>
      <c r="K212" s="229">
        <f>SUM(K213:K214)</f>
        <v>0</v>
      </c>
      <c r="L212" s="229"/>
      <c r="M212" s="229">
        <f>SUM(M213:M214)</f>
        <v>0</v>
      </c>
      <c r="N212" s="228"/>
      <c r="O212" s="228">
        <f>SUM(O213:O214)</f>
        <v>0</v>
      </c>
      <c r="P212" s="228"/>
      <c r="Q212" s="228">
        <f>SUM(Q213:Q214)</f>
        <v>0</v>
      </c>
      <c r="R212" s="229"/>
      <c r="S212" s="229"/>
      <c r="T212" s="230"/>
      <c r="U212" s="224"/>
      <c r="V212" s="224">
        <f>SUM(V213:V214)</f>
        <v>0</v>
      </c>
      <c r="W212" s="224"/>
      <c r="X212" s="224"/>
      <c r="AG212" t="s">
        <v>209</v>
      </c>
    </row>
    <row r="213" spans="1:60" outlineLevel="1" x14ac:dyDescent="0.25">
      <c r="A213" s="231">
        <v>50</v>
      </c>
      <c r="B213" s="232" t="s">
        <v>579</v>
      </c>
      <c r="C213" s="250" t="s">
        <v>580</v>
      </c>
      <c r="D213" s="233" t="s">
        <v>292</v>
      </c>
      <c r="E213" s="234">
        <v>3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21</v>
      </c>
      <c r="M213" s="236">
        <f>G213*(1+L213/100)</f>
        <v>0</v>
      </c>
      <c r="N213" s="234">
        <v>0</v>
      </c>
      <c r="O213" s="234">
        <f>ROUND(E213*N213,2)</f>
        <v>0</v>
      </c>
      <c r="P213" s="234">
        <v>0</v>
      </c>
      <c r="Q213" s="234">
        <f>ROUND(E213*P213,2)</f>
        <v>0</v>
      </c>
      <c r="R213" s="236"/>
      <c r="S213" s="236" t="s">
        <v>239</v>
      </c>
      <c r="T213" s="237" t="s">
        <v>272</v>
      </c>
      <c r="U213" s="220">
        <v>0</v>
      </c>
      <c r="V213" s="220">
        <f>ROUND(E213*U213,2)</f>
        <v>0</v>
      </c>
      <c r="W213" s="220"/>
      <c r="X213" s="220" t="s">
        <v>262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263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51" t="s">
        <v>581</v>
      </c>
      <c r="D214" s="239"/>
      <c r="E214" s="239"/>
      <c r="F214" s="239"/>
      <c r="G214" s="239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218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13" x14ac:dyDescent="0.25">
      <c r="A215" s="225" t="s">
        <v>208</v>
      </c>
      <c r="B215" s="226" t="s">
        <v>151</v>
      </c>
      <c r="C215" s="249" t="s">
        <v>152</v>
      </c>
      <c r="D215" s="227"/>
      <c r="E215" s="228"/>
      <c r="F215" s="229"/>
      <c r="G215" s="229">
        <f>SUMIF(AG216:AG217,"&lt;&gt;NOR",G216:G217)</f>
        <v>0</v>
      </c>
      <c r="H215" s="229"/>
      <c r="I215" s="229">
        <f>SUM(I216:I217)</f>
        <v>0</v>
      </c>
      <c r="J215" s="229"/>
      <c r="K215" s="229">
        <f>SUM(K216:K217)</f>
        <v>0</v>
      </c>
      <c r="L215" s="229"/>
      <c r="M215" s="229">
        <f>SUM(M216:M217)</f>
        <v>0</v>
      </c>
      <c r="N215" s="228"/>
      <c r="O215" s="228">
        <f>SUM(O216:O217)</f>
        <v>0</v>
      </c>
      <c r="P215" s="228"/>
      <c r="Q215" s="228">
        <f>SUM(Q216:Q217)</f>
        <v>0</v>
      </c>
      <c r="R215" s="229"/>
      <c r="S215" s="229"/>
      <c r="T215" s="230"/>
      <c r="U215" s="224"/>
      <c r="V215" s="224">
        <f>SUM(V216:V217)</f>
        <v>0</v>
      </c>
      <c r="W215" s="224"/>
      <c r="X215" s="224"/>
      <c r="AG215" t="s">
        <v>209</v>
      </c>
    </row>
    <row r="216" spans="1:60" outlineLevel="1" x14ac:dyDescent="0.25">
      <c r="A216" s="231">
        <v>51</v>
      </c>
      <c r="B216" s="232" t="s">
        <v>582</v>
      </c>
      <c r="C216" s="250" t="s">
        <v>583</v>
      </c>
      <c r="D216" s="233" t="s">
        <v>308</v>
      </c>
      <c r="E216" s="234">
        <v>108.94138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4">
        <v>0</v>
      </c>
      <c r="O216" s="234">
        <f>ROUND(E216*N216,2)</f>
        <v>0</v>
      </c>
      <c r="P216" s="234">
        <v>0</v>
      </c>
      <c r="Q216" s="234">
        <f>ROUND(E216*P216,2)</f>
        <v>0</v>
      </c>
      <c r="R216" s="236" t="s">
        <v>467</v>
      </c>
      <c r="S216" s="236" t="s">
        <v>213</v>
      </c>
      <c r="T216" s="237" t="s">
        <v>261</v>
      </c>
      <c r="U216" s="220">
        <v>0</v>
      </c>
      <c r="V216" s="220">
        <f>ROUND(E216*U216,2)</f>
        <v>0</v>
      </c>
      <c r="W216" s="220"/>
      <c r="X216" s="220" t="s">
        <v>262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263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0.5" outlineLevel="1" x14ac:dyDescent="0.25">
      <c r="A217" s="217"/>
      <c r="B217" s="218"/>
      <c r="C217" s="262" t="s">
        <v>584</v>
      </c>
      <c r="D217" s="259"/>
      <c r="E217" s="259"/>
      <c r="F217" s="259"/>
      <c r="G217" s="259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278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38" t="str">
        <f>C217</f>
        <v>přesun hmot pro budovy občanské výstavby (JKSO 801), budovy pro bydlení (JKSO 803) budovy pro výrobu a služby (JKSO 812) s nosnou svislou konstrukcí zděnou z cihel nebo tvárnic nebo kovovou</v>
      </c>
      <c r="BB217" s="210"/>
      <c r="BC217" s="210"/>
      <c r="BD217" s="210"/>
      <c r="BE217" s="210"/>
      <c r="BF217" s="210"/>
      <c r="BG217" s="210"/>
      <c r="BH217" s="210"/>
    </row>
    <row r="218" spans="1:60" ht="13" x14ac:dyDescent="0.25">
      <c r="A218" s="225" t="s">
        <v>208</v>
      </c>
      <c r="B218" s="226" t="s">
        <v>155</v>
      </c>
      <c r="C218" s="249" t="s">
        <v>156</v>
      </c>
      <c r="D218" s="227"/>
      <c r="E218" s="228"/>
      <c r="F218" s="229"/>
      <c r="G218" s="229">
        <f>SUMIF(AG219:AG224,"&lt;&gt;NOR",G219:G224)</f>
        <v>0</v>
      </c>
      <c r="H218" s="229"/>
      <c r="I218" s="229">
        <f>SUM(I219:I224)</f>
        <v>0</v>
      </c>
      <c r="J218" s="229"/>
      <c r="K218" s="229">
        <f>SUM(K219:K224)</f>
        <v>0</v>
      </c>
      <c r="L218" s="229"/>
      <c r="M218" s="229">
        <f>SUM(M219:M224)</f>
        <v>0</v>
      </c>
      <c r="N218" s="228"/>
      <c r="O218" s="228">
        <f>SUM(O219:O224)</f>
        <v>0</v>
      </c>
      <c r="P218" s="228"/>
      <c r="Q218" s="228">
        <f>SUM(Q219:Q224)</f>
        <v>0</v>
      </c>
      <c r="R218" s="229"/>
      <c r="S218" s="229"/>
      <c r="T218" s="230"/>
      <c r="U218" s="224"/>
      <c r="V218" s="224">
        <f>SUM(V219:V224)</f>
        <v>0</v>
      </c>
      <c r="W218" s="224"/>
      <c r="X218" s="224"/>
      <c r="AG218" t="s">
        <v>209</v>
      </c>
    </row>
    <row r="219" spans="1:60" outlineLevel="1" x14ac:dyDescent="0.25">
      <c r="A219" s="231">
        <v>52</v>
      </c>
      <c r="B219" s="232" t="s">
        <v>585</v>
      </c>
      <c r="C219" s="250" t="s">
        <v>586</v>
      </c>
      <c r="D219" s="233" t="s">
        <v>382</v>
      </c>
      <c r="E219" s="234">
        <v>1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4">
        <v>0</v>
      </c>
      <c r="O219" s="234">
        <f>ROUND(E219*N219,2)</f>
        <v>0</v>
      </c>
      <c r="P219" s="234">
        <v>0</v>
      </c>
      <c r="Q219" s="234">
        <f>ROUND(E219*P219,2)</f>
        <v>0</v>
      </c>
      <c r="R219" s="236"/>
      <c r="S219" s="236" t="s">
        <v>239</v>
      </c>
      <c r="T219" s="237" t="s">
        <v>272</v>
      </c>
      <c r="U219" s="220">
        <v>0</v>
      </c>
      <c r="V219" s="220">
        <f>ROUND(E219*U219,2)</f>
        <v>0</v>
      </c>
      <c r="W219" s="220"/>
      <c r="X219" s="220" t="s">
        <v>262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263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51" t="s">
        <v>587</v>
      </c>
      <c r="D220" s="239"/>
      <c r="E220" s="239"/>
      <c r="F220" s="239"/>
      <c r="G220" s="239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218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61" t="s">
        <v>588</v>
      </c>
      <c r="D221" s="257"/>
      <c r="E221" s="258">
        <v>1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265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31">
        <v>53</v>
      </c>
      <c r="B222" s="232" t="s">
        <v>589</v>
      </c>
      <c r="C222" s="250" t="s">
        <v>590</v>
      </c>
      <c r="D222" s="233" t="s">
        <v>382</v>
      </c>
      <c r="E222" s="234">
        <v>0.5</v>
      </c>
      <c r="F222" s="235"/>
      <c r="G222" s="236">
        <f>ROUND(E222*F222,2)</f>
        <v>0</v>
      </c>
      <c r="H222" s="235"/>
      <c r="I222" s="236">
        <f>ROUND(E222*H222,2)</f>
        <v>0</v>
      </c>
      <c r="J222" s="235"/>
      <c r="K222" s="236">
        <f>ROUND(E222*J222,2)</f>
        <v>0</v>
      </c>
      <c r="L222" s="236">
        <v>21</v>
      </c>
      <c r="M222" s="236">
        <f>G222*(1+L222/100)</f>
        <v>0</v>
      </c>
      <c r="N222" s="234">
        <v>0</v>
      </c>
      <c r="O222" s="234">
        <f>ROUND(E222*N222,2)</f>
        <v>0</v>
      </c>
      <c r="P222" s="234">
        <v>0</v>
      </c>
      <c r="Q222" s="234">
        <f>ROUND(E222*P222,2)</f>
        <v>0</v>
      </c>
      <c r="R222" s="236"/>
      <c r="S222" s="236" t="s">
        <v>239</v>
      </c>
      <c r="T222" s="237" t="s">
        <v>272</v>
      </c>
      <c r="U222" s="220">
        <v>0</v>
      </c>
      <c r="V222" s="220">
        <f>ROUND(E222*U222,2)</f>
        <v>0</v>
      </c>
      <c r="W222" s="220"/>
      <c r="X222" s="220" t="s">
        <v>262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263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1" t="s">
        <v>587</v>
      </c>
      <c r="D223" s="239"/>
      <c r="E223" s="239"/>
      <c r="F223" s="239"/>
      <c r="G223" s="239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218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17"/>
      <c r="B224" s="218"/>
      <c r="C224" s="261" t="s">
        <v>591</v>
      </c>
      <c r="D224" s="257"/>
      <c r="E224" s="258">
        <v>0.5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265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13" x14ac:dyDescent="0.25">
      <c r="A225" s="225" t="s">
        <v>208</v>
      </c>
      <c r="B225" s="226" t="s">
        <v>160</v>
      </c>
      <c r="C225" s="249" t="s">
        <v>161</v>
      </c>
      <c r="D225" s="227"/>
      <c r="E225" s="228"/>
      <c r="F225" s="229"/>
      <c r="G225" s="229">
        <f>SUMIF(AG226:AG227,"&lt;&gt;NOR",G226:G227)</f>
        <v>0</v>
      </c>
      <c r="H225" s="229"/>
      <c r="I225" s="229">
        <f>SUM(I226:I227)</f>
        <v>0</v>
      </c>
      <c r="J225" s="229"/>
      <c r="K225" s="229">
        <f>SUM(K226:K227)</f>
        <v>0</v>
      </c>
      <c r="L225" s="229"/>
      <c r="M225" s="229">
        <f>SUM(M226:M227)</f>
        <v>0</v>
      </c>
      <c r="N225" s="228"/>
      <c r="O225" s="228">
        <f>SUM(O226:O227)</f>
        <v>0</v>
      </c>
      <c r="P225" s="228"/>
      <c r="Q225" s="228">
        <f>SUM(Q226:Q227)</f>
        <v>0</v>
      </c>
      <c r="R225" s="229"/>
      <c r="S225" s="229"/>
      <c r="T225" s="230"/>
      <c r="U225" s="224"/>
      <c r="V225" s="224">
        <f>SUM(V226:V227)</f>
        <v>0</v>
      </c>
      <c r="W225" s="224"/>
      <c r="X225" s="224"/>
      <c r="AG225" t="s">
        <v>209</v>
      </c>
    </row>
    <row r="226" spans="1:60" ht="20" outlineLevel="1" x14ac:dyDescent="0.25">
      <c r="A226" s="231">
        <v>54</v>
      </c>
      <c r="B226" s="232" t="s">
        <v>592</v>
      </c>
      <c r="C226" s="250" t="s">
        <v>593</v>
      </c>
      <c r="D226" s="233" t="s">
        <v>259</v>
      </c>
      <c r="E226" s="234">
        <v>8.5</v>
      </c>
      <c r="F226" s="235"/>
      <c r="G226" s="236">
        <f>ROUND(E226*F226,2)</f>
        <v>0</v>
      </c>
      <c r="H226" s="235"/>
      <c r="I226" s="236">
        <f>ROUND(E226*H226,2)</f>
        <v>0</v>
      </c>
      <c r="J226" s="235"/>
      <c r="K226" s="236">
        <f>ROUND(E226*J226,2)</f>
        <v>0</v>
      </c>
      <c r="L226" s="236">
        <v>21</v>
      </c>
      <c r="M226" s="236">
        <f>G226*(1+L226/100)</f>
        <v>0</v>
      </c>
      <c r="N226" s="234">
        <v>4.0999999999999999E-4</v>
      </c>
      <c r="O226" s="234">
        <f>ROUND(E226*N226,2)</f>
        <v>0</v>
      </c>
      <c r="P226" s="234">
        <v>0</v>
      </c>
      <c r="Q226" s="234">
        <f>ROUND(E226*P226,2)</f>
        <v>0</v>
      </c>
      <c r="R226" s="236" t="s">
        <v>594</v>
      </c>
      <c r="S226" s="236" t="s">
        <v>213</v>
      </c>
      <c r="T226" s="237" t="s">
        <v>261</v>
      </c>
      <c r="U226" s="220">
        <v>0</v>
      </c>
      <c r="V226" s="220">
        <f>ROUND(E226*U226,2)</f>
        <v>0</v>
      </c>
      <c r="W226" s="220"/>
      <c r="X226" s="220" t="s">
        <v>262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595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61" t="s">
        <v>596</v>
      </c>
      <c r="D227" s="257"/>
      <c r="E227" s="258">
        <v>8.5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265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13" x14ac:dyDescent="0.25">
      <c r="A228" s="225" t="s">
        <v>208</v>
      </c>
      <c r="B228" s="226" t="s">
        <v>168</v>
      </c>
      <c r="C228" s="249" t="s">
        <v>169</v>
      </c>
      <c r="D228" s="227"/>
      <c r="E228" s="228"/>
      <c r="F228" s="229"/>
      <c r="G228" s="229">
        <f>SUMIF(AG229:AG236,"&lt;&gt;NOR",G229:G236)</f>
        <v>0</v>
      </c>
      <c r="H228" s="229"/>
      <c r="I228" s="229">
        <f>SUM(I229:I236)</f>
        <v>0</v>
      </c>
      <c r="J228" s="229"/>
      <c r="K228" s="229">
        <f>SUM(K229:K236)</f>
        <v>0</v>
      </c>
      <c r="L228" s="229"/>
      <c r="M228" s="229">
        <f>SUM(M229:M236)</f>
        <v>0</v>
      </c>
      <c r="N228" s="228"/>
      <c r="O228" s="228">
        <f>SUM(O229:O236)</f>
        <v>0</v>
      </c>
      <c r="P228" s="228"/>
      <c r="Q228" s="228">
        <f>SUM(Q229:Q236)</f>
        <v>0</v>
      </c>
      <c r="R228" s="229"/>
      <c r="S228" s="229"/>
      <c r="T228" s="230"/>
      <c r="U228" s="224"/>
      <c r="V228" s="224">
        <f>SUM(V229:V236)</f>
        <v>0.93</v>
      </c>
      <c r="W228" s="224"/>
      <c r="X228" s="224"/>
      <c r="AG228" t="s">
        <v>209</v>
      </c>
    </row>
    <row r="229" spans="1:60" outlineLevel="1" x14ac:dyDescent="0.25">
      <c r="A229" s="231">
        <v>55</v>
      </c>
      <c r="B229" s="232" t="s">
        <v>597</v>
      </c>
      <c r="C229" s="250" t="s">
        <v>598</v>
      </c>
      <c r="D229" s="233" t="s">
        <v>292</v>
      </c>
      <c r="E229" s="234">
        <v>1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6"/>
      <c r="S229" s="236" t="s">
        <v>239</v>
      </c>
      <c r="T229" s="237" t="s">
        <v>272</v>
      </c>
      <c r="U229" s="220">
        <v>0</v>
      </c>
      <c r="V229" s="220">
        <f>ROUND(E229*U229,2)</f>
        <v>0</v>
      </c>
      <c r="W229" s="220"/>
      <c r="X229" s="220" t="s">
        <v>262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263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17"/>
      <c r="B230" s="218"/>
      <c r="C230" s="251" t="s">
        <v>599</v>
      </c>
      <c r="D230" s="239"/>
      <c r="E230" s="239"/>
      <c r="F230" s="239"/>
      <c r="G230" s="239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218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31">
        <v>56</v>
      </c>
      <c r="B231" s="232" t="s">
        <v>600</v>
      </c>
      <c r="C231" s="250" t="s">
        <v>601</v>
      </c>
      <c r="D231" s="233" t="s">
        <v>382</v>
      </c>
      <c r="E231" s="234">
        <v>3.1</v>
      </c>
      <c r="F231" s="235"/>
      <c r="G231" s="236">
        <f>ROUND(E231*F231,2)</f>
        <v>0</v>
      </c>
      <c r="H231" s="235"/>
      <c r="I231" s="236">
        <f>ROUND(E231*H231,2)</f>
        <v>0</v>
      </c>
      <c r="J231" s="235"/>
      <c r="K231" s="236">
        <f>ROUND(E231*J231,2)</f>
        <v>0</v>
      </c>
      <c r="L231" s="236">
        <v>21</v>
      </c>
      <c r="M231" s="236">
        <f>G231*(1+L231/100)</f>
        <v>0</v>
      </c>
      <c r="N231" s="234">
        <v>0</v>
      </c>
      <c r="O231" s="234">
        <f>ROUND(E231*N231,2)</f>
        <v>0</v>
      </c>
      <c r="P231" s="234">
        <v>0</v>
      </c>
      <c r="Q231" s="234">
        <f>ROUND(E231*P231,2)</f>
        <v>0</v>
      </c>
      <c r="R231" s="236"/>
      <c r="S231" s="236" t="s">
        <v>239</v>
      </c>
      <c r="T231" s="237" t="s">
        <v>272</v>
      </c>
      <c r="U231" s="220">
        <v>0</v>
      </c>
      <c r="V231" s="220">
        <f>ROUND(E231*U231,2)</f>
        <v>0</v>
      </c>
      <c r="W231" s="220"/>
      <c r="X231" s="220" t="s">
        <v>262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263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17"/>
      <c r="B232" s="218"/>
      <c r="C232" s="251" t="s">
        <v>599</v>
      </c>
      <c r="D232" s="239"/>
      <c r="E232" s="239"/>
      <c r="F232" s="239"/>
      <c r="G232" s="239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218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31">
        <v>57</v>
      </c>
      <c r="B233" s="232" t="s">
        <v>602</v>
      </c>
      <c r="C233" s="250" t="s">
        <v>603</v>
      </c>
      <c r="D233" s="233" t="s">
        <v>382</v>
      </c>
      <c r="E233" s="234">
        <v>5.0999999999999996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4">
        <v>0</v>
      </c>
      <c r="O233" s="234">
        <f>ROUND(E233*N233,2)</f>
        <v>0</v>
      </c>
      <c r="P233" s="234">
        <v>0</v>
      </c>
      <c r="Q233" s="234">
        <f>ROUND(E233*P233,2)</f>
        <v>0</v>
      </c>
      <c r="R233" s="236"/>
      <c r="S233" s="236" t="s">
        <v>239</v>
      </c>
      <c r="T233" s="237" t="s">
        <v>272</v>
      </c>
      <c r="U233" s="220">
        <v>0</v>
      </c>
      <c r="V233" s="220">
        <f>ROUND(E233*U233,2)</f>
        <v>0</v>
      </c>
      <c r="W233" s="220"/>
      <c r="X233" s="220" t="s">
        <v>262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263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17"/>
      <c r="B234" s="218"/>
      <c r="C234" s="251" t="s">
        <v>599</v>
      </c>
      <c r="D234" s="239"/>
      <c r="E234" s="239"/>
      <c r="F234" s="239"/>
      <c r="G234" s="239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218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31">
        <v>58</v>
      </c>
      <c r="B235" s="232" t="s">
        <v>604</v>
      </c>
      <c r="C235" s="250" t="s">
        <v>605</v>
      </c>
      <c r="D235" s="233" t="s">
        <v>382</v>
      </c>
      <c r="E235" s="234">
        <v>1.2</v>
      </c>
      <c r="F235" s="235"/>
      <c r="G235" s="236">
        <f>ROUND(E235*F235,2)</f>
        <v>0</v>
      </c>
      <c r="H235" s="235"/>
      <c r="I235" s="236">
        <f>ROUND(E235*H235,2)</f>
        <v>0</v>
      </c>
      <c r="J235" s="235"/>
      <c r="K235" s="236">
        <f>ROUND(E235*J235,2)</f>
        <v>0</v>
      </c>
      <c r="L235" s="236">
        <v>21</v>
      </c>
      <c r="M235" s="236">
        <f>G235*(1+L235/100)</f>
        <v>0</v>
      </c>
      <c r="N235" s="234">
        <v>3.4499999999999999E-3</v>
      </c>
      <c r="O235" s="234">
        <f>ROUND(E235*N235,2)</f>
        <v>0</v>
      </c>
      <c r="P235" s="234">
        <v>0</v>
      </c>
      <c r="Q235" s="234">
        <f>ROUND(E235*P235,2)</f>
        <v>0</v>
      </c>
      <c r="R235" s="236"/>
      <c r="S235" s="236" t="s">
        <v>239</v>
      </c>
      <c r="T235" s="237" t="s">
        <v>272</v>
      </c>
      <c r="U235" s="220">
        <v>0.77100000000000002</v>
      </c>
      <c r="V235" s="220">
        <f>ROUND(E235*U235,2)</f>
        <v>0.93</v>
      </c>
      <c r="W235" s="220"/>
      <c r="X235" s="220" t="s">
        <v>262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263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17"/>
      <c r="B236" s="218"/>
      <c r="C236" s="251" t="s">
        <v>599</v>
      </c>
      <c r="D236" s="239"/>
      <c r="E236" s="239"/>
      <c r="F236" s="239"/>
      <c r="G236" s="239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218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13" x14ac:dyDescent="0.25">
      <c r="A237" s="225" t="s">
        <v>208</v>
      </c>
      <c r="B237" s="226" t="s">
        <v>170</v>
      </c>
      <c r="C237" s="249" t="s">
        <v>171</v>
      </c>
      <c r="D237" s="227"/>
      <c r="E237" s="228"/>
      <c r="F237" s="229"/>
      <c r="G237" s="229">
        <f>SUMIF(AG238:AG245,"&lt;&gt;NOR",G238:G245)</f>
        <v>0</v>
      </c>
      <c r="H237" s="229"/>
      <c r="I237" s="229">
        <f>SUM(I238:I245)</f>
        <v>0</v>
      </c>
      <c r="J237" s="229"/>
      <c r="K237" s="229">
        <f>SUM(K238:K245)</f>
        <v>0</v>
      </c>
      <c r="L237" s="229"/>
      <c r="M237" s="229">
        <f>SUM(M238:M245)</f>
        <v>0</v>
      </c>
      <c r="N237" s="228"/>
      <c r="O237" s="228">
        <f>SUM(O238:O245)</f>
        <v>0</v>
      </c>
      <c r="P237" s="228"/>
      <c r="Q237" s="228">
        <f>SUM(Q238:Q245)</f>
        <v>0</v>
      </c>
      <c r="R237" s="229"/>
      <c r="S237" s="229"/>
      <c r="T237" s="230"/>
      <c r="U237" s="224"/>
      <c r="V237" s="224">
        <f>SUM(V238:V245)</f>
        <v>14.06</v>
      </c>
      <c r="W237" s="224"/>
      <c r="X237" s="224"/>
      <c r="AG237" t="s">
        <v>209</v>
      </c>
    </row>
    <row r="238" spans="1:60" outlineLevel="1" x14ac:dyDescent="0.25">
      <c r="A238" s="231">
        <v>59</v>
      </c>
      <c r="B238" s="232" t="s">
        <v>606</v>
      </c>
      <c r="C238" s="250" t="s">
        <v>607</v>
      </c>
      <c r="D238" s="233" t="s">
        <v>382</v>
      </c>
      <c r="E238" s="234">
        <v>13.2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4">
        <v>0</v>
      </c>
      <c r="O238" s="234">
        <f>ROUND(E238*N238,2)</f>
        <v>0</v>
      </c>
      <c r="P238" s="234">
        <v>0</v>
      </c>
      <c r="Q238" s="234">
        <f>ROUND(E238*P238,2)</f>
        <v>0</v>
      </c>
      <c r="R238" s="236"/>
      <c r="S238" s="236" t="s">
        <v>239</v>
      </c>
      <c r="T238" s="237" t="s">
        <v>272</v>
      </c>
      <c r="U238" s="220">
        <v>0.75600000000000001</v>
      </c>
      <c r="V238" s="220">
        <f>ROUND(E238*U238,2)</f>
        <v>9.98</v>
      </c>
      <c r="W238" s="220"/>
      <c r="X238" s="220" t="s">
        <v>262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263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17"/>
      <c r="B239" s="218"/>
      <c r="C239" s="261" t="s">
        <v>608</v>
      </c>
      <c r="D239" s="257"/>
      <c r="E239" s="258">
        <v>13.2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265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31">
        <v>60</v>
      </c>
      <c r="B240" s="232" t="s">
        <v>609</v>
      </c>
      <c r="C240" s="250" t="s">
        <v>610</v>
      </c>
      <c r="D240" s="233" t="s">
        <v>382</v>
      </c>
      <c r="E240" s="234">
        <v>3.6</v>
      </c>
      <c r="F240" s="235"/>
      <c r="G240" s="236">
        <f>ROUND(E240*F240,2)</f>
        <v>0</v>
      </c>
      <c r="H240" s="235"/>
      <c r="I240" s="236">
        <f>ROUND(E240*H240,2)</f>
        <v>0</v>
      </c>
      <c r="J240" s="235"/>
      <c r="K240" s="236">
        <f>ROUND(E240*J240,2)</f>
        <v>0</v>
      </c>
      <c r="L240" s="236">
        <v>21</v>
      </c>
      <c r="M240" s="236">
        <f>G240*(1+L240/100)</f>
        <v>0</v>
      </c>
      <c r="N240" s="234">
        <v>0</v>
      </c>
      <c r="O240" s="234">
        <f>ROUND(E240*N240,2)</f>
        <v>0</v>
      </c>
      <c r="P240" s="234">
        <v>0</v>
      </c>
      <c r="Q240" s="234">
        <f>ROUND(E240*P240,2)</f>
        <v>0</v>
      </c>
      <c r="R240" s="236"/>
      <c r="S240" s="236" t="s">
        <v>239</v>
      </c>
      <c r="T240" s="237" t="s">
        <v>272</v>
      </c>
      <c r="U240" s="220">
        <v>0.75600000000000001</v>
      </c>
      <c r="V240" s="220">
        <f>ROUND(E240*U240,2)</f>
        <v>2.72</v>
      </c>
      <c r="W240" s="220"/>
      <c r="X240" s="220" t="s">
        <v>262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263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17"/>
      <c r="B241" s="218"/>
      <c r="C241" s="261" t="s">
        <v>611</v>
      </c>
      <c r="D241" s="257"/>
      <c r="E241" s="258">
        <v>3.6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265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31">
        <v>61</v>
      </c>
      <c r="B242" s="232" t="s">
        <v>612</v>
      </c>
      <c r="C242" s="250" t="s">
        <v>613</v>
      </c>
      <c r="D242" s="233" t="s">
        <v>259</v>
      </c>
      <c r="E242" s="234">
        <v>1.8</v>
      </c>
      <c r="F242" s="235"/>
      <c r="G242" s="236">
        <f>ROUND(E242*F242,2)</f>
        <v>0</v>
      </c>
      <c r="H242" s="235"/>
      <c r="I242" s="236">
        <f>ROUND(E242*H242,2)</f>
        <v>0</v>
      </c>
      <c r="J242" s="235"/>
      <c r="K242" s="236">
        <f>ROUND(E242*J242,2)</f>
        <v>0</v>
      </c>
      <c r="L242" s="236">
        <v>21</v>
      </c>
      <c r="M242" s="236">
        <f>G242*(1+L242/100)</f>
        <v>0</v>
      </c>
      <c r="N242" s="234">
        <v>0</v>
      </c>
      <c r="O242" s="234">
        <f>ROUND(E242*N242,2)</f>
        <v>0</v>
      </c>
      <c r="P242" s="234">
        <v>0</v>
      </c>
      <c r="Q242" s="234">
        <f>ROUND(E242*P242,2)</f>
        <v>0</v>
      </c>
      <c r="R242" s="236"/>
      <c r="S242" s="236" t="s">
        <v>239</v>
      </c>
      <c r="T242" s="237" t="s">
        <v>272</v>
      </c>
      <c r="U242" s="220">
        <v>0.75600000000000001</v>
      </c>
      <c r="V242" s="220">
        <f>ROUND(E242*U242,2)</f>
        <v>1.36</v>
      </c>
      <c r="W242" s="220"/>
      <c r="X242" s="220" t="s">
        <v>262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263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51" t="s">
        <v>631</v>
      </c>
      <c r="D243" s="239"/>
      <c r="E243" s="239"/>
      <c r="F243" s="239"/>
      <c r="G243" s="239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218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17"/>
      <c r="B244" s="218"/>
      <c r="C244" s="252" t="s">
        <v>632</v>
      </c>
      <c r="D244" s="240"/>
      <c r="E244" s="240"/>
      <c r="F244" s="240"/>
      <c r="G244" s="24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218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17"/>
      <c r="B245" s="218"/>
      <c r="C245" s="252" t="s">
        <v>614</v>
      </c>
      <c r="D245" s="240"/>
      <c r="E245" s="240"/>
      <c r="F245" s="240"/>
      <c r="G245" s="24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218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38" t="str">
        <f>C245</f>
        <v>- kotvení profilů do drážek žlabu - šroub M10x160 osadit pomocí tmelu do otvoru d12mm a hloubky 120mm podle pokynů výrobce</v>
      </c>
      <c r="BB245" s="210"/>
      <c r="BC245" s="210"/>
      <c r="BD245" s="210"/>
      <c r="BE245" s="210"/>
      <c r="BF245" s="210"/>
      <c r="BG245" s="210"/>
      <c r="BH245" s="210"/>
    </row>
    <row r="246" spans="1:60" ht="13" x14ac:dyDescent="0.25">
      <c r="A246" s="225" t="s">
        <v>208</v>
      </c>
      <c r="B246" s="226" t="s">
        <v>172</v>
      </c>
      <c r="C246" s="249" t="s">
        <v>173</v>
      </c>
      <c r="D246" s="227"/>
      <c r="E246" s="228"/>
      <c r="F246" s="229"/>
      <c r="G246" s="229">
        <f>SUMIF(AG247:AG248,"&lt;&gt;NOR",G247:G248)</f>
        <v>0</v>
      </c>
      <c r="H246" s="229"/>
      <c r="I246" s="229">
        <f>SUM(I247:I248)</f>
        <v>0</v>
      </c>
      <c r="J246" s="229"/>
      <c r="K246" s="229">
        <f>SUM(K247:K248)</f>
        <v>0</v>
      </c>
      <c r="L246" s="229"/>
      <c r="M246" s="229">
        <f>SUM(M247:M248)</f>
        <v>0</v>
      </c>
      <c r="N246" s="228"/>
      <c r="O246" s="228">
        <f>SUM(O247:O248)</f>
        <v>7.0000000000000007E-2</v>
      </c>
      <c r="P246" s="228"/>
      <c r="Q246" s="228">
        <f>SUM(Q247:Q248)</f>
        <v>0</v>
      </c>
      <c r="R246" s="229"/>
      <c r="S246" s="229"/>
      <c r="T246" s="230"/>
      <c r="U246" s="224"/>
      <c r="V246" s="224">
        <f>SUM(V247:V248)</f>
        <v>0</v>
      </c>
      <c r="W246" s="224"/>
      <c r="X246" s="224"/>
      <c r="AG246" t="s">
        <v>209</v>
      </c>
    </row>
    <row r="247" spans="1:60" ht="20" outlineLevel="1" x14ac:dyDescent="0.25">
      <c r="A247" s="231">
        <v>62</v>
      </c>
      <c r="B247" s="232" t="s">
        <v>615</v>
      </c>
      <c r="C247" s="250" t="s">
        <v>616</v>
      </c>
      <c r="D247" s="233" t="s">
        <v>259</v>
      </c>
      <c r="E247" s="234">
        <v>12.8</v>
      </c>
      <c r="F247" s="235"/>
      <c r="G247" s="236">
        <f>ROUND(E247*F247,2)</f>
        <v>0</v>
      </c>
      <c r="H247" s="235"/>
      <c r="I247" s="236">
        <f>ROUND(E247*H247,2)</f>
        <v>0</v>
      </c>
      <c r="J247" s="235"/>
      <c r="K247" s="236">
        <f>ROUND(E247*J247,2)</f>
        <v>0</v>
      </c>
      <c r="L247" s="236">
        <v>21</v>
      </c>
      <c r="M247" s="236">
        <f>G247*(1+L247/100)</f>
        <v>0</v>
      </c>
      <c r="N247" s="234">
        <v>5.2399999999999999E-3</v>
      </c>
      <c r="O247" s="234">
        <f>ROUND(E247*N247,2)</f>
        <v>7.0000000000000007E-2</v>
      </c>
      <c r="P247" s="234">
        <v>0</v>
      </c>
      <c r="Q247" s="234">
        <f>ROUND(E247*P247,2)</f>
        <v>0</v>
      </c>
      <c r="R247" s="236" t="s">
        <v>617</v>
      </c>
      <c r="S247" s="236" t="s">
        <v>213</v>
      </c>
      <c r="T247" s="237" t="s">
        <v>261</v>
      </c>
      <c r="U247" s="220">
        <v>0</v>
      </c>
      <c r="V247" s="220">
        <f>ROUND(E247*U247,2)</f>
        <v>0</v>
      </c>
      <c r="W247" s="220"/>
      <c r="X247" s="220" t="s">
        <v>262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595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17"/>
      <c r="B248" s="218"/>
      <c r="C248" s="261" t="s">
        <v>618</v>
      </c>
      <c r="D248" s="257"/>
      <c r="E248" s="258">
        <v>12.8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265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13" x14ac:dyDescent="0.25">
      <c r="A249" s="225" t="s">
        <v>208</v>
      </c>
      <c r="B249" s="226" t="s">
        <v>174</v>
      </c>
      <c r="C249" s="249" t="s">
        <v>175</v>
      </c>
      <c r="D249" s="227"/>
      <c r="E249" s="228"/>
      <c r="F249" s="229"/>
      <c r="G249" s="229">
        <f>SUMIF(AG250:AG253,"&lt;&gt;NOR",G250:G253)</f>
        <v>0</v>
      </c>
      <c r="H249" s="229"/>
      <c r="I249" s="229">
        <f>SUM(I250:I253)</f>
        <v>0</v>
      </c>
      <c r="J249" s="229"/>
      <c r="K249" s="229">
        <f>SUM(K250:K253)</f>
        <v>0</v>
      </c>
      <c r="L249" s="229"/>
      <c r="M249" s="229">
        <f>SUM(M250:M253)</f>
        <v>0</v>
      </c>
      <c r="N249" s="228"/>
      <c r="O249" s="228">
        <f>SUM(O250:O253)</f>
        <v>0</v>
      </c>
      <c r="P249" s="228"/>
      <c r="Q249" s="228">
        <f>SUM(Q250:Q253)</f>
        <v>0</v>
      </c>
      <c r="R249" s="229"/>
      <c r="S249" s="229"/>
      <c r="T249" s="230"/>
      <c r="U249" s="224"/>
      <c r="V249" s="224">
        <f>SUM(V250:V253)</f>
        <v>0</v>
      </c>
      <c r="W249" s="224"/>
      <c r="X249" s="224"/>
      <c r="AG249" t="s">
        <v>209</v>
      </c>
    </row>
    <row r="250" spans="1:60" outlineLevel="1" x14ac:dyDescent="0.25">
      <c r="A250" s="241">
        <v>63</v>
      </c>
      <c r="B250" s="242" t="s">
        <v>619</v>
      </c>
      <c r="C250" s="253" t="s">
        <v>620</v>
      </c>
      <c r="D250" s="243" t="s">
        <v>292</v>
      </c>
      <c r="E250" s="244">
        <v>1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4">
        <v>0</v>
      </c>
      <c r="O250" s="244">
        <f>ROUND(E250*N250,2)</f>
        <v>0</v>
      </c>
      <c r="P250" s="244">
        <v>0</v>
      </c>
      <c r="Q250" s="244">
        <f>ROUND(E250*P250,2)</f>
        <v>0</v>
      </c>
      <c r="R250" s="246"/>
      <c r="S250" s="246" t="s">
        <v>239</v>
      </c>
      <c r="T250" s="247" t="s">
        <v>272</v>
      </c>
      <c r="U250" s="220">
        <v>0</v>
      </c>
      <c r="V250" s="220">
        <f>ROUND(E250*U250,2)</f>
        <v>0</v>
      </c>
      <c r="W250" s="220"/>
      <c r="X250" s="220" t="s">
        <v>262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263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31">
        <v>64</v>
      </c>
      <c r="B251" s="232" t="s">
        <v>621</v>
      </c>
      <c r="C251" s="250" t="s">
        <v>622</v>
      </c>
      <c r="D251" s="233" t="s">
        <v>247</v>
      </c>
      <c r="E251" s="234">
        <v>1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4">
        <v>0</v>
      </c>
      <c r="O251" s="234">
        <f>ROUND(E251*N251,2)</f>
        <v>0</v>
      </c>
      <c r="P251" s="234">
        <v>0</v>
      </c>
      <c r="Q251" s="234">
        <f>ROUND(E251*P251,2)</f>
        <v>0</v>
      </c>
      <c r="R251" s="236"/>
      <c r="S251" s="236" t="s">
        <v>239</v>
      </c>
      <c r="T251" s="237" t="s">
        <v>272</v>
      </c>
      <c r="U251" s="220">
        <v>0</v>
      </c>
      <c r="V251" s="220">
        <f>ROUND(E251*U251,2)</f>
        <v>0</v>
      </c>
      <c r="W251" s="220"/>
      <c r="X251" s="220" t="s">
        <v>262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263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17"/>
      <c r="B252" s="218"/>
      <c r="C252" s="251" t="s">
        <v>623</v>
      </c>
      <c r="D252" s="239"/>
      <c r="E252" s="239"/>
      <c r="F252" s="239"/>
      <c r="G252" s="239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218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31">
        <v>65</v>
      </c>
      <c r="B253" s="232" t="s">
        <v>624</v>
      </c>
      <c r="C253" s="250" t="s">
        <v>625</v>
      </c>
      <c r="D253" s="233" t="s">
        <v>292</v>
      </c>
      <c r="E253" s="234">
        <v>2</v>
      </c>
      <c r="F253" s="235"/>
      <c r="G253" s="236">
        <f>ROUND(E253*F253,2)</f>
        <v>0</v>
      </c>
      <c r="H253" s="235"/>
      <c r="I253" s="236">
        <f>ROUND(E253*H253,2)</f>
        <v>0</v>
      </c>
      <c r="J253" s="235"/>
      <c r="K253" s="236">
        <f>ROUND(E253*J253,2)</f>
        <v>0</v>
      </c>
      <c r="L253" s="236">
        <v>21</v>
      </c>
      <c r="M253" s="236">
        <f>G253*(1+L253/100)</f>
        <v>0</v>
      </c>
      <c r="N253" s="234">
        <v>0</v>
      </c>
      <c r="O253" s="234">
        <f>ROUND(E253*N253,2)</f>
        <v>0</v>
      </c>
      <c r="P253" s="234">
        <v>0</v>
      </c>
      <c r="Q253" s="234">
        <f>ROUND(E253*P253,2)</f>
        <v>0</v>
      </c>
      <c r="R253" s="236"/>
      <c r="S253" s="236" t="s">
        <v>239</v>
      </c>
      <c r="T253" s="237" t="s">
        <v>214</v>
      </c>
      <c r="U253" s="220">
        <v>0</v>
      </c>
      <c r="V253" s="220">
        <f>ROUND(E253*U253,2)</f>
        <v>0</v>
      </c>
      <c r="W253" s="220"/>
      <c r="X253" s="220" t="s">
        <v>626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627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x14ac:dyDescent="0.25">
      <c r="A254" s="3"/>
      <c r="B254" s="4"/>
      <c r="C254" s="254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AE254">
        <v>15</v>
      </c>
      <c r="AF254">
        <v>21</v>
      </c>
      <c r="AG254" t="s">
        <v>195</v>
      </c>
    </row>
    <row r="255" spans="1:60" ht="13" x14ac:dyDescent="0.25">
      <c r="A255" s="213"/>
      <c r="B255" s="214" t="s">
        <v>29</v>
      </c>
      <c r="C255" s="255"/>
      <c r="D255" s="215"/>
      <c r="E255" s="216"/>
      <c r="F255" s="216"/>
      <c r="G255" s="248">
        <f>G8+G81+G106+G119+G130+G139+G143+G153+G174+G187+G197+G202+G212+G215+G218+G225+G228+G237+G246+G249</f>
        <v>0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AE255">
        <f>SUMIF(L7:L253,AE254,G7:G253)</f>
        <v>0</v>
      </c>
      <c r="AF255">
        <f>SUMIF(L7:L253,AF254,G7:G253)</f>
        <v>0</v>
      </c>
      <c r="AG255" t="s">
        <v>252</v>
      </c>
    </row>
    <row r="256" spans="1:60" x14ac:dyDescent="0.25">
      <c r="C256" s="256"/>
      <c r="D256" s="10"/>
      <c r="AG256" t="s">
        <v>255</v>
      </c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xymFba+AbxXudrwEl3frgBJ/OF9TehiAlj4+ZIs8y5060ll9h4GDC1OymoZr8jlvvPVssrF+zT/hHGnzUYD7A==" saltValue="x85CeErE5SfsPBXK0UGSyw==" spinCount="100000" sheet="1"/>
  <mergeCells count="97">
    <mergeCell ref="C252:G252"/>
    <mergeCell ref="C232:G232"/>
    <mergeCell ref="C234:G234"/>
    <mergeCell ref="C236:G236"/>
    <mergeCell ref="C243:G243"/>
    <mergeCell ref="C244:G244"/>
    <mergeCell ref="C245:G245"/>
    <mergeCell ref="C208:G208"/>
    <mergeCell ref="C214:G214"/>
    <mergeCell ref="C217:G217"/>
    <mergeCell ref="C220:G220"/>
    <mergeCell ref="C223:G223"/>
    <mergeCell ref="C230:G230"/>
    <mergeCell ref="C195:G195"/>
    <mergeCell ref="C196:G196"/>
    <mergeCell ref="C199:G199"/>
    <mergeCell ref="C200:G200"/>
    <mergeCell ref="C204:G204"/>
    <mergeCell ref="C205:G205"/>
    <mergeCell ref="C183:G183"/>
    <mergeCell ref="C189:G189"/>
    <mergeCell ref="C190:G190"/>
    <mergeCell ref="C191:G191"/>
    <mergeCell ref="C192:G192"/>
    <mergeCell ref="C194:G194"/>
    <mergeCell ref="C155:G155"/>
    <mergeCell ref="C158:G158"/>
    <mergeCell ref="C164:G164"/>
    <mergeCell ref="C180:G180"/>
    <mergeCell ref="C181:G181"/>
    <mergeCell ref="C182:G182"/>
    <mergeCell ref="C147:G147"/>
    <mergeCell ref="C148:G148"/>
    <mergeCell ref="C149:G149"/>
    <mergeCell ref="C150:G150"/>
    <mergeCell ref="C151:G151"/>
    <mergeCell ref="C152:G152"/>
    <mergeCell ref="C134:G134"/>
    <mergeCell ref="C135:G135"/>
    <mergeCell ref="C138:G138"/>
    <mergeCell ref="C141:G141"/>
    <mergeCell ref="C145:G145"/>
    <mergeCell ref="C146:G146"/>
    <mergeCell ref="C121:G121"/>
    <mergeCell ref="C122:G122"/>
    <mergeCell ref="C123:G123"/>
    <mergeCell ref="C126:G126"/>
    <mergeCell ref="C127:G127"/>
    <mergeCell ref="C128:G128"/>
    <mergeCell ref="C91:G91"/>
    <mergeCell ref="C95:G95"/>
    <mergeCell ref="C99:G99"/>
    <mergeCell ref="C112:G112"/>
    <mergeCell ref="C114:G114"/>
    <mergeCell ref="C115:G115"/>
    <mergeCell ref="C73:G73"/>
    <mergeCell ref="C76:G76"/>
    <mergeCell ref="C77:G77"/>
    <mergeCell ref="C79:G79"/>
    <mergeCell ref="C83:G83"/>
    <mergeCell ref="C88:G88"/>
    <mergeCell ref="C54:G54"/>
    <mergeCell ref="C58:G58"/>
    <mergeCell ref="C59:G59"/>
    <mergeCell ref="C62:G62"/>
    <mergeCell ref="C67:G67"/>
    <mergeCell ref="C70:G70"/>
    <mergeCell ref="C45:G45"/>
    <mergeCell ref="C47:G47"/>
    <mergeCell ref="C48:G48"/>
    <mergeCell ref="C49:G49"/>
    <mergeCell ref="C50:G50"/>
    <mergeCell ref="C51:G51"/>
    <mergeCell ref="C37:G37"/>
    <mergeCell ref="C38:G38"/>
    <mergeCell ref="C39:G39"/>
    <mergeCell ref="C40:G40"/>
    <mergeCell ref="C41:G41"/>
    <mergeCell ref="C44:G44"/>
    <mergeCell ref="C26:G26"/>
    <mergeCell ref="C27:G27"/>
    <mergeCell ref="C30:G30"/>
    <mergeCell ref="C31:G31"/>
    <mergeCell ref="C34:G34"/>
    <mergeCell ref="C35:G35"/>
    <mergeCell ref="C14:G14"/>
    <mergeCell ref="C15:G15"/>
    <mergeCell ref="C18:G18"/>
    <mergeCell ref="C19:G19"/>
    <mergeCell ref="C22:G22"/>
    <mergeCell ref="C23:G2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B291-B790-4A16-98D2-F7B08A86EE9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5" t="s">
        <v>256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56</v>
      </c>
      <c r="C3" s="199" t="s">
        <v>57</v>
      </c>
      <c r="D3" s="197"/>
      <c r="E3" s="197"/>
      <c r="F3" s="197"/>
      <c r="G3" s="198"/>
      <c r="AC3" s="175" t="s">
        <v>183</v>
      </c>
      <c r="AG3" t="s">
        <v>185</v>
      </c>
    </row>
    <row r="4" spans="1:60" ht="25" customHeight="1" x14ac:dyDescent="0.25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105</v>
      </c>
      <c r="C8" s="249" t="s">
        <v>106</v>
      </c>
      <c r="D8" s="227"/>
      <c r="E8" s="228"/>
      <c r="F8" s="229"/>
      <c r="G8" s="229">
        <f>SUMIF(AG9:AG78,"&lt;&gt;NOR",G9:G78)</f>
        <v>0</v>
      </c>
      <c r="H8" s="229"/>
      <c r="I8" s="229">
        <f>SUM(I9:I78)</f>
        <v>0</v>
      </c>
      <c r="J8" s="229"/>
      <c r="K8" s="229">
        <f>SUM(K9:K78)</f>
        <v>0</v>
      </c>
      <c r="L8" s="229"/>
      <c r="M8" s="229">
        <f>SUM(M9:M78)</f>
        <v>0</v>
      </c>
      <c r="N8" s="228"/>
      <c r="O8" s="228">
        <f>SUM(O9:O78)</f>
        <v>1.4700000000000002</v>
      </c>
      <c r="P8" s="228"/>
      <c r="Q8" s="228">
        <f>SUM(Q9:Q78)</f>
        <v>0</v>
      </c>
      <c r="R8" s="229"/>
      <c r="S8" s="229"/>
      <c r="T8" s="230"/>
      <c r="U8" s="224"/>
      <c r="V8" s="224">
        <f>SUM(V9:V78)</f>
        <v>1.75</v>
      </c>
      <c r="W8" s="224"/>
      <c r="X8" s="224"/>
      <c r="AG8" t="s">
        <v>209</v>
      </c>
    </row>
    <row r="9" spans="1:60" outlineLevel="1" x14ac:dyDescent="0.25">
      <c r="A9" s="231">
        <v>1</v>
      </c>
      <c r="B9" s="232" t="s">
        <v>354</v>
      </c>
      <c r="C9" s="250" t="s">
        <v>355</v>
      </c>
      <c r="D9" s="233" t="s">
        <v>271</v>
      </c>
      <c r="E9" s="234">
        <v>20.972000000000001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323</v>
      </c>
      <c r="S9" s="236" t="s">
        <v>213</v>
      </c>
      <c r="T9" s="237" t="s">
        <v>261</v>
      </c>
      <c r="U9" s="220">
        <v>7.3999999999999996E-2</v>
      </c>
      <c r="V9" s="220">
        <f>ROUND(E9*U9,2)</f>
        <v>1.55</v>
      </c>
      <c r="W9" s="220"/>
      <c r="X9" s="220" t="s">
        <v>262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62" t="s">
        <v>356</v>
      </c>
      <c r="D10" s="259"/>
      <c r="E10" s="259"/>
      <c r="F10" s="259"/>
      <c r="G10" s="25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61" t="s">
        <v>633</v>
      </c>
      <c r="D11" s="257"/>
      <c r="E11" s="258">
        <v>76.545000000000002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265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1" t="s">
        <v>634</v>
      </c>
      <c r="D12" s="257"/>
      <c r="E12" s="258">
        <v>-55.573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2</v>
      </c>
      <c r="B13" s="232" t="s">
        <v>377</v>
      </c>
      <c r="C13" s="250" t="s">
        <v>635</v>
      </c>
      <c r="D13" s="233" t="s">
        <v>247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/>
      <c r="S13" s="236" t="s">
        <v>239</v>
      </c>
      <c r="T13" s="237" t="s">
        <v>214</v>
      </c>
      <c r="U13" s="220">
        <v>0.2</v>
      </c>
      <c r="V13" s="220">
        <f>ROUND(E13*U13,2)</f>
        <v>0.2</v>
      </c>
      <c r="W13" s="220"/>
      <c r="X13" s="220" t="s">
        <v>262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 t="s">
        <v>379</v>
      </c>
      <c r="D14" s="239"/>
      <c r="E14" s="239"/>
      <c r="F14" s="239"/>
      <c r="G14" s="239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218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2" t="s">
        <v>636</v>
      </c>
      <c r="D15" s="240"/>
      <c r="E15" s="240"/>
      <c r="F15" s="240"/>
      <c r="G15" s="24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218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1">
        <v>3</v>
      </c>
      <c r="B16" s="232" t="s">
        <v>637</v>
      </c>
      <c r="C16" s="250" t="s">
        <v>638</v>
      </c>
      <c r="D16" s="233" t="s">
        <v>271</v>
      </c>
      <c r="E16" s="234">
        <v>34.020000000000003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6"/>
      <c r="S16" s="236" t="s">
        <v>213</v>
      </c>
      <c r="T16" s="237" t="s">
        <v>261</v>
      </c>
      <c r="U16" s="220">
        <v>0</v>
      </c>
      <c r="V16" s="220">
        <f>ROUND(E16*U16,2)</f>
        <v>0</v>
      </c>
      <c r="W16" s="220"/>
      <c r="X16" s="220" t="s">
        <v>262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263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1" t="s">
        <v>639</v>
      </c>
      <c r="D17" s="239"/>
      <c r="E17" s="239"/>
      <c r="F17" s="239"/>
      <c r="G17" s="239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218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61" t="s">
        <v>640</v>
      </c>
      <c r="D18" s="257"/>
      <c r="E18" s="258">
        <v>34.020000000000003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265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1">
        <v>4</v>
      </c>
      <c r="B19" s="232" t="s">
        <v>641</v>
      </c>
      <c r="C19" s="250" t="s">
        <v>642</v>
      </c>
      <c r="D19" s="233" t="s">
        <v>271</v>
      </c>
      <c r="E19" s="234">
        <v>34.020000000000003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/>
      <c r="S19" s="236" t="s">
        <v>213</v>
      </c>
      <c r="T19" s="237" t="s">
        <v>261</v>
      </c>
      <c r="U19" s="220">
        <v>0</v>
      </c>
      <c r="V19" s="220">
        <f>ROUND(E19*U19,2)</f>
        <v>0</v>
      </c>
      <c r="W19" s="220"/>
      <c r="X19" s="220" t="s">
        <v>262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263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 t="s">
        <v>639</v>
      </c>
      <c r="D20" s="239"/>
      <c r="E20" s="239"/>
      <c r="F20" s="239"/>
      <c r="G20" s="239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218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61" t="s">
        <v>640</v>
      </c>
      <c r="D21" s="257"/>
      <c r="E21" s="258">
        <v>34.020000000000003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265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1">
        <v>5</v>
      </c>
      <c r="B22" s="232" t="s">
        <v>643</v>
      </c>
      <c r="C22" s="250" t="s">
        <v>644</v>
      </c>
      <c r="D22" s="233" t="s">
        <v>271</v>
      </c>
      <c r="E22" s="234">
        <v>42.524999999999999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/>
      <c r="S22" s="236" t="s">
        <v>213</v>
      </c>
      <c r="T22" s="237" t="s">
        <v>261</v>
      </c>
      <c r="U22" s="220">
        <v>0</v>
      </c>
      <c r="V22" s="220">
        <f>ROUND(E22*U22,2)</f>
        <v>0</v>
      </c>
      <c r="W22" s="220"/>
      <c r="X22" s="220" t="s">
        <v>262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1" t="s">
        <v>645</v>
      </c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218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61" t="s">
        <v>646</v>
      </c>
      <c r="D24" s="257"/>
      <c r="E24" s="258">
        <v>42.524999999999999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265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1">
        <v>6</v>
      </c>
      <c r="B25" s="232" t="s">
        <v>647</v>
      </c>
      <c r="C25" s="250" t="s">
        <v>648</v>
      </c>
      <c r="D25" s="233" t="s">
        <v>271</v>
      </c>
      <c r="E25" s="234">
        <v>42.524999999999999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6"/>
      <c r="S25" s="236" t="s">
        <v>213</v>
      </c>
      <c r="T25" s="237" t="s">
        <v>261</v>
      </c>
      <c r="U25" s="220">
        <v>0</v>
      </c>
      <c r="V25" s="220">
        <f>ROUND(E25*U25,2)</f>
        <v>0</v>
      </c>
      <c r="W25" s="220"/>
      <c r="X25" s="220" t="s">
        <v>262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263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1" t="s">
        <v>645</v>
      </c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218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61" t="s">
        <v>646</v>
      </c>
      <c r="D27" s="257"/>
      <c r="E27" s="258">
        <v>42.524999999999999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265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1">
        <v>7</v>
      </c>
      <c r="B28" s="232" t="s">
        <v>649</v>
      </c>
      <c r="C28" s="250" t="s">
        <v>650</v>
      </c>
      <c r="D28" s="233" t="s">
        <v>271</v>
      </c>
      <c r="E28" s="234">
        <v>8.5050000000000008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8.2900000000000005E-3</v>
      </c>
      <c r="O28" s="234">
        <f>ROUND(E28*N28,2)</f>
        <v>7.0000000000000007E-2</v>
      </c>
      <c r="P28" s="234">
        <v>0</v>
      </c>
      <c r="Q28" s="234">
        <f>ROUND(E28*P28,2)</f>
        <v>0</v>
      </c>
      <c r="R28" s="236"/>
      <c r="S28" s="236" t="s">
        <v>213</v>
      </c>
      <c r="T28" s="237" t="s">
        <v>261</v>
      </c>
      <c r="U28" s="220">
        <v>0</v>
      </c>
      <c r="V28" s="220">
        <f>ROUND(E28*U28,2)</f>
        <v>0</v>
      </c>
      <c r="W28" s="220"/>
      <c r="X28" s="220" t="s">
        <v>262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263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1" t="s">
        <v>651</v>
      </c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218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61" t="s">
        <v>652</v>
      </c>
      <c r="D30" s="257"/>
      <c r="E30" s="258">
        <v>8.5050000000000008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265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1">
        <v>8</v>
      </c>
      <c r="B31" s="232" t="s">
        <v>653</v>
      </c>
      <c r="C31" s="250" t="s">
        <v>654</v>
      </c>
      <c r="D31" s="233" t="s">
        <v>271</v>
      </c>
      <c r="E31" s="234">
        <v>85.05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2.7499999999999998E-3</v>
      </c>
      <c r="O31" s="234">
        <f>ROUND(E31*N31,2)</f>
        <v>0.23</v>
      </c>
      <c r="P31" s="234">
        <v>0</v>
      </c>
      <c r="Q31" s="234">
        <f>ROUND(E31*P31,2)</f>
        <v>0</v>
      </c>
      <c r="R31" s="236"/>
      <c r="S31" s="236" t="s">
        <v>213</v>
      </c>
      <c r="T31" s="237" t="s">
        <v>261</v>
      </c>
      <c r="U31" s="220">
        <v>0</v>
      </c>
      <c r="V31" s="220">
        <f>ROUND(E31*U31,2)</f>
        <v>0</v>
      </c>
      <c r="W31" s="220"/>
      <c r="X31" s="220" t="s">
        <v>262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263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61" t="s">
        <v>655</v>
      </c>
      <c r="D32" s="257"/>
      <c r="E32" s="258">
        <v>85.05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265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9</v>
      </c>
      <c r="B33" s="232" t="s">
        <v>656</v>
      </c>
      <c r="C33" s="250" t="s">
        <v>657</v>
      </c>
      <c r="D33" s="233" t="s">
        <v>271</v>
      </c>
      <c r="E33" s="234">
        <v>85.05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/>
      <c r="S33" s="236" t="s">
        <v>213</v>
      </c>
      <c r="T33" s="237" t="s">
        <v>261</v>
      </c>
      <c r="U33" s="220">
        <v>0</v>
      </c>
      <c r="V33" s="220">
        <f>ROUND(E33*U33,2)</f>
        <v>0</v>
      </c>
      <c r="W33" s="220"/>
      <c r="X33" s="220" t="s">
        <v>262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263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61" t="s">
        <v>655</v>
      </c>
      <c r="D34" s="257"/>
      <c r="E34" s="258">
        <v>85.05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265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1">
        <v>10</v>
      </c>
      <c r="B35" s="232" t="s">
        <v>658</v>
      </c>
      <c r="C35" s="250" t="s">
        <v>659</v>
      </c>
      <c r="D35" s="233" t="s">
        <v>259</v>
      </c>
      <c r="E35" s="234">
        <v>108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9.6600000000000002E-3</v>
      </c>
      <c r="O35" s="234">
        <f>ROUND(E35*N35,2)</f>
        <v>1.04</v>
      </c>
      <c r="P35" s="234">
        <v>0</v>
      </c>
      <c r="Q35" s="234">
        <f>ROUND(E35*P35,2)</f>
        <v>0</v>
      </c>
      <c r="R35" s="236"/>
      <c r="S35" s="236" t="s">
        <v>213</v>
      </c>
      <c r="T35" s="237" t="s">
        <v>261</v>
      </c>
      <c r="U35" s="220">
        <v>0</v>
      </c>
      <c r="V35" s="220">
        <f>ROUND(E35*U35,2)</f>
        <v>0</v>
      </c>
      <c r="W35" s="220"/>
      <c r="X35" s="220" t="s">
        <v>262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263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61" t="s">
        <v>660</v>
      </c>
      <c r="D36" s="257"/>
      <c r="E36" s="258">
        <v>108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1">
        <v>11</v>
      </c>
      <c r="B37" s="232" t="s">
        <v>661</v>
      </c>
      <c r="C37" s="250" t="s">
        <v>662</v>
      </c>
      <c r="D37" s="233" t="s">
        <v>259</v>
      </c>
      <c r="E37" s="234">
        <v>108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/>
      <c r="S37" s="236" t="s">
        <v>213</v>
      </c>
      <c r="T37" s="237" t="s">
        <v>261</v>
      </c>
      <c r="U37" s="220">
        <v>0</v>
      </c>
      <c r="V37" s="220">
        <f>ROUND(E37*U37,2)</f>
        <v>0</v>
      </c>
      <c r="W37" s="220"/>
      <c r="X37" s="220" t="s">
        <v>262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263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61" t="s">
        <v>660</v>
      </c>
      <c r="D38" s="257"/>
      <c r="E38" s="258">
        <v>108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265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1">
        <v>12</v>
      </c>
      <c r="B39" s="232" t="s">
        <v>663</v>
      </c>
      <c r="C39" s="250" t="s">
        <v>664</v>
      </c>
      <c r="D39" s="233" t="s">
        <v>259</v>
      </c>
      <c r="E39" s="234">
        <v>108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4">
        <v>1.17E-3</v>
      </c>
      <c r="O39" s="234">
        <f>ROUND(E39*N39,2)</f>
        <v>0.13</v>
      </c>
      <c r="P39" s="234">
        <v>0</v>
      </c>
      <c r="Q39" s="234">
        <f>ROUND(E39*P39,2)</f>
        <v>0</v>
      </c>
      <c r="R39" s="236"/>
      <c r="S39" s="236" t="s">
        <v>213</v>
      </c>
      <c r="T39" s="237" t="s">
        <v>261</v>
      </c>
      <c r="U39" s="220">
        <v>0</v>
      </c>
      <c r="V39" s="220">
        <f>ROUND(E39*U39,2)</f>
        <v>0</v>
      </c>
      <c r="W39" s="220"/>
      <c r="X39" s="220" t="s">
        <v>262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263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61" t="s">
        <v>660</v>
      </c>
      <c r="D40" s="257"/>
      <c r="E40" s="258">
        <v>108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265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1">
        <v>13</v>
      </c>
      <c r="B41" s="232" t="s">
        <v>665</v>
      </c>
      <c r="C41" s="250" t="s">
        <v>666</v>
      </c>
      <c r="D41" s="233" t="s">
        <v>259</v>
      </c>
      <c r="E41" s="234">
        <v>108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6"/>
      <c r="S41" s="236" t="s">
        <v>213</v>
      </c>
      <c r="T41" s="237" t="s">
        <v>261</v>
      </c>
      <c r="U41" s="220">
        <v>0</v>
      </c>
      <c r="V41" s="220">
        <f>ROUND(E41*U41,2)</f>
        <v>0</v>
      </c>
      <c r="W41" s="220"/>
      <c r="X41" s="220" t="s">
        <v>262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61" t="s">
        <v>660</v>
      </c>
      <c r="D42" s="257"/>
      <c r="E42" s="258">
        <v>108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265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1">
        <v>14</v>
      </c>
      <c r="B43" s="232" t="s">
        <v>348</v>
      </c>
      <c r="C43" s="250" t="s">
        <v>667</v>
      </c>
      <c r="D43" s="233" t="s">
        <v>271</v>
      </c>
      <c r="E43" s="234">
        <v>76.545000000000002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6"/>
      <c r="S43" s="236" t="s">
        <v>213</v>
      </c>
      <c r="T43" s="237" t="s">
        <v>261</v>
      </c>
      <c r="U43" s="220">
        <v>0</v>
      </c>
      <c r="V43" s="220">
        <f>ROUND(E43*U43,2)</f>
        <v>0</v>
      </c>
      <c r="W43" s="220"/>
      <c r="X43" s="220" t="s">
        <v>262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263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1" t="s">
        <v>668</v>
      </c>
      <c r="D44" s="239"/>
      <c r="E44" s="239"/>
      <c r="F44" s="239"/>
      <c r="G44" s="239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218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64" t="s">
        <v>433</v>
      </c>
      <c r="D45" s="221"/>
      <c r="E45" s="222"/>
      <c r="F45" s="223"/>
      <c r="G45" s="223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218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5" outlineLevel="1" x14ac:dyDescent="0.25">
      <c r="A46" s="217"/>
      <c r="B46" s="218"/>
      <c r="C46" s="252" t="s">
        <v>628</v>
      </c>
      <c r="D46" s="240"/>
      <c r="E46" s="240"/>
      <c r="F46" s="240"/>
      <c r="G46" s="24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218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38" t="str">
        <f>C46</f>
        <v>Tabulka pro určení podílu svislého přemístění výkopku. Číselná hodnota uvedená v tabulce udává procento z celkového objemu výkopávky, pro něž se oceňuje svislé přemístění výkopku.</v>
      </c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64" t="s">
        <v>433</v>
      </c>
      <c r="D47" s="221"/>
      <c r="E47" s="222"/>
      <c r="F47" s="223"/>
      <c r="G47" s="223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218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2" t="s">
        <v>669</v>
      </c>
      <c r="D48" s="240"/>
      <c r="E48" s="240"/>
      <c r="F48" s="240"/>
      <c r="G48" s="24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218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2" t="s">
        <v>670</v>
      </c>
      <c r="D49" s="240"/>
      <c r="E49" s="240"/>
      <c r="F49" s="240"/>
      <c r="G49" s="24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218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2" t="s">
        <v>671</v>
      </c>
      <c r="D50" s="240"/>
      <c r="E50" s="240"/>
      <c r="F50" s="240"/>
      <c r="G50" s="24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218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61" t="s">
        <v>672</v>
      </c>
      <c r="D51" s="257"/>
      <c r="E51" s="258">
        <v>76.545000000000002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265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1">
        <v>15</v>
      </c>
      <c r="B52" s="232" t="s">
        <v>352</v>
      </c>
      <c r="C52" s="250" t="s">
        <v>673</v>
      </c>
      <c r="D52" s="233" t="s">
        <v>271</v>
      </c>
      <c r="E52" s="234">
        <v>8.5050000000000008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6"/>
      <c r="S52" s="236" t="s">
        <v>213</v>
      </c>
      <c r="T52" s="237" t="s">
        <v>261</v>
      </c>
      <c r="U52" s="220">
        <v>0</v>
      </c>
      <c r="V52" s="220">
        <f>ROUND(E52*U52,2)</f>
        <v>0</v>
      </c>
      <c r="W52" s="220"/>
      <c r="X52" s="220" t="s">
        <v>262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263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1" t="s">
        <v>668</v>
      </c>
      <c r="D53" s="239"/>
      <c r="E53" s="239"/>
      <c r="F53" s="239"/>
      <c r="G53" s="239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218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64" t="s">
        <v>433</v>
      </c>
      <c r="D54" s="221"/>
      <c r="E54" s="222"/>
      <c r="F54" s="223"/>
      <c r="G54" s="223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218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5" outlineLevel="1" x14ac:dyDescent="0.25">
      <c r="A55" s="217"/>
      <c r="B55" s="218"/>
      <c r="C55" s="252" t="s">
        <v>628</v>
      </c>
      <c r="D55" s="240"/>
      <c r="E55" s="240"/>
      <c r="F55" s="240"/>
      <c r="G55" s="24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218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38" t="str">
        <f>C55</f>
        <v>Tabulka pro určení podílu svislého přemístění výkopku. Číselná hodnota uvedená v tabulce udává procento z celkového objemu výkopávky, pro něž se oceňuje svislé přemístění výkopku.</v>
      </c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64" t="s">
        <v>433</v>
      </c>
      <c r="D56" s="221"/>
      <c r="E56" s="222"/>
      <c r="F56" s="223"/>
      <c r="G56" s="223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218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2" t="s">
        <v>669</v>
      </c>
      <c r="D57" s="240"/>
      <c r="E57" s="240"/>
      <c r="F57" s="240"/>
      <c r="G57" s="24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218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2" t="s">
        <v>670</v>
      </c>
      <c r="D58" s="240"/>
      <c r="E58" s="240"/>
      <c r="F58" s="240"/>
      <c r="G58" s="24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218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2" t="s">
        <v>671</v>
      </c>
      <c r="D59" s="240"/>
      <c r="E59" s="240"/>
      <c r="F59" s="240"/>
      <c r="G59" s="24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218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61" t="s">
        <v>652</v>
      </c>
      <c r="D60" s="257"/>
      <c r="E60" s="258">
        <v>8.5050000000000008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265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1">
        <v>16</v>
      </c>
      <c r="B61" s="232" t="s">
        <v>359</v>
      </c>
      <c r="C61" s="250" t="s">
        <v>674</v>
      </c>
      <c r="D61" s="233" t="s">
        <v>271</v>
      </c>
      <c r="E61" s="234">
        <v>8.5050000000000008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6"/>
      <c r="S61" s="236" t="s">
        <v>213</v>
      </c>
      <c r="T61" s="237" t="s">
        <v>261</v>
      </c>
      <c r="U61" s="220">
        <v>0</v>
      </c>
      <c r="V61" s="220">
        <f>ROUND(E61*U61,2)</f>
        <v>0</v>
      </c>
      <c r="W61" s="220"/>
      <c r="X61" s="220" t="s">
        <v>262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263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61" t="s">
        <v>652</v>
      </c>
      <c r="D62" s="257"/>
      <c r="E62" s="258">
        <v>8.5050000000000008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265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1">
        <v>17</v>
      </c>
      <c r="B63" s="232" t="s">
        <v>363</v>
      </c>
      <c r="C63" s="250" t="s">
        <v>675</v>
      </c>
      <c r="D63" s="233" t="s">
        <v>271</v>
      </c>
      <c r="E63" s="234">
        <v>29.477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6"/>
      <c r="S63" s="236" t="s">
        <v>213</v>
      </c>
      <c r="T63" s="237" t="s">
        <v>261</v>
      </c>
      <c r="U63" s="220">
        <v>0</v>
      </c>
      <c r="V63" s="220">
        <f>ROUND(E63*U63,2)</f>
        <v>0</v>
      </c>
      <c r="W63" s="220"/>
      <c r="X63" s="220" t="s">
        <v>262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263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61" t="s">
        <v>633</v>
      </c>
      <c r="D64" s="257"/>
      <c r="E64" s="258">
        <v>76.545000000000002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265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61" t="s">
        <v>634</v>
      </c>
      <c r="D65" s="257"/>
      <c r="E65" s="258">
        <v>-55.573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265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61" t="s">
        <v>676</v>
      </c>
      <c r="D66" s="257"/>
      <c r="E66" s="258">
        <v>8.5050000000000008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265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31">
        <v>18</v>
      </c>
      <c r="B67" s="232" t="s">
        <v>444</v>
      </c>
      <c r="C67" s="250" t="s">
        <v>677</v>
      </c>
      <c r="D67" s="233" t="s">
        <v>271</v>
      </c>
      <c r="E67" s="234">
        <v>55.573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6"/>
      <c r="S67" s="236" t="s">
        <v>213</v>
      </c>
      <c r="T67" s="237" t="s">
        <v>261</v>
      </c>
      <c r="U67" s="220">
        <v>0</v>
      </c>
      <c r="V67" s="220">
        <f>ROUND(E67*U67,2)</f>
        <v>0</v>
      </c>
      <c r="W67" s="220"/>
      <c r="X67" s="220" t="s">
        <v>262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263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61" t="s">
        <v>633</v>
      </c>
      <c r="D68" s="257"/>
      <c r="E68" s="258">
        <v>76.545000000000002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265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61" t="s">
        <v>678</v>
      </c>
      <c r="D69" s="257"/>
      <c r="E69" s="258">
        <v>-3.0375000000000001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265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61" t="s">
        <v>679</v>
      </c>
      <c r="D70" s="257"/>
      <c r="E70" s="258">
        <v>-0.9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265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61" t="s">
        <v>680</v>
      </c>
      <c r="D71" s="257"/>
      <c r="E71" s="258">
        <v>-17.034500000000001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265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1">
        <v>19</v>
      </c>
      <c r="B72" s="232" t="s">
        <v>448</v>
      </c>
      <c r="C72" s="250" t="s">
        <v>681</v>
      </c>
      <c r="D72" s="233" t="s">
        <v>271</v>
      </c>
      <c r="E72" s="234">
        <v>55.573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0</v>
      </c>
      <c r="O72" s="234">
        <f>ROUND(E72*N72,2)</f>
        <v>0</v>
      </c>
      <c r="P72" s="234">
        <v>0</v>
      </c>
      <c r="Q72" s="234">
        <f>ROUND(E72*P72,2)</f>
        <v>0</v>
      </c>
      <c r="R72" s="236"/>
      <c r="S72" s="236" t="s">
        <v>213</v>
      </c>
      <c r="T72" s="237" t="s">
        <v>261</v>
      </c>
      <c r="U72" s="220">
        <v>0</v>
      </c>
      <c r="V72" s="220">
        <f>ROUND(E72*U72,2)</f>
        <v>0</v>
      </c>
      <c r="W72" s="220"/>
      <c r="X72" s="220" t="s">
        <v>262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263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61" t="s">
        <v>633</v>
      </c>
      <c r="D73" s="257"/>
      <c r="E73" s="258">
        <v>76.545000000000002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265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61" t="s">
        <v>678</v>
      </c>
      <c r="D74" s="257"/>
      <c r="E74" s="258">
        <v>-3.0375000000000001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265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61" t="s">
        <v>679</v>
      </c>
      <c r="D75" s="257"/>
      <c r="E75" s="258">
        <v>-0.9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265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61" t="s">
        <v>680</v>
      </c>
      <c r="D76" s="257"/>
      <c r="E76" s="258">
        <v>-17.034500000000001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265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1">
        <v>20</v>
      </c>
      <c r="B77" s="232" t="s">
        <v>375</v>
      </c>
      <c r="C77" s="250" t="s">
        <v>682</v>
      </c>
      <c r="D77" s="233" t="s">
        <v>271</v>
      </c>
      <c r="E77" s="234">
        <v>8.5050000000000008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6"/>
      <c r="S77" s="236" t="s">
        <v>213</v>
      </c>
      <c r="T77" s="237" t="s">
        <v>261</v>
      </c>
      <c r="U77" s="220">
        <v>0</v>
      </c>
      <c r="V77" s="220">
        <f>ROUND(E77*U77,2)</f>
        <v>0</v>
      </c>
      <c r="W77" s="220"/>
      <c r="X77" s="220" t="s">
        <v>262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263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61" t="s">
        <v>652</v>
      </c>
      <c r="D78" s="257"/>
      <c r="E78" s="258">
        <v>8.5050000000000008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265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13" x14ac:dyDescent="0.25">
      <c r="A79" s="225" t="s">
        <v>208</v>
      </c>
      <c r="B79" s="226" t="s">
        <v>109</v>
      </c>
      <c r="C79" s="249" t="s">
        <v>110</v>
      </c>
      <c r="D79" s="227"/>
      <c r="E79" s="228"/>
      <c r="F79" s="229"/>
      <c r="G79" s="229">
        <f>SUMIF(AG80:AG95,"&lt;&gt;NOR",G80:G95)</f>
        <v>0</v>
      </c>
      <c r="H79" s="229"/>
      <c r="I79" s="229">
        <f>SUM(I80:I95)</f>
        <v>0</v>
      </c>
      <c r="J79" s="229"/>
      <c r="K79" s="229">
        <f>SUM(K80:K95)</f>
        <v>0</v>
      </c>
      <c r="L79" s="229"/>
      <c r="M79" s="229">
        <f>SUM(M80:M95)</f>
        <v>0</v>
      </c>
      <c r="N79" s="228"/>
      <c r="O79" s="228">
        <f>SUM(O80:O95)</f>
        <v>12.2</v>
      </c>
      <c r="P79" s="228"/>
      <c r="Q79" s="228">
        <f>SUM(Q80:Q95)</f>
        <v>0</v>
      </c>
      <c r="R79" s="229"/>
      <c r="S79" s="229"/>
      <c r="T79" s="230"/>
      <c r="U79" s="224"/>
      <c r="V79" s="224">
        <f>SUM(V80:V95)</f>
        <v>0</v>
      </c>
      <c r="W79" s="224"/>
      <c r="X79" s="224"/>
      <c r="AG79" t="s">
        <v>209</v>
      </c>
    </row>
    <row r="80" spans="1:60" outlineLevel="1" x14ac:dyDescent="0.25">
      <c r="A80" s="231">
        <v>21</v>
      </c>
      <c r="B80" s="232" t="s">
        <v>683</v>
      </c>
      <c r="C80" s="250" t="s">
        <v>484</v>
      </c>
      <c r="D80" s="233" t="s">
        <v>259</v>
      </c>
      <c r="E80" s="234">
        <v>20.25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6"/>
      <c r="S80" s="236" t="s">
        <v>239</v>
      </c>
      <c r="T80" s="237" t="s">
        <v>214</v>
      </c>
      <c r="U80" s="220">
        <v>0</v>
      </c>
      <c r="V80" s="220">
        <f>ROUND(E80*U80,2)</f>
        <v>0</v>
      </c>
      <c r="W80" s="220"/>
      <c r="X80" s="220" t="s">
        <v>262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263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61" t="s">
        <v>684</v>
      </c>
      <c r="D81" s="257"/>
      <c r="E81" s="258">
        <v>20.25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265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1">
        <v>22</v>
      </c>
      <c r="B82" s="232" t="s">
        <v>380</v>
      </c>
      <c r="C82" s="250" t="s">
        <v>685</v>
      </c>
      <c r="D82" s="233" t="s">
        <v>382</v>
      </c>
      <c r="E82" s="234">
        <v>18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0.22106999999999999</v>
      </c>
      <c r="O82" s="234">
        <f>ROUND(E82*N82,2)</f>
        <v>3.98</v>
      </c>
      <c r="P82" s="234">
        <v>0</v>
      </c>
      <c r="Q82" s="234">
        <f>ROUND(E82*P82,2)</f>
        <v>0</v>
      </c>
      <c r="R82" s="236"/>
      <c r="S82" s="236" t="s">
        <v>213</v>
      </c>
      <c r="T82" s="237" t="s">
        <v>261</v>
      </c>
      <c r="U82" s="220">
        <v>0</v>
      </c>
      <c r="V82" s="220">
        <f>ROUND(E82*U82,2)</f>
        <v>0</v>
      </c>
      <c r="W82" s="220"/>
      <c r="X82" s="220" t="s">
        <v>262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263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5" outlineLevel="1" x14ac:dyDescent="0.25">
      <c r="A83" s="217"/>
      <c r="B83" s="218"/>
      <c r="C83" s="251" t="s">
        <v>384</v>
      </c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218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38" t="str">
        <f>C83</f>
        <v>Položka obsahuje štěrkopískové lože a obsyp v průměrném celkovém množství do 0,15 m3/m a montáž flexibilních trubek. Položka je určena pro práce v otevřeném výkopu.</v>
      </c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61" t="s">
        <v>686</v>
      </c>
      <c r="D84" s="257"/>
      <c r="E84" s="258">
        <v>18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265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31">
        <v>23</v>
      </c>
      <c r="B85" s="232" t="s">
        <v>461</v>
      </c>
      <c r="C85" s="250" t="s">
        <v>687</v>
      </c>
      <c r="D85" s="233" t="s">
        <v>271</v>
      </c>
      <c r="E85" s="234">
        <v>3.0375000000000001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4">
        <v>1.9397</v>
      </c>
      <c r="O85" s="234">
        <f>ROUND(E85*N85,2)</f>
        <v>5.89</v>
      </c>
      <c r="P85" s="234">
        <v>0</v>
      </c>
      <c r="Q85" s="234">
        <f>ROUND(E85*P85,2)</f>
        <v>0</v>
      </c>
      <c r="R85" s="236"/>
      <c r="S85" s="236" t="s">
        <v>213</v>
      </c>
      <c r="T85" s="237" t="s">
        <v>261</v>
      </c>
      <c r="U85" s="220">
        <v>0</v>
      </c>
      <c r="V85" s="220">
        <f>ROUND(E85*U85,2)</f>
        <v>0</v>
      </c>
      <c r="W85" s="220"/>
      <c r="X85" s="220" t="s">
        <v>262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263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61" t="s">
        <v>688</v>
      </c>
      <c r="D86" s="257"/>
      <c r="E86" s="258">
        <v>3.0375000000000001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265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1">
        <v>24</v>
      </c>
      <c r="B87" s="232" t="s">
        <v>465</v>
      </c>
      <c r="C87" s="250" t="s">
        <v>689</v>
      </c>
      <c r="D87" s="233" t="s">
        <v>271</v>
      </c>
      <c r="E87" s="234">
        <v>0.9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4">
        <v>2.5249999999999999</v>
      </c>
      <c r="O87" s="234">
        <f>ROUND(E87*N87,2)</f>
        <v>2.27</v>
      </c>
      <c r="P87" s="234">
        <v>0</v>
      </c>
      <c r="Q87" s="234">
        <f>ROUND(E87*P87,2)</f>
        <v>0</v>
      </c>
      <c r="R87" s="236"/>
      <c r="S87" s="236" t="s">
        <v>213</v>
      </c>
      <c r="T87" s="237" t="s">
        <v>261</v>
      </c>
      <c r="U87" s="220">
        <v>0</v>
      </c>
      <c r="V87" s="220">
        <f>ROUND(E87*U87,2)</f>
        <v>0</v>
      </c>
      <c r="W87" s="220"/>
      <c r="X87" s="220" t="s">
        <v>262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263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61" t="s">
        <v>690</v>
      </c>
      <c r="D88" s="257"/>
      <c r="E88" s="258">
        <v>0.9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265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1">
        <v>25</v>
      </c>
      <c r="B89" s="232" t="s">
        <v>691</v>
      </c>
      <c r="C89" s="250" t="s">
        <v>692</v>
      </c>
      <c r="D89" s="233" t="s">
        <v>259</v>
      </c>
      <c r="E89" s="234">
        <v>1.2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4">
        <v>3.9199999999999999E-2</v>
      </c>
      <c r="O89" s="234">
        <f>ROUND(E89*N89,2)</f>
        <v>0.05</v>
      </c>
      <c r="P89" s="234">
        <v>0</v>
      </c>
      <c r="Q89" s="234">
        <f>ROUND(E89*P89,2)</f>
        <v>0</v>
      </c>
      <c r="R89" s="236"/>
      <c r="S89" s="236" t="s">
        <v>213</v>
      </c>
      <c r="T89" s="237" t="s">
        <v>261</v>
      </c>
      <c r="U89" s="220">
        <v>0</v>
      </c>
      <c r="V89" s="220">
        <f>ROUND(E89*U89,2)</f>
        <v>0</v>
      </c>
      <c r="W89" s="220"/>
      <c r="X89" s="220" t="s">
        <v>262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263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61" t="s">
        <v>693</v>
      </c>
      <c r="D90" s="257"/>
      <c r="E90" s="258">
        <v>1.2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265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31">
        <v>26</v>
      </c>
      <c r="B91" s="232" t="s">
        <v>475</v>
      </c>
      <c r="C91" s="250" t="s">
        <v>694</v>
      </c>
      <c r="D91" s="233" t="s">
        <v>259</v>
      </c>
      <c r="E91" s="234">
        <v>1.2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6"/>
      <c r="S91" s="236" t="s">
        <v>213</v>
      </c>
      <c r="T91" s="237" t="s">
        <v>261</v>
      </c>
      <c r="U91" s="220">
        <v>0</v>
      </c>
      <c r="V91" s="220">
        <f>ROUND(E91*U91,2)</f>
        <v>0</v>
      </c>
      <c r="W91" s="220"/>
      <c r="X91" s="220" t="s">
        <v>262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263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51" t="s">
        <v>695</v>
      </c>
      <c r="D92" s="239"/>
      <c r="E92" s="239"/>
      <c r="F92" s="239"/>
      <c r="G92" s="239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218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61" t="s">
        <v>693</v>
      </c>
      <c r="D93" s="257"/>
      <c r="E93" s="258">
        <v>1.2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265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31">
        <v>27</v>
      </c>
      <c r="B94" s="232" t="s">
        <v>385</v>
      </c>
      <c r="C94" s="250" t="s">
        <v>696</v>
      </c>
      <c r="D94" s="233" t="s">
        <v>382</v>
      </c>
      <c r="E94" s="234">
        <v>18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4.8000000000000001E-4</v>
      </c>
      <c r="O94" s="234">
        <f>ROUND(E94*N94,2)</f>
        <v>0.01</v>
      </c>
      <c r="P94" s="234">
        <v>0</v>
      </c>
      <c r="Q94" s="234">
        <f>ROUND(E94*P94,2)</f>
        <v>0</v>
      </c>
      <c r="R94" s="236" t="s">
        <v>387</v>
      </c>
      <c r="S94" s="236" t="s">
        <v>213</v>
      </c>
      <c r="T94" s="237" t="s">
        <v>261</v>
      </c>
      <c r="U94" s="220">
        <v>0</v>
      </c>
      <c r="V94" s="220">
        <f>ROUND(E94*U94,2)</f>
        <v>0</v>
      </c>
      <c r="W94" s="220"/>
      <c r="X94" s="220" t="s">
        <v>388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389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61" t="s">
        <v>686</v>
      </c>
      <c r="D95" s="257"/>
      <c r="E95" s="258">
        <v>18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265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13" x14ac:dyDescent="0.25">
      <c r="A96" s="225" t="s">
        <v>208</v>
      </c>
      <c r="B96" s="226" t="s">
        <v>115</v>
      </c>
      <c r="C96" s="249" t="s">
        <v>116</v>
      </c>
      <c r="D96" s="227"/>
      <c r="E96" s="228"/>
      <c r="F96" s="229"/>
      <c r="G96" s="229">
        <f>SUMIF(AG97:AG98,"&lt;&gt;NOR",G97:G98)</f>
        <v>0</v>
      </c>
      <c r="H96" s="229"/>
      <c r="I96" s="229">
        <f>SUM(I97:I98)</f>
        <v>0</v>
      </c>
      <c r="J96" s="229"/>
      <c r="K96" s="229">
        <f>SUM(K97:K98)</f>
        <v>0</v>
      </c>
      <c r="L96" s="229"/>
      <c r="M96" s="229">
        <f>SUM(M97:M98)</f>
        <v>0</v>
      </c>
      <c r="N96" s="228"/>
      <c r="O96" s="228">
        <f>SUM(O97:O98)</f>
        <v>3.17</v>
      </c>
      <c r="P96" s="228"/>
      <c r="Q96" s="228">
        <f>SUM(Q97:Q98)</f>
        <v>0</v>
      </c>
      <c r="R96" s="229"/>
      <c r="S96" s="229"/>
      <c r="T96" s="230"/>
      <c r="U96" s="224"/>
      <c r="V96" s="224">
        <f>SUM(V97:V98)</f>
        <v>0</v>
      </c>
      <c r="W96" s="224"/>
      <c r="X96" s="224"/>
      <c r="AG96" t="s">
        <v>209</v>
      </c>
    </row>
    <row r="97" spans="1:60" outlineLevel="1" x14ac:dyDescent="0.25">
      <c r="A97" s="231">
        <v>28</v>
      </c>
      <c r="B97" s="232" t="s">
        <v>285</v>
      </c>
      <c r="C97" s="250" t="s">
        <v>697</v>
      </c>
      <c r="D97" s="233" t="s">
        <v>271</v>
      </c>
      <c r="E97" s="234">
        <v>1.2565999999999999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4">
        <v>2.52542</v>
      </c>
      <c r="O97" s="234">
        <f>ROUND(E97*N97,2)</f>
        <v>3.17</v>
      </c>
      <c r="P97" s="234">
        <v>0</v>
      </c>
      <c r="Q97" s="234">
        <f>ROUND(E97*P97,2)</f>
        <v>0</v>
      </c>
      <c r="R97" s="236"/>
      <c r="S97" s="236" t="s">
        <v>213</v>
      </c>
      <c r="T97" s="237" t="s">
        <v>261</v>
      </c>
      <c r="U97" s="220">
        <v>0</v>
      </c>
      <c r="V97" s="220">
        <f>ROUND(E97*U97,2)</f>
        <v>0</v>
      </c>
      <c r="W97" s="220"/>
      <c r="X97" s="220" t="s">
        <v>262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263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61" t="s">
        <v>698</v>
      </c>
      <c r="D98" s="257"/>
      <c r="E98" s="258">
        <v>1.25664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265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13" x14ac:dyDescent="0.25">
      <c r="A99" s="225" t="s">
        <v>208</v>
      </c>
      <c r="B99" s="226" t="s">
        <v>132</v>
      </c>
      <c r="C99" s="249" t="s">
        <v>133</v>
      </c>
      <c r="D99" s="227"/>
      <c r="E99" s="228"/>
      <c r="F99" s="229"/>
      <c r="G99" s="229">
        <f>SUMIF(AG100:AG111,"&lt;&gt;NOR",G100:G111)</f>
        <v>0</v>
      </c>
      <c r="H99" s="229"/>
      <c r="I99" s="229">
        <f>SUM(I100:I111)</f>
        <v>0</v>
      </c>
      <c r="J99" s="229"/>
      <c r="K99" s="229">
        <f>SUM(K100:K111)</f>
        <v>0</v>
      </c>
      <c r="L99" s="229"/>
      <c r="M99" s="229">
        <f>SUM(M100:M111)</f>
        <v>0</v>
      </c>
      <c r="N99" s="228"/>
      <c r="O99" s="228">
        <f>SUM(O100:O111)</f>
        <v>102.6</v>
      </c>
      <c r="P99" s="228"/>
      <c r="Q99" s="228">
        <f>SUM(Q100:Q111)</f>
        <v>0</v>
      </c>
      <c r="R99" s="229"/>
      <c r="S99" s="229"/>
      <c r="T99" s="230"/>
      <c r="U99" s="224"/>
      <c r="V99" s="224">
        <f>SUM(V100:V111)</f>
        <v>42.98</v>
      </c>
      <c r="W99" s="224"/>
      <c r="X99" s="224"/>
      <c r="AG99" t="s">
        <v>209</v>
      </c>
    </row>
    <row r="100" spans="1:60" outlineLevel="1" x14ac:dyDescent="0.25">
      <c r="A100" s="231">
        <v>29</v>
      </c>
      <c r="B100" s="232" t="s">
        <v>296</v>
      </c>
      <c r="C100" s="250" t="s">
        <v>699</v>
      </c>
      <c r="D100" s="233" t="s">
        <v>292</v>
      </c>
      <c r="E100" s="234">
        <v>1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4">
        <v>0.16502</v>
      </c>
      <c r="O100" s="234">
        <f>ROUND(E100*N100,2)</f>
        <v>0.17</v>
      </c>
      <c r="P100" s="234">
        <v>0</v>
      </c>
      <c r="Q100" s="234">
        <f>ROUND(E100*P100,2)</f>
        <v>0</v>
      </c>
      <c r="R100" s="236"/>
      <c r="S100" s="236" t="s">
        <v>213</v>
      </c>
      <c r="T100" s="237" t="s">
        <v>261</v>
      </c>
      <c r="U100" s="220">
        <v>0</v>
      </c>
      <c r="V100" s="220">
        <f>ROUND(E100*U100,2)</f>
        <v>0</v>
      </c>
      <c r="W100" s="220"/>
      <c r="X100" s="220" t="s">
        <v>262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263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51" t="s">
        <v>299</v>
      </c>
      <c r="D101" s="239"/>
      <c r="E101" s="239"/>
      <c r="F101" s="239"/>
      <c r="G101" s="239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218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1">
        <v>30</v>
      </c>
      <c r="B102" s="232" t="s">
        <v>700</v>
      </c>
      <c r="C102" s="250" t="s">
        <v>701</v>
      </c>
      <c r="D102" s="233" t="s">
        <v>292</v>
      </c>
      <c r="E102" s="234">
        <v>1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0.16502</v>
      </c>
      <c r="O102" s="234">
        <f>ROUND(E102*N102,2)</f>
        <v>0.17</v>
      </c>
      <c r="P102" s="234">
        <v>0</v>
      </c>
      <c r="Q102" s="234">
        <f>ROUND(E102*P102,2)</f>
        <v>0</v>
      </c>
      <c r="R102" s="236"/>
      <c r="S102" s="236" t="s">
        <v>239</v>
      </c>
      <c r="T102" s="237" t="s">
        <v>214</v>
      </c>
      <c r="U102" s="220">
        <v>0</v>
      </c>
      <c r="V102" s="220">
        <f>ROUND(E102*U102,2)</f>
        <v>0</v>
      </c>
      <c r="W102" s="220"/>
      <c r="X102" s="220" t="s">
        <v>262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263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1" t="s">
        <v>702</v>
      </c>
      <c r="D103" s="239"/>
      <c r="E103" s="239"/>
      <c r="F103" s="239"/>
      <c r="G103" s="239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218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52" t="s">
        <v>299</v>
      </c>
      <c r="D104" s="240"/>
      <c r="E104" s="240"/>
      <c r="F104" s="240"/>
      <c r="G104" s="24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218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31">
        <v>31</v>
      </c>
      <c r="B105" s="232" t="s">
        <v>703</v>
      </c>
      <c r="C105" s="250" t="s">
        <v>704</v>
      </c>
      <c r="D105" s="233" t="s">
        <v>292</v>
      </c>
      <c r="E105" s="234">
        <v>1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4">
        <v>7.0200000000000002E-3</v>
      </c>
      <c r="O105" s="234">
        <f>ROUND(E105*N105,2)</f>
        <v>0.01</v>
      </c>
      <c r="P105" s="234">
        <v>0</v>
      </c>
      <c r="Q105" s="234">
        <f>ROUND(E105*P105,2)</f>
        <v>0</v>
      </c>
      <c r="R105" s="236"/>
      <c r="S105" s="236" t="s">
        <v>213</v>
      </c>
      <c r="T105" s="237" t="s">
        <v>261</v>
      </c>
      <c r="U105" s="220">
        <v>0</v>
      </c>
      <c r="V105" s="220">
        <f>ROUND(E105*U105,2)</f>
        <v>0</v>
      </c>
      <c r="W105" s="220"/>
      <c r="X105" s="220" t="s">
        <v>262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263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51" t="s">
        <v>299</v>
      </c>
      <c r="D106" s="239"/>
      <c r="E106" s="239"/>
      <c r="F106" s="239"/>
      <c r="G106" s="239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218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1">
        <v>32</v>
      </c>
      <c r="B107" s="232" t="s">
        <v>705</v>
      </c>
      <c r="C107" s="250" t="s">
        <v>706</v>
      </c>
      <c r="D107" s="233" t="s">
        <v>259</v>
      </c>
      <c r="E107" s="234">
        <v>32.986699999999999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4">
        <v>2.5249999999999999</v>
      </c>
      <c r="O107" s="234">
        <f>ROUND(E107*N107,2)</f>
        <v>83.29</v>
      </c>
      <c r="P107" s="234">
        <v>0</v>
      </c>
      <c r="Q107" s="234">
        <f>ROUND(E107*P107,2)</f>
        <v>0</v>
      </c>
      <c r="R107" s="236"/>
      <c r="S107" s="236" t="s">
        <v>239</v>
      </c>
      <c r="T107" s="237" t="s">
        <v>214</v>
      </c>
      <c r="U107" s="220">
        <v>1.3029999999999999</v>
      </c>
      <c r="V107" s="220">
        <f>ROUND(E107*U107,2)</f>
        <v>42.98</v>
      </c>
      <c r="W107" s="220"/>
      <c r="X107" s="220" t="s">
        <v>262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263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61" t="s">
        <v>707</v>
      </c>
      <c r="D108" s="257"/>
      <c r="E108" s="258">
        <v>32.986719999999998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265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31">
        <v>33</v>
      </c>
      <c r="B109" s="232" t="s">
        <v>708</v>
      </c>
      <c r="C109" s="250" t="s">
        <v>709</v>
      </c>
      <c r="D109" s="233" t="s">
        <v>271</v>
      </c>
      <c r="E109" s="234">
        <v>7.5103999999999997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4">
        <v>2.5249999999999999</v>
      </c>
      <c r="O109" s="234">
        <f>ROUND(E109*N109,2)</f>
        <v>18.96</v>
      </c>
      <c r="P109" s="234">
        <v>0</v>
      </c>
      <c r="Q109" s="234">
        <f>ROUND(E109*P109,2)</f>
        <v>0</v>
      </c>
      <c r="R109" s="236"/>
      <c r="S109" s="236" t="s">
        <v>213</v>
      </c>
      <c r="T109" s="237" t="s">
        <v>261</v>
      </c>
      <c r="U109" s="220">
        <v>0</v>
      </c>
      <c r="V109" s="220">
        <f>ROUND(E109*U109,2)</f>
        <v>0</v>
      </c>
      <c r="W109" s="220"/>
      <c r="X109" s="220" t="s">
        <v>262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263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51" t="s">
        <v>710</v>
      </c>
      <c r="D110" s="239"/>
      <c r="E110" s="239"/>
      <c r="F110" s="239"/>
      <c r="G110" s="239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218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61" t="s">
        <v>711</v>
      </c>
      <c r="D111" s="257"/>
      <c r="E111" s="258">
        <v>7.51037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265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13" x14ac:dyDescent="0.25">
      <c r="A112" s="225" t="s">
        <v>208</v>
      </c>
      <c r="B112" s="226" t="s">
        <v>136</v>
      </c>
      <c r="C112" s="249" t="s">
        <v>137</v>
      </c>
      <c r="D112" s="227"/>
      <c r="E112" s="228"/>
      <c r="F112" s="229"/>
      <c r="G112" s="229">
        <f>SUMIF(AG113:AG114,"&lt;&gt;NOR",G113:G114)</f>
        <v>0</v>
      </c>
      <c r="H112" s="229"/>
      <c r="I112" s="229">
        <f>SUM(I113:I114)</f>
        <v>0</v>
      </c>
      <c r="J112" s="229"/>
      <c r="K112" s="229">
        <f>SUM(K113:K114)</f>
        <v>0</v>
      </c>
      <c r="L112" s="229"/>
      <c r="M112" s="229">
        <f>SUM(M113:M114)</f>
        <v>0</v>
      </c>
      <c r="N112" s="228"/>
      <c r="O112" s="228">
        <f>SUM(O113:O114)</f>
        <v>0.01</v>
      </c>
      <c r="P112" s="228"/>
      <c r="Q112" s="228">
        <f>SUM(Q113:Q114)</f>
        <v>0</v>
      </c>
      <c r="R112" s="229"/>
      <c r="S112" s="229"/>
      <c r="T112" s="230"/>
      <c r="U112" s="224"/>
      <c r="V112" s="224">
        <f>SUM(V113:V114)</f>
        <v>1.69</v>
      </c>
      <c r="W112" s="224"/>
      <c r="X112" s="224"/>
      <c r="AG112" t="s">
        <v>209</v>
      </c>
    </row>
    <row r="113" spans="1:60" outlineLevel="1" x14ac:dyDescent="0.25">
      <c r="A113" s="231">
        <v>34</v>
      </c>
      <c r="B113" s="232" t="s">
        <v>712</v>
      </c>
      <c r="C113" s="250" t="s">
        <v>713</v>
      </c>
      <c r="D113" s="233" t="s">
        <v>247</v>
      </c>
      <c r="E113" s="234">
        <v>1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7.0200000000000002E-3</v>
      </c>
      <c r="O113" s="234">
        <f>ROUND(E113*N113,2)</f>
        <v>0.01</v>
      </c>
      <c r="P113" s="234">
        <v>0</v>
      </c>
      <c r="Q113" s="234">
        <f>ROUND(E113*P113,2)</f>
        <v>0</v>
      </c>
      <c r="R113" s="236"/>
      <c r="S113" s="236" t="s">
        <v>239</v>
      </c>
      <c r="T113" s="237" t="s">
        <v>214</v>
      </c>
      <c r="U113" s="220">
        <v>1.694</v>
      </c>
      <c r="V113" s="220">
        <f>ROUND(E113*U113,2)</f>
        <v>1.69</v>
      </c>
      <c r="W113" s="220"/>
      <c r="X113" s="220" t="s">
        <v>262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263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51" t="s">
        <v>714</v>
      </c>
      <c r="D114" s="239"/>
      <c r="E114" s="239"/>
      <c r="F114" s="239"/>
      <c r="G114" s="239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218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13" x14ac:dyDescent="0.25">
      <c r="A115" s="225" t="s">
        <v>208</v>
      </c>
      <c r="B115" s="226" t="s">
        <v>147</v>
      </c>
      <c r="C115" s="249" t="s">
        <v>148</v>
      </c>
      <c r="D115" s="227"/>
      <c r="E115" s="228"/>
      <c r="F115" s="229"/>
      <c r="G115" s="229">
        <f>SUMIF(AG116:AG119,"&lt;&gt;NOR",G116:G119)</f>
        <v>0</v>
      </c>
      <c r="H115" s="229"/>
      <c r="I115" s="229">
        <f>SUM(I116:I119)</f>
        <v>0</v>
      </c>
      <c r="J115" s="229"/>
      <c r="K115" s="229">
        <f>SUM(K116:K119)</f>
        <v>0</v>
      </c>
      <c r="L115" s="229"/>
      <c r="M115" s="229">
        <f>SUM(M116:M119)</f>
        <v>0</v>
      </c>
      <c r="N115" s="228"/>
      <c r="O115" s="228">
        <f>SUM(O116:O119)</f>
        <v>0</v>
      </c>
      <c r="P115" s="228"/>
      <c r="Q115" s="228">
        <f>SUM(Q116:Q119)</f>
        <v>0</v>
      </c>
      <c r="R115" s="229"/>
      <c r="S115" s="229"/>
      <c r="T115" s="230"/>
      <c r="U115" s="224"/>
      <c r="V115" s="224">
        <f>SUM(V116:V119)</f>
        <v>0</v>
      </c>
      <c r="W115" s="224"/>
      <c r="X115" s="224"/>
      <c r="AG115" t="s">
        <v>209</v>
      </c>
    </row>
    <row r="116" spans="1:60" ht="20" outlineLevel="1" x14ac:dyDescent="0.25">
      <c r="A116" s="231">
        <v>35</v>
      </c>
      <c r="B116" s="232" t="s">
        <v>715</v>
      </c>
      <c r="C116" s="250" t="s">
        <v>716</v>
      </c>
      <c r="D116" s="233" t="s">
        <v>247</v>
      </c>
      <c r="E116" s="234">
        <v>2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0</v>
      </c>
      <c r="O116" s="234">
        <f>ROUND(E116*N116,2)</f>
        <v>0</v>
      </c>
      <c r="P116" s="234">
        <v>0</v>
      </c>
      <c r="Q116" s="234">
        <f>ROUND(E116*P116,2)</f>
        <v>0</v>
      </c>
      <c r="R116" s="236"/>
      <c r="S116" s="236" t="s">
        <v>239</v>
      </c>
      <c r="T116" s="237" t="s">
        <v>214</v>
      </c>
      <c r="U116" s="220">
        <v>0</v>
      </c>
      <c r="V116" s="220">
        <f>ROUND(E116*U116,2)</f>
        <v>0</v>
      </c>
      <c r="W116" s="220"/>
      <c r="X116" s="220" t="s">
        <v>262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263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1" t="s">
        <v>581</v>
      </c>
      <c r="D117" s="239"/>
      <c r="E117" s="239"/>
      <c r="F117" s="239"/>
      <c r="G117" s="239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218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" outlineLevel="1" x14ac:dyDescent="0.25">
      <c r="A118" s="231">
        <v>36</v>
      </c>
      <c r="B118" s="232" t="s">
        <v>717</v>
      </c>
      <c r="C118" s="250" t="s">
        <v>718</v>
      </c>
      <c r="D118" s="233" t="s">
        <v>247</v>
      </c>
      <c r="E118" s="234">
        <v>2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4">
        <v>0</v>
      </c>
      <c r="O118" s="234">
        <f>ROUND(E118*N118,2)</f>
        <v>0</v>
      </c>
      <c r="P118" s="234">
        <v>0</v>
      </c>
      <c r="Q118" s="234">
        <f>ROUND(E118*P118,2)</f>
        <v>0</v>
      </c>
      <c r="R118" s="236"/>
      <c r="S118" s="236" t="s">
        <v>239</v>
      </c>
      <c r="T118" s="237" t="s">
        <v>214</v>
      </c>
      <c r="U118" s="220">
        <v>0</v>
      </c>
      <c r="V118" s="220">
        <f>ROUND(E118*U118,2)</f>
        <v>0</v>
      </c>
      <c r="W118" s="220"/>
      <c r="X118" s="220" t="s">
        <v>262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263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1" t="s">
        <v>581</v>
      </c>
      <c r="D119" s="239"/>
      <c r="E119" s="239"/>
      <c r="F119" s="239"/>
      <c r="G119" s="239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218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13" x14ac:dyDescent="0.25">
      <c r="A120" s="225" t="s">
        <v>208</v>
      </c>
      <c r="B120" s="226" t="s">
        <v>151</v>
      </c>
      <c r="C120" s="249" t="s">
        <v>152</v>
      </c>
      <c r="D120" s="227"/>
      <c r="E120" s="228"/>
      <c r="F120" s="229"/>
      <c r="G120" s="229">
        <f>SUMIF(AG121:AG121,"&lt;&gt;NOR",G121:G121)</f>
        <v>0</v>
      </c>
      <c r="H120" s="229"/>
      <c r="I120" s="229">
        <f>SUM(I121:I121)</f>
        <v>0</v>
      </c>
      <c r="J120" s="229"/>
      <c r="K120" s="229">
        <f>SUM(K121:K121)</f>
        <v>0</v>
      </c>
      <c r="L120" s="229"/>
      <c r="M120" s="229">
        <f>SUM(M121:M121)</f>
        <v>0</v>
      </c>
      <c r="N120" s="228"/>
      <c r="O120" s="228">
        <f>SUM(O121:O121)</f>
        <v>0</v>
      </c>
      <c r="P120" s="228"/>
      <c r="Q120" s="228">
        <f>SUM(Q121:Q121)</f>
        <v>0</v>
      </c>
      <c r="R120" s="229"/>
      <c r="S120" s="229"/>
      <c r="T120" s="230"/>
      <c r="U120" s="224"/>
      <c r="V120" s="224">
        <f>SUM(V121:V121)</f>
        <v>45.99</v>
      </c>
      <c r="W120" s="224"/>
      <c r="X120" s="224"/>
      <c r="AG120" t="s">
        <v>209</v>
      </c>
    </row>
    <row r="121" spans="1:60" outlineLevel="1" x14ac:dyDescent="0.25">
      <c r="A121" s="241">
        <v>37</v>
      </c>
      <c r="B121" s="242" t="s">
        <v>306</v>
      </c>
      <c r="C121" s="253" t="s">
        <v>307</v>
      </c>
      <c r="D121" s="243" t="s">
        <v>308</v>
      </c>
      <c r="E121" s="244">
        <v>119.44601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6" t="s">
        <v>309</v>
      </c>
      <c r="S121" s="246" t="s">
        <v>213</v>
      </c>
      <c r="T121" s="247" t="s">
        <v>261</v>
      </c>
      <c r="U121" s="220">
        <v>0.38500000000000001</v>
      </c>
      <c r="V121" s="220">
        <f>ROUND(E121*U121,2)</f>
        <v>45.99</v>
      </c>
      <c r="W121" s="220"/>
      <c r="X121" s="220" t="s">
        <v>310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311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13" x14ac:dyDescent="0.25">
      <c r="A122" s="225" t="s">
        <v>208</v>
      </c>
      <c r="B122" s="226" t="s">
        <v>158</v>
      </c>
      <c r="C122" s="249" t="s">
        <v>159</v>
      </c>
      <c r="D122" s="227"/>
      <c r="E122" s="228"/>
      <c r="F122" s="229"/>
      <c r="G122" s="229">
        <f>SUMIF(AG123:AG123,"&lt;&gt;NOR",G123:G123)</f>
        <v>0</v>
      </c>
      <c r="H122" s="229"/>
      <c r="I122" s="229">
        <f>SUM(I123:I123)</f>
        <v>0</v>
      </c>
      <c r="J122" s="229"/>
      <c r="K122" s="229">
        <f>SUM(K123:K123)</f>
        <v>0</v>
      </c>
      <c r="L122" s="229"/>
      <c r="M122" s="229">
        <f>SUM(M123:M123)</f>
        <v>0</v>
      </c>
      <c r="N122" s="228"/>
      <c r="O122" s="228">
        <f>SUM(O123:O123)</f>
        <v>0</v>
      </c>
      <c r="P122" s="228"/>
      <c r="Q122" s="228">
        <f>SUM(Q123:Q123)</f>
        <v>0</v>
      </c>
      <c r="R122" s="229"/>
      <c r="S122" s="229"/>
      <c r="T122" s="230"/>
      <c r="U122" s="224"/>
      <c r="V122" s="224">
        <f>SUM(V123:V123)</f>
        <v>0</v>
      </c>
      <c r="W122" s="224"/>
      <c r="X122" s="224"/>
      <c r="AG122" t="s">
        <v>209</v>
      </c>
    </row>
    <row r="123" spans="1:60" outlineLevel="1" x14ac:dyDescent="0.25">
      <c r="A123" s="241">
        <v>38</v>
      </c>
      <c r="B123" s="242" t="s">
        <v>719</v>
      </c>
      <c r="C123" s="253" t="s">
        <v>720</v>
      </c>
      <c r="D123" s="243" t="s">
        <v>247</v>
      </c>
      <c r="E123" s="244">
        <v>1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6"/>
      <c r="S123" s="246" t="s">
        <v>239</v>
      </c>
      <c r="T123" s="247" t="s">
        <v>214</v>
      </c>
      <c r="U123" s="220">
        <v>0</v>
      </c>
      <c r="V123" s="220">
        <f>ROUND(E123*U123,2)</f>
        <v>0</v>
      </c>
      <c r="W123" s="220"/>
      <c r="X123" s="220" t="s">
        <v>388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400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13" x14ac:dyDescent="0.25">
      <c r="A124" s="225" t="s">
        <v>208</v>
      </c>
      <c r="B124" s="226" t="s">
        <v>170</v>
      </c>
      <c r="C124" s="249" t="s">
        <v>171</v>
      </c>
      <c r="D124" s="227"/>
      <c r="E124" s="228"/>
      <c r="F124" s="229"/>
      <c r="G124" s="229">
        <f>SUMIF(AG125:AG133,"&lt;&gt;NOR",G125:G133)</f>
        <v>0</v>
      </c>
      <c r="H124" s="229"/>
      <c r="I124" s="229">
        <f>SUM(I125:I133)</f>
        <v>0</v>
      </c>
      <c r="J124" s="229"/>
      <c r="K124" s="229">
        <f>SUM(K125:K133)</f>
        <v>0</v>
      </c>
      <c r="L124" s="229"/>
      <c r="M124" s="229">
        <f>SUM(M125:M133)</f>
        <v>0</v>
      </c>
      <c r="N124" s="228"/>
      <c r="O124" s="228">
        <f>SUM(O125:O133)</f>
        <v>0.17</v>
      </c>
      <c r="P124" s="228"/>
      <c r="Q124" s="228">
        <f>SUM(Q125:Q133)</f>
        <v>0</v>
      </c>
      <c r="R124" s="229"/>
      <c r="S124" s="229"/>
      <c r="T124" s="230"/>
      <c r="U124" s="224"/>
      <c r="V124" s="224">
        <f>SUM(V125:V133)</f>
        <v>0</v>
      </c>
      <c r="W124" s="224"/>
      <c r="X124" s="224"/>
      <c r="AG124" t="s">
        <v>209</v>
      </c>
    </row>
    <row r="125" spans="1:60" outlineLevel="1" x14ac:dyDescent="0.25">
      <c r="A125" s="241">
        <v>39</v>
      </c>
      <c r="B125" s="242" t="s">
        <v>312</v>
      </c>
      <c r="C125" s="253" t="s">
        <v>313</v>
      </c>
      <c r="D125" s="243" t="s">
        <v>292</v>
      </c>
      <c r="E125" s="244">
        <v>13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6"/>
      <c r="S125" s="246" t="s">
        <v>239</v>
      </c>
      <c r="T125" s="247" t="s">
        <v>214</v>
      </c>
      <c r="U125" s="220">
        <v>0</v>
      </c>
      <c r="V125" s="220">
        <f>ROUND(E125*U125,2)</f>
        <v>0</v>
      </c>
      <c r="W125" s="220"/>
      <c r="X125" s="220" t="s">
        <v>262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263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31">
        <v>40</v>
      </c>
      <c r="B126" s="232" t="s">
        <v>721</v>
      </c>
      <c r="C126" s="250" t="s">
        <v>722</v>
      </c>
      <c r="D126" s="233" t="s">
        <v>292</v>
      </c>
      <c r="E126" s="234">
        <v>1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4">
        <v>0.156</v>
      </c>
      <c r="O126" s="234">
        <f>ROUND(E126*N126,2)</f>
        <v>0.16</v>
      </c>
      <c r="P126" s="234">
        <v>0</v>
      </c>
      <c r="Q126" s="234">
        <f>ROUND(E126*P126,2)</f>
        <v>0</v>
      </c>
      <c r="R126" s="236"/>
      <c r="S126" s="236" t="s">
        <v>239</v>
      </c>
      <c r="T126" s="237" t="s">
        <v>214</v>
      </c>
      <c r="U126" s="220">
        <v>0</v>
      </c>
      <c r="V126" s="220">
        <f>ROUND(E126*U126,2)</f>
        <v>0</v>
      </c>
      <c r="W126" s="220"/>
      <c r="X126" s="220" t="s">
        <v>262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263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1" t="s">
        <v>723</v>
      </c>
      <c r="D127" s="239"/>
      <c r="E127" s="239"/>
      <c r="F127" s="239"/>
      <c r="G127" s="239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218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52" t="s">
        <v>724</v>
      </c>
      <c r="D128" s="240"/>
      <c r="E128" s="240"/>
      <c r="F128" s="240"/>
      <c r="G128" s="24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218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2" t="s">
        <v>725</v>
      </c>
      <c r="D129" s="240"/>
      <c r="E129" s="240"/>
      <c r="F129" s="240"/>
      <c r="G129" s="24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218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52" t="s">
        <v>726</v>
      </c>
      <c r="D130" s="240"/>
      <c r="E130" s="240"/>
      <c r="F130" s="240"/>
      <c r="G130" s="24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218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2" t="s">
        <v>727</v>
      </c>
      <c r="D131" s="240"/>
      <c r="E131" s="240"/>
      <c r="F131" s="240"/>
      <c r="G131" s="24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218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31">
        <v>41</v>
      </c>
      <c r="B132" s="232" t="s">
        <v>318</v>
      </c>
      <c r="C132" s="250" t="s">
        <v>319</v>
      </c>
      <c r="D132" s="233" t="s">
        <v>292</v>
      </c>
      <c r="E132" s="234">
        <v>1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4">
        <v>1.32E-2</v>
      </c>
      <c r="O132" s="234">
        <f>ROUND(E132*N132,2)</f>
        <v>0.01</v>
      </c>
      <c r="P132" s="234">
        <v>0</v>
      </c>
      <c r="Q132" s="234">
        <f>ROUND(E132*P132,2)</f>
        <v>0</v>
      </c>
      <c r="R132" s="236"/>
      <c r="S132" s="236" t="s">
        <v>239</v>
      </c>
      <c r="T132" s="237" t="s">
        <v>214</v>
      </c>
      <c r="U132" s="220">
        <v>0</v>
      </c>
      <c r="V132" s="220">
        <f>ROUND(E132*U132,2)</f>
        <v>0</v>
      </c>
      <c r="W132" s="220"/>
      <c r="X132" s="220" t="s">
        <v>262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263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1" t="s">
        <v>320</v>
      </c>
      <c r="D133" s="239"/>
      <c r="E133" s="239"/>
      <c r="F133" s="239"/>
      <c r="G133" s="239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218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5">
      <c r="A134" s="3"/>
      <c r="B134" s="4"/>
      <c r="C134" s="254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v>15</v>
      </c>
      <c r="AF134">
        <v>21</v>
      </c>
      <c r="AG134" t="s">
        <v>195</v>
      </c>
    </row>
    <row r="135" spans="1:60" ht="13" x14ac:dyDescent="0.25">
      <c r="A135" s="213"/>
      <c r="B135" s="214" t="s">
        <v>29</v>
      </c>
      <c r="C135" s="255"/>
      <c r="D135" s="215"/>
      <c r="E135" s="216"/>
      <c r="F135" s="216"/>
      <c r="G135" s="248">
        <f>G8+G79+G96+G99+G112+G115+G120+G122+G124</f>
        <v>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f>SUMIF(L7:L133,AE134,G7:G133)</f>
        <v>0</v>
      </c>
      <c r="AF135">
        <f>SUMIF(L7:L133,AF134,G7:G133)</f>
        <v>0</v>
      </c>
      <c r="AG135" t="s">
        <v>252</v>
      </c>
    </row>
    <row r="136" spans="1:60" x14ac:dyDescent="0.25">
      <c r="C136" s="256"/>
      <c r="D136" s="10"/>
      <c r="AG136" t="s">
        <v>255</v>
      </c>
    </row>
    <row r="137" spans="1:60" x14ac:dyDescent="0.25">
      <c r="D137" s="10"/>
    </row>
    <row r="138" spans="1:60" x14ac:dyDescent="0.25">
      <c r="D138" s="10"/>
    </row>
    <row r="139" spans="1:60" x14ac:dyDescent="0.25">
      <c r="D139" s="10"/>
    </row>
    <row r="140" spans="1:60" x14ac:dyDescent="0.25">
      <c r="D140" s="10"/>
    </row>
    <row r="141" spans="1:60" x14ac:dyDescent="0.25">
      <c r="D141" s="10"/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XFRNUCGFDFaJYUNphrkfGVQYgAVLlVS1pRP8mb5Ive66Ht6Y0xahP1xC1z2tpy7EB4F26kY2AOG8BgnlECfhg==" saltValue="uEUDcCzfUD39n8zsFqK8zQ==" spinCount="100000" sheet="1"/>
  <mergeCells count="38">
    <mergeCell ref="C131:G131"/>
    <mergeCell ref="C133:G133"/>
    <mergeCell ref="C117:G117"/>
    <mergeCell ref="C119:G119"/>
    <mergeCell ref="C127:G127"/>
    <mergeCell ref="C128:G128"/>
    <mergeCell ref="C129:G129"/>
    <mergeCell ref="C130:G130"/>
    <mergeCell ref="C101:G101"/>
    <mergeCell ref="C103:G103"/>
    <mergeCell ref="C104:G104"/>
    <mergeCell ref="C106:G106"/>
    <mergeCell ref="C110:G110"/>
    <mergeCell ref="C114:G114"/>
    <mergeCell ref="C55:G55"/>
    <mergeCell ref="C57:G57"/>
    <mergeCell ref="C58:G58"/>
    <mergeCell ref="C59:G59"/>
    <mergeCell ref="C83:G83"/>
    <mergeCell ref="C92:G92"/>
    <mergeCell ref="C44:G44"/>
    <mergeCell ref="C46:G46"/>
    <mergeCell ref="C48:G48"/>
    <mergeCell ref="C49:G49"/>
    <mergeCell ref="C50:G50"/>
    <mergeCell ref="C53:G53"/>
    <mergeCell ref="C15:G15"/>
    <mergeCell ref="C17:G17"/>
    <mergeCell ref="C20:G20"/>
    <mergeCell ref="C23:G23"/>
    <mergeCell ref="C26:G26"/>
    <mergeCell ref="C29:G29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5D6CE-EBD0-4887-907A-364704A797C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5" t="s">
        <v>256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58</v>
      </c>
      <c r="C3" s="199" t="s">
        <v>59</v>
      </c>
      <c r="D3" s="197"/>
      <c r="E3" s="197"/>
      <c r="F3" s="197"/>
      <c r="G3" s="198"/>
      <c r="AC3" s="175" t="s">
        <v>183</v>
      </c>
      <c r="AG3" t="s">
        <v>185</v>
      </c>
    </row>
    <row r="4" spans="1:60" ht="25" customHeight="1" x14ac:dyDescent="0.25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105</v>
      </c>
      <c r="C8" s="249" t="s">
        <v>106</v>
      </c>
      <c r="D8" s="227"/>
      <c r="E8" s="228"/>
      <c r="F8" s="229"/>
      <c r="G8" s="229">
        <f>SUMIF(AG9:AG50,"&lt;&gt;NOR",G9:G50)</f>
        <v>0</v>
      </c>
      <c r="H8" s="229"/>
      <c r="I8" s="229">
        <f>SUM(I9:I50)</f>
        <v>0</v>
      </c>
      <c r="J8" s="229"/>
      <c r="K8" s="229">
        <f>SUM(K9:K50)</f>
        <v>0</v>
      </c>
      <c r="L8" s="229"/>
      <c r="M8" s="229">
        <f>SUM(M9:M50)</f>
        <v>0</v>
      </c>
      <c r="N8" s="228"/>
      <c r="O8" s="228">
        <f>SUM(O9:O50)</f>
        <v>23.84</v>
      </c>
      <c r="P8" s="228"/>
      <c r="Q8" s="228">
        <f>SUM(Q9:Q50)</f>
        <v>0</v>
      </c>
      <c r="R8" s="229"/>
      <c r="S8" s="229"/>
      <c r="T8" s="230"/>
      <c r="U8" s="224"/>
      <c r="V8" s="224">
        <f>SUM(V9:V50)</f>
        <v>238.32000000000002</v>
      </c>
      <c r="W8" s="224"/>
      <c r="X8" s="224"/>
      <c r="AG8" t="s">
        <v>209</v>
      </c>
    </row>
    <row r="9" spans="1:60" outlineLevel="1" x14ac:dyDescent="0.25">
      <c r="A9" s="231">
        <v>1</v>
      </c>
      <c r="B9" s="232" t="s">
        <v>728</v>
      </c>
      <c r="C9" s="250" t="s">
        <v>729</v>
      </c>
      <c r="D9" s="233" t="s">
        <v>271</v>
      </c>
      <c r="E9" s="234">
        <v>57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323</v>
      </c>
      <c r="S9" s="236" t="s">
        <v>213</v>
      </c>
      <c r="T9" s="237" t="s">
        <v>261</v>
      </c>
      <c r="U9" s="220">
        <v>0</v>
      </c>
      <c r="V9" s="220">
        <f>ROUND(E9*U9,2)</f>
        <v>0</v>
      </c>
      <c r="W9" s="220"/>
      <c r="X9" s="220" t="s">
        <v>262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5" outlineLevel="1" x14ac:dyDescent="0.25">
      <c r="A10" s="217"/>
      <c r="B10" s="218"/>
      <c r="C10" s="262" t="s">
        <v>730</v>
      </c>
      <c r="D10" s="259"/>
      <c r="E10" s="259"/>
      <c r="F10" s="259"/>
      <c r="G10" s="25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2" t="s">
        <v>731</v>
      </c>
      <c r="D11" s="240"/>
      <c r="E11" s="240"/>
      <c r="F11" s="240"/>
      <c r="G11" s="24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218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1" t="s">
        <v>732</v>
      </c>
      <c r="D12" s="257"/>
      <c r="E12" s="258">
        <v>36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61" t="s">
        <v>733</v>
      </c>
      <c r="D13" s="257"/>
      <c r="E13" s="258">
        <v>21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265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1">
        <v>2</v>
      </c>
      <c r="B14" s="232" t="s">
        <v>734</v>
      </c>
      <c r="C14" s="250" t="s">
        <v>735</v>
      </c>
      <c r="D14" s="233" t="s">
        <v>271</v>
      </c>
      <c r="E14" s="234">
        <v>57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 t="s">
        <v>323</v>
      </c>
      <c r="S14" s="236" t="s">
        <v>213</v>
      </c>
      <c r="T14" s="237" t="s">
        <v>261</v>
      </c>
      <c r="U14" s="220">
        <v>0</v>
      </c>
      <c r="V14" s="220">
        <f>ROUND(E14*U14,2)</f>
        <v>0</v>
      </c>
      <c r="W14" s="220"/>
      <c r="X14" s="220" t="s">
        <v>262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263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5" outlineLevel="1" x14ac:dyDescent="0.25">
      <c r="A15" s="217"/>
      <c r="B15" s="218"/>
      <c r="C15" s="262" t="s">
        <v>730</v>
      </c>
      <c r="D15" s="259"/>
      <c r="E15" s="259"/>
      <c r="F15" s="259"/>
      <c r="G15" s="259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8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2" t="s">
        <v>731</v>
      </c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218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61" t="s">
        <v>732</v>
      </c>
      <c r="D17" s="257"/>
      <c r="E17" s="258">
        <v>36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265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61" t="s">
        <v>733</v>
      </c>
      <c r="D18" s="257"/>
      <c r="E18" s="258">
        <v>21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265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1">
        <v>3</v>
      </c>
      <c r="B19" s="232" t="s">
        <v>736</v>
      </c>
      <c r="C19" s="250" t="s">
        <v>737</v>
      </c>
      <c r="D19" s="233" t="s">
        <v>271</v>
      </c>
      <c r="E19" s="234">
        <v>57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 t="s">
        <v>323</v>
      </c>
      <c r="S19" s="236" t="s">
        <v>213</v>
      </c>
      <c r="T19" s="237" t="s">
        <v>261</v>
      </c>
      <c r="U19" s="220">
        <v>0</v>
      </c>
      <c r="V19" s="220">
        <f>ROUND(E19*U19,2)</f>
        <v>0</v>
      </c>
      <c r="W19" s="220"/>
      <c r="X19" s="220" t="s">
        <v>262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263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5" outlineLevel="1" x14ac:dyDescent="0.25">
      <c r="A20" s="217"/>
      <c r="B20" s="218"/>
      <c r="C20" s="262" t="s">
        <v>730</v>
      </c>
      <c r="D20" s="259"/>
      <c r="E20" s="259"/>
      <c r="F20" s="259"/>
      <c r="G20" s="259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8" t="str">
        <f>C20</f>
        <v>zapažených i nezapažených s urovnáním dna do předepsaného profilu a spádu, s přehozením výkopku na přilehlém terénu na vzdálenost do 3 m od podélné osy rýhy nebo s naložením výkopku na dopravní prostředek.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2" t="s">
        <v>331</v>
      </c>
      <c r="D21" s="240"/>
      <c r="E21" s="240"/>
      <c r="F21" s="240"/>
      <c r="G21" s="24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218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61" t="s">
        <v>732</v>
      </c>
      <c r="D22" s="257"/>
      <c r="E22" s="258">
        <v>36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265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61" t="s">
        <v>733</v>
      </c>
      <c r="D23" s="257"/>
      <c r="E23" s="258">
        <v>21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1">
        <v>4</v>
      </c>
      <c r="B24" s="232" t="s">
        <v>738</v>
      </c>
      <c r="C24" s="250" t="s">
        <v>739</v>
      </c>
      <c r="D24" s="233" t="s">
        <v>271</v>
      </c>
      <c r="E24" s="234">
        <v>57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 t="s">
        <v>323</v>
      </c>
      <c r="S24" s="236" t="s">
        <v>213</v>
      </c>
      <c r="T24" s="237" t="s">
        <v>261</v>
      </c>
      <c r="U24" s="220">
        <v>0</v>
      </c>
      <c r="V24" s="220">
        <f>ROUND(E24*U24,2)</f>
        <v>0</v>
      </c>
      <c r="W24" s="220"/>
      <c r="X24" s="220" t="s">
        <v>262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263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5" outlineLevel="1" x14ac:dyDescent="0.25">
      <c r="A25" s="217"/>
      <c r="B25" s="218"/>
      <c r="C25" s="262" t="s">
        <v>730</v>
      </c>
      <c r="D25" s="259"/>
      <c r="E25" s="259"/>
      <c r="F25" s="259"/>
      <c r="G25" s="259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278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8" t="str">
        <f>C25</f>
        <v>zapažených i nezapažených s urovnáním dna do předepsaného profilu a spádu, s přehozením výkopku na přilehlém terénu na vzdálenost do 3 m od podélné osy rýhy nebo s naložením výkopku na dopravní prostředek.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2" t="s">
        <v>331</v>
      </c>
      <c r="D26" s="240"/>
      <c r="E26" s="240"/>
      <c r="F26" s="240"/>
      <c r="G26" s="24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218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61" t="s">
        <v>732</v>
      </c>
      <c r="D27" s="257"/>
      <c r="E27" s="258">
        <v>36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265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61" t="s">
        <v>733</v>
      </c>
      <c r="D28" s="257"/>
      <c r="E28" s="258">
        <v>21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265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1">
        <v>5</v>
      </c>
      <c r="B29" s="232" t="s">
        <v>354</v>
      </c>
      <c r="C29" s="250" t="s">
        <v>355</v>
      </c>
      <c r="D29" s="233" t="s">
        <v>271</v>
      </c>
      <c r="E29" s="234">
        <v>14.4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 t="s">
        <v>323</v>
      </c>
      <c r="S29" s="236" t="s">
        <v>213</v>
      </c>
      <c r="T29" s="237" t="s">
        <v>261</v>
      </c>
      <c r="U29" s="220">
        <v>7.3999999999999996E-2</v>
      </c>
      <c r="V29" s="220">
        <f>ROUND(E29*U29,2)</f>
        <v>1.07</v>
      </c>
      <c r="W29" s="220"/>
      <c r="X29" s="220" t="s">
        <v>262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263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62" t="s">
        <v>356</v>
      </c>
      <c r="D30" s="259"/>
      <c r="E30" s="259"/>
      <c r="F30" s="259"/>
      <c r="G30" s="259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61" t="s">
        <v>740</v>
      </c>
      <c r="D31" s="257"/>
      <c r="E31" s="258">
        <v>114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265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61" t="s">
        <v>741</v>
      </c>
      <c r="D32" s="257"/>
      <c r="E32" s="258">
        <v>-99.6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265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" outlineLevel="1" x14ac:dyDescent="0.25">
      <c r="A33" s="231">
        <v>6</v>
      </c>
      <c r="B33" s="232" t="s">
        <v>363</v>
      </c>
      <c r="C33" s="250" t="s">
        <v>364</v>
      </c>
      <c r="D33" s="233" t="s">
        <v>271</v>
      </c>
      <c r="E33" s="234">
        <v>14.4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 t="s">
        <v>323</v>
      </c>
      <c r="S33" s="236" t="s">
        <v>213</v>
      </c>
      <c r="T33" s="237" t="s">
        <v>261</v>
      </c>
      <c r="U33" s="220">
        <v>0</v>
      </c>
      <c r="V33" s="220">
        <f>ROUND(E33*U33,2)</f>
        <v>0</v>
      </c>
      <c r="W33" s="220"/>
      <c r="X33" s="220" t="s">
        <v>262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263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1" t="s">
        <v>742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218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61" t="s">
        <v>740</v>
      </c>
      <c r="D35" s="257"/>
      <c r="E35" s="258">
        <v>114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265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61" t="s">
        <v>741</v>
      </c>
      <c r="D36" s="257"/>
      <c r="E36" s="258">
        <v>-99.6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1">
        <v>7</v>
      </c>
      <c r="B37" s="232" t="s">
        <v>366</v>
      </c>
      <c r="C37" s="250" t="s">
        <v>367</v>
      </c>
      <c r="D37" s="233" t="s">
        <v>271</v>
      </c>
      <c r="E37" s="234">
        <v>99.6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 t="s">
        <v>323</v>
      </c>
      <c r="S37" s="236" t="s">
        <v>213</v>
      </c>
      <c r="T37" s="237" t="s">
        <v>261</v>
      </c>
      <c r="U37" s="220">
        <v>0</v>
      </c>
      <c r="V37" s="220">
        <f>ROUND(E37*U37,2)</f>
        <v>0</v>
      </c>
      <c r="W37" s="220"/>
      <c r="X37" s="220" t="s">
        <v>262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263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62" t="s">
        <v>368</v>
      </c>
      <c r="D38" s="259"/>
      <c r="E38" s="259"/>
      <c r="F38" s="259"/>
      <c r="G38" s="259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61" t="s">
        <v>743</v>
      </c>
      <c r="D39" s="257"/>
      <c r="E39" s="258">
        <v>57.6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265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61" t="s">
        <v>744</v>
      </c>
      <c r="D40" s="257"/>
      <c r="E40" s="258">
        <v>42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265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1">
        <v>8</v>
      </c>
      <c r="B41" s="232" t="s">
        <v>377</v>
      </c>
      <c r="C41" s="250" t="s">
        <v>635</v>
      </c>
      <c r="D41" s="233" t="s">
        <v>247</v>
      </c>
      <c r="E41" s="234">
        <v>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6"/>
      <c r="S41" s="236" t="s">
        <v>239</v>
      </c>
      <c r="T41" s="237" t="s">
        <v>214</v>
      </c>
      <c r="U41" s="220">
        <v>0.2</v>
      </c>
      <c r="V41" s="220">
        <f>ROUND(E41*U41,2)</f>
        <v>0.2</v>
      </c>
      <c r="W41" s="220"/>
      <c r="X41" s="220" t="s">
        <v>262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1" t="s">
        <v>379</v>
      </c>
      <c r="D42" s="239"/>
      <c r="E42" s="239"/>
      <c r="F42" s="239"/>
      <c r="G42" s="239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218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2" t="s">
        <v>636</v>
      </c>
      <c r="D43" s="240"/>
      <c r="E43" s="240"/>
      <c r="F43" s="240"/>
      <c r="G43" s="24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218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" outlineLevel="1" x14ac:dyDescent="0.25">
      <c r="A44" s="241">
        <v>9</v>
      </c>
      <c r="B44" s="242" t="s">
        <v>745</v>
      </c>
      <c r="C44" s="253" t="s">
        <v>746</v>
      </c>
      <c r="D44" s="243" t="s">
        <v>292</v>
      </c>
      <c r="E44" s="244">
        <v>3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3.8659500000000002</v>
      </c>
      <c r="O44" s="244">
        <f>ROUND(E44*N44,2)</f>
        <v>11.6</v>
      </c>
      <c r="P44" s="244">
        <v>0</v>
      </c>
      <c r="Q44" s="244">
        <f>ROUND(E44*P44,2)</f>
        <v>0</v>
      </c>
      <c r="R44" s="246"/>
      <c r="S44" s="246" t="s">
        <v>239</v>
      </c>
      <c r="T44" s="247" t="s">
        <v>214</v>
      </c>
      <c r="U44" s="220">
        <v>79.015680000000003</v>
      </c>
      <c r="V44" s="220">
        <f>ROUND(E44*U44,2)</f>
        <v>237.05</v>
      </c>
      <c r="W44" s="220"/>
      <c r="X44" s="220" t="s">
        <v>262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361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1">
        <v>10</v>
      </c>
      <c r="B45" s="232" t="s">
        <v>747</v>
      </c>
      <c r="C45" s="250" t="s">
        <v>748</v>
      </c>
      <c r="D45" s="233" t="s">
        <v>271</v>
      </c>
      <c r="E45" s="234">
        <v>7.2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1.7</v>
      </c>
      <c r="O45" s="234">
        <f>ROUND(E45*N45,2)</f>
        <v>12.24</v>
      </c>
      <c r="P45" s="234">
        <v>0</v>
      </c>
      <c r="Q45" s="234">
        <f>ROUND(E45*P45,2)</f>
        <v>0</v>
      </c>
      <c r="R45" s="236"/>
      <c r="S45" s="236" t="s">
        <v>239</v>
      </c>
      <c r="T45" s="237" t="s">
        <v>272</v>
      </c>
      <c r="U45" s="220">
        <v>0</v>
      </c>
      <c r="V45" s="220">
        <f>ROUND(E45*U45,2)</f>
        <v>0</v>
      </c>
      <c r="W45" s="220"/>
      <c r="X45" s="220" t="s">
        <v>262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263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61" t="s">
        <v>749</v>
      </c>
      <c r="D46" s="257"/>
      <c r="E46" s="258">
        <v>7.2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265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" outlineLevel="1" x14ac:dyDescent="0.25">
      <c r="A47" s="231">
        <v>11</v>
      </c>
      <c r="B47" s="232" t="s">
        <v>453</v>
      </c>
      <c r="C47" s="250" t="s">
        <v>454</v>
      </c>
      <c r="D47" s="233" t="s">
        <v>271</v>
      </c>
      <c r="E47" s="234">
        <v>112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6" t="s">
        <v>455</v>
      </c>
      <c r="S47" s="236" t="s">
        <v>213</v>
      </c>
      <c r="T47" s="237" t="s">
        <v>261</v>
      </c>
      <c r="U47" s="220">
        <v>0</v>
      </c>
      <c r="V47" s="220">
        <f>ROUND(E47*U47,2)</f>
        <v>0</v>
      </c>
      <c r="W47" s="220"/>
      <c r="X47" s="220" t="s">
        <v>456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457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62" t="s">
        <v>458</v>
      </c>
      <c r="D48" s="259"/>
      <c r="E48" s="259"/>
      <c r="F48" s="259"/>
      <c r="G48" s="259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278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38" t="str">
        <f>C48</f>
        <v>popř. lesní půdy s naložením, vodorovným přemístěním a složením na hromady nebo se zpětným přemístěním a rozprostřením.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61" t="s">
        <v>750</v>
      </c>
      <c r="D49" s="257"/>
      <c r="E49" s="258">
        <v>72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265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61" t="s">
        <v>751</v>
      </c>
      <c r="D50" s="257"/>
      <c r="E50" s="258">
        <v>40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265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13" x14ac:dyDescent="0.25">
      <c r="A51" s="225" t="s">
        <v>208</v>
      </c>
      <c r="B51" s="226" t="s">
        <v>107</v>
      </c>
      <c r="C51" s="249" t="s">
        <v>108</v>
      </c>
      <c r="D51" s="227"/>
      <c r="E51" s="228"/>
      <c r="F51" s="229"/>
      <c r="G51" s="229">
        <f>SUMIF(AG52:AG61,"&lt;&gt;NOR",G52:G61)</f>
        <v>0</v>
      </c>
      <c r="H51" s="229"/>
      <c r="I51" s="229">
        <f>SUM(I52:I61)</f>
        <v>0</v>
      </c>
      <c r="J51" s="229"/>
      <c r="K51" s="229">
        <f>SUM(K52:K61)</f>
        <v>0</v>
      </c>
      <c r="L51" s="229"/>
      <c r="M51" s="229">
        <f>SUM(M52:M61)</f>
        <v>0</v>
      </c>
      <c r="N51" s="228"/>
      <c r="O51" s="228">
        <f>SUM(O52:O61)</f>
        <v>0</v>
      </c>
      <c r="P51" s="228"/>
      <c r="Q51" s="228">
        <f>SUM(Q52:Q61)</f>
        <v>0</v>
      </c>
      <c r="R51" s="229"/>
      <c r="S51" s="229"/>
      <c r="T51" s="230"/>
      <c r="U51" s="224"/>
      <c r="V51" s="224">
        <f>SUM(V52:V61)</f>
        <v>7.9</v>
      </c>
      <c r="W51" s="224"/>
      <c r="X51" s="224"/>
      <c r="AG51" t="s">
        <v>209</v>
      </c>
    </row>
    <row r="52" spans="1:60" outlineLevel="1" x14ac:dyDescent="0.25">
      <c r="A52" s="231">
        <v>12</v>
      </c>
      <c r="B52" s="232" t="s">
        <v>257</v>
      </c>
      <c r="C52" s="250" t="s">
        <v>258</v>
      </c>
      <c r="D52" s="233" t="s">
        <v>259</v>
      </c>
      <c r="E52" s="234">
        <v>329.49599999999998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6" t="s">
        <v>260</v>
      </c>
      <c r="S52" s="236" t="s">
        <v>213</v>
      </c>
      <c r="T52" s="237" t="s">
        <v>261</v>
      </c>
      <c r="U52" s="220">
        <v>0</v>
      </c>
      <c r="V52" s="220">
        <f>ROUND(E52*U52,2)</f>
        <v>0</v>
      </c>
      <c r="W52" s="220"/>
      <c r="X52" s="220" t="s">
        <v>262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263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61" t="s">
        <v>752</v>
      </c>
      <c r="D53" s="257"/>
      <c r="E53" s="258">
        <v>35.700000000000003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265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61" t="s">
        <v>753</v>
      </c>
      <c r="D54" s="257"/>
      <c r="E54" s="258">
        <v>42.2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265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61" t="s">
        <v>754</v>
      </c>
      <c r="D55" s="257"/>
      <c r="E55" s="258">
        <v>106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265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61" t="s">
        <v>755</v>
      </c>
      <c r="D56" s="257"/>
      <c r="E56" s="258">
        <v>27.2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265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61" t="s">
        <v>756</v>
      </c>
      <c r="D57" s="257"/>
      <c r="E57" s="258">
        <v>55.496000000000002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265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61" t="s">
        <v>757</v>
      </c>
      <c r="D58" s="257"/>
      <c r="E58" s="258">
        <v>27.2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265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61" t="s">
        <v>758</v>
      </c>
      <c r="D59" s="257"/>
      <c r="E59" s="258">
        <v>35.700000000000003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265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1">
        <v>13</v>
      </c>
      <c r="B60" s="242" t="s">
        <v>269</v>
      </c>
      <c r="C60" s="253" t="s">
        <v>270</v>
      </c>
      <c r="D60" s="243" t="s">
        <v>271</v>
      </c>
      <c r="E60" s="244">
        <v>100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239</v>
      </c>
      <c r="T60" s="247" t="s">
        <v>272</v>
      </c>
      <c r="U60" s="220">
        <v>0</v>
      </c>
      <c r="V60" s="220">
        <f>ROUND(E60*U60,2)</f>
        <v>0</v>
      </c>
      <c r="W60" s="220"/>
      <c r="X60" s="220" t="s">
        <v>262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263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1">
        <v>14</v>
      </c>
      <c r="B61" s="242" t="s">
        <v>273</v>
      </c>
      <c r="C61" s="253" t="s">
        <v>274</v>
      </c>
      <c r="D61" s="243" t="s">
        <v>271</v>
      </c>
      <c r="E61" s="244">
        <v>5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239</v>
      </c>
      <c r="T61" s="247" t="s">
        <v>272</v>
      </c>
      <c r="U61" s="220">
        <v>1.579</v>
      </c>
      <c r="V61" s="220">
        <f>ROUND(E61*U61,2)</f>
        <v>7.9</v>
      </c>
      <c r="W61" s="220"/>
      <c r="X61" s="220" t="s">
        <v>262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263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13" x14ac:dyDescent="0.25">
      <c r="A62" s="225" t="s">
        <v>208</v>
      </c>
      <c r="B62" s="226" t="s">
        <v>109</v>
      </c>
      <c r="C62" s="249" t="s">
        <v>110</v>
      </c>
      <c r="D62" s="227"/>
      <c r="E62" s="228"/>
      <c r="F62" s="229"/>
      <c r="G62" s="229">
        <f>SUMIF(AG63:AG70,"&lt;&gt;NOR",G63:G70)</f>
        <v>0</v>
      </c>
      <c r="H62" s="229"/>
      <c r="I62" s="229">
        <f>SUM(I63:I70)</f>
        <v>0</v>
      </c>
      <c r="J62" s="229"/>
      <c r="K62" s="229">
        <f>SUM(K63:K70)</f>
        <v>0</v>
      </c>
      <c r="L62" s="229"/>
      <c r="M62" s="229">
        <f>SUM(M63:M70)</f>
        <v>0</v>
      </c>
      <c r="N62" s="228"/>
      <c r="O62" s="228">
        <f>SUM(O63:O70)</f>
        <v>2.61</v>
      </c>
      <c r="P62" s="228"/>
      <c r="Q62" s="228">
        <f>SUM(Q63:Q70)</f>
        <v>0</v>
      </c>
      <c r="R62" s="229"/>
      <c r="S62" s="229"/>
      <c r="T62" s="230"/>
      <c r="U62" s="224"/>
      <c r="V62" s="224">
        <f>SUM(V63:V70)</f>
        <v>0</v>
      </c>
      <c r="W62" s="224"/>
      <c r="X62" s="224"/>
      <c r="AG62" t="s">
        <v>209</v>
      </c>
    </row>
    <row r="63" spans="1:60" outlineLevel="1" x14ac:dyDescent="0.25">
      <c r="A63" s="231">
        <v>15</v>
      </c>
      <c r="B63" s="232" t="s">
        <v>759</v>
      </c>
      <c r="C63" s="250" t="s">
        <v>760</v>
      </c>
      <c r="D63" s="233" t="s">
        <v>271</v>
      </c>
      <c r="E63" s="234">
        <v>1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2.5249999999999999</v>
      </c>
      <c r="O63" s="234">
        <f>ROUND(E63*N63,2)</f>
        <v>2.5299999999999998</v>
      </c>
      <c r="P63" s="234">
        <v>0</v>
      </c>
      <c r="Q63" s="234">
        <f>ROUND(E63*P63,2)</f>
        <v>0</v>
      </c>
      <c r="R63" s="236" t="s">
        <v>467</v>
      </c>
      <c r="S63" s="236" t="s">
        <v>213</v>
      </c>
      <c r="T63" s="237" t="s">
        <v>261</v>
      </c>
      <c r="U63" s="220">
        <v>0</v>
      </c>
      <c r="V63" s="220">
        <f>ROUND(E63*U63,2)</f>
        <v>0</v>
      </c>
      <c r="W63" s="220"/>
      <c r="X63" s="220" t="s">
        <v>262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263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61" t="s">
        <v>761</v>
      </c>
      <c r="D64" s="257"/>
      <c r="E64" s="258">
        <v>1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265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1">
        <v>16</v>
      </c>
      <c r="B65" s="232" t="s">
        <v>762</v>
      </c>
      <c r="C65" s="250" t="s">
        <v>763</v>
      </c>
      <c r="D65" s="233" t="s">
        <v>259</v>
      </c>
      <c r="E65" s="234">
        <v>2.16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3.6339999999999997E-2</v>
      </c>
      <c r="O65" s="234">
        <f>ROUND(E65*N65,2)</f>
        <v>0.08</v>
      </c>
      <c r="P65" s="234">
        <v>0</v>
      </c>
      <c r="Q65" s="234">
        <f>ROUND(E65*P65,2)</f>
        <v>0</v>
      </c>
      <c r="R65" s="236" t="s">
        <v>467</v>
      </c>
      <c r="S65" s="236" t="s">
        <v>213</v>
      </c>
      <c r="T65" s="237" t="s">
        <v>261</v>
      </c>
      <c r="U65" s="220">
        <v>0</v>
      </c>
      <c r="V65" s="220">
        <f>ROUND(E65*U65,2)</f>
        <v>0</v>
      </c>
      <c r="W65" s="220"/>
      <c r="X65" s="220" t="s">
        <v>262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263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5" outlineLevel="1" x14ac:dyDescent="0.25">
      <c r="A66" s="217"/>
      <c r="B66" s="218"/>
      <c r="C66" s="262" t="s">
        <v>764</v>
      </c>
      <c r="D66" s="259"/>
      <c r="E66" s="259"/>
      <c r="F66" s="259"/>
      <c r="G66" s="259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278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38" t="str">
        <f>C66</f>
        <v>svislé nebo šikmé (odkloněné), půdorysně přímé nebo zalomené, stěn základových pasů ve volných nebo zapažených jámách, rýhách, šachtách, včetně případných vzpěr,</v>
      </c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61" t="s">
        <v>765</v>
      </c>
      <c r="D67" s="257"/>
      <c r="E67" s="258">
        <v>2.16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265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1">
        <v>17</v>
      </c>
      <c r="B68" s="232" t="s">
        <v>766</v>
      </c>
      <c r="C68" s="250" t="s">
        <v>767</v>
      </c>
      <c r="D68" s="233" t="s">
        <v>259</v>
      </c>
      <c r="E68" s="234">
        <v>2.16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6" t="s">
        <v>467</v>
      </c>
      <c r="S68" s="236" t="s">
        <v>213</v>
      </c>
      <c r="T68" s="237" t="s">
        <v>261</v>
      </c>
      <c r="U68" s="220">
        <v>0</v>
      </c>
      <c r="V68" s="220">
        <f>ROUND(E68*U68,2)</f>
        <v>0</v>
      </c>
      <c r="W68" s="220"/>
      <c r="X68" s="220" t="s">
        <v>262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263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5" outlineLevel="1" x14ac:dyDescent="0.25">
      <c r="A69" s="217"/>
      <c r="B69" s="218"/>
      <c r="C69" s="262" t="s">
        <v>764</v>
      </c>
      <c r="D69" s="259"/>
      <c r="E69" s="259"/>
      <c r="F69" s="259"/>
      <c r="G69" s="259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38" t="str">
        <f>C69</f>
        <v>svislé nebo šikmé (odkloněné), půdorysně přímé nebo zalomené, stěn základových pasů ve volných nebo zapažených jámách, rýhách, šachtách, včetně případných vzpěr,</v>
      </c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61" t="s">
        <v>765</v>
      </c>
      <c r="D70" s="257"/>
      <c r="E70" s="258">
        <v>2.16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265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13" x14ac:dyDescent="0.25">
      <c r="A71" s="225" t="s">
        <v>208</v>
      </c>
      <c r="B71" s="226" t="s">
        <v>111</v>
      </c>
      <c r="C71" s="249" t="s">
        <v>112</v>
      </c>
      <c r="D71" s="227"/>
      <c r="E71" s="228"/>
      <c r="F71" s="229"/>
      <c r="G71" s="229">
        <f>SUMIF(AG72:AG93,"&lt;&gt;NOR",G72:G93)</f>
        <v>0</v>
      </c>
      <c r="H71" s="229"/>
      <c r="I71" s="229">
        <f>SUM(I72:I93)</f>
        <v>0</v>
      </c>
      <c r="J71" s="229"/>
      <c r="K71" s="229">
        <f>SUM(K72:K93)</f>
        <v>0</v>
      </c>
      <c r="L71" s="229"/>
      <c r="M71" s="229">
        <f>SUM(M72:M93)</f>
        <v>0</v>
      </c>
      <c r="N71" s="228"/>
      <c r="O71" s="228">
        <f>SUM(O72:O93)</f>
        <v>157.97999999999999</v>
      </c>
      <c r="P71" s="228"/>
      <c r="Q71" s="228">
        <f>SUM(Q72:Q93)</f>
        <v>0</v>
      </c>
      <c r="R71" s="229"/>
      <c r="S71" s="229"/>
      <c r="T71" s="230"/>
      <c r="U71" s="224"/>
      <c r="V71" s="224">
        <f>SUM(V72:V93)</f>
        <v>8.7199999999999989</v>
      </c>
      <c r="W71" s="224"/>
      <c r="X71" s="224"/>
      <c r="AG71" t="s">
        <v>209</v>
      </c>
    </row>
    <row r="72" spans="1:60" ht="20" outlineLevel="1" x14ac:dyDescent="0.25">
      <c r="A72" s="231">
        <v>18</v>
      </c>
      <c r="B72" s="232" t="s">
        <v>768</v>
      </c>
      <c r="C72" s="250" t="s">
        <v>769</v>
      </c>
      <c r="D72" s="233" t="s">
        <v>259</v>
      </c>
      <c r="E72" s="234">
        <v>80.385800000000003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0.28304000000000001</v>
      </c>
      <c r="O72" s="234">
        <f>ROUND(E72*N72,2)</f>
        <v>22.75</v>
      </c>
      <c r="P72" s="234">
        <v>0</v>
      </c>
      <c r="Q72" s="234">
        <f>ROUND(E72*P72,2)</f>
        <v>0</v>
      </c>
      <c r="R72" s="236" t="s">
        <v>467</v>
      </c>
      <c r="S72" s="236" t="s">
        <v>770</v>
      </c>
      <c r="T72" s="237" t="s">
        <v>770</v>
      </c>
      <c r="U72" s="220">
        <v>0</v>
      </c>
      <c r="V72" s="220">
        <f>ROUND(E72*U72,2)</f>
        <v>0</v>
      </c>
      <c r="W72" s="220"/>
      <c r="X72" s="220" t="s">
        <v>262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263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61" t="s">
        <v>771</v>
      </c>
      <c r="D73" s="257"/>
      <c r="E73" s="258">
        <v>91.985830000000007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265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61" t="s">
        <v>772</v>
      </c>
      <c r="D74" s="257"/>
      <c r="E74" s="258">
        <v>-1.97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265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61" t="s">
        <v>773</v>
      </c>
      <c r="D75" s="257"/>
      <c r="E75" s="258">
        <v>-1.08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265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61" t="s">
        <v>774</v>
      </c>
      <c r="D76" s="257"/>
      <c r="E76" s="258">
        <v>-8.5500000000000007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265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" outlineLevel="1" x14ac:dyDescent="0.25">
      <c r="A77" s="231">
        <v>19</v>
      </c>
      <c r="B77" s="232" t="s">
        <v>775</v>
      </c>
      <c r="C77" s="250" t="s">
        <v>776</v>
      </c>
      <c r="D77" s="233" t="s">
        <v>259</v>
      </c>
      <c r="E77" s="234">
        <v>48.372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0.14137</v>
      </c>
      <c r="O77" s="234">
        <f>ROUND(E77*N77,2)</f>
        <v>6.84</v>
      </c>
      <c r="P77" s="234">
        <v>0</v>
      </c>
      <c r="Q77" s="234">
        <f>ROUND(E77*P77,2)</f>
        <v>0</v>
      </c>
      <c r="R77" s="236" t="s">
        <v>467</v>
      </c>
      <c r="S77" s="236" t="s">
        <v>213</v>
      </c>
      <c r="T77" s="237" t="s">
        <v>261</v>
      </c>
      <c r="U77" s="220">
        <v>0</v>
      </c>
      <c r="V77" s="220">
        <f>ROUND(E77*U77,2)</f>
        <v>0</v>
      </c>
      <c r="W77" s="220"/>
      <c r="X77" s="220" t="s">
        <v>262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263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5" outlineLevel="1" x14ac:dyDescent="0.25">
      <c r="A78" s="217"/>
      <c r="B78" s="218"/>
      <c r="C78" s="262" t="s">
        <v>777</v>
      </c>
      <c r="D78" s="259"/>
      <c r="E78" s="259"/>
      <c r="F78" s="259"/>
      <c r="G78" s="259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278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38" t="str">
        <f>C78</f>
        <v>jednoduché nebo příčky zděné do svislé dřevěné, cihelné, betonové nebo ocelové konstrukce na jakoukoliv maltu vápenocementovou (MVC) nebo cementovou (MC),</v>
      </c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61" t="s">
        <v>778</v>
      </c>
      <c r="D79" s="257"/>
      <c r="E79" s="258">
        <v>53.1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265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61" t="s">
        <v>779</v>
      </c>
      <c r="D80" s="257"/>
      <c r="E80" s="258">
        <v>-3.5459999999999998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265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61" t="s">
        <v>780</v>
      </c>
      <c r="D81" s="257"/>
      <c r="E81" s="258">
        <v>-1.1819999999999999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265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1">
        <v>20</v>
      </c>
      <c r="B82" s="232" t="s">
        <v>491</v>
      </c>
      <c r="C82" s="250" t="s">
        <v>492</v>
      </c>
      <c r="D82" s="233" t="s">
        <v>271</v>
      </c>
      <c r="E82" s="234">
        <v>46.25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2.59138</v>
      </c>
      <c r="O82" s="234">
        <f>ROUND(E82*N82,2)</f>
        <v>119.85</v>
      </c>
      <c r="P82" s="234">
        <v>0</v>
      </c>
      <c r="Q82" s="234">
        <f>ROUND(E82*P82,2)</f>
        <v>0</v>
      </c>
      <c r="R82" s="236" t="s">
        <v>260</v>
      </c>
      <c r="S82" s="236" t="s">
        <v>213</v>
      </c>
      <c r="T82" s="237" t="s">
        <v>261</v>
      </c>
      <c r="U82" s="220">
        <v>0</v>
      </c>
      <c r="V82" s="220">
        <f>ROUND(E82*U82,2)</f>
        <v>0</v>
      </c>
      <c r="W82" s="220"/>
      <c r="X82" s="220" t="s">
        <v>262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263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5" outlineLevel="1" x14ac:dyDescent="0.25">
      <c r="A83" s="217"/>
      <c r="B83" s="218"/>
      <c r="C83" s="262" t="s">
        <v>493</v>
      </c>
      <c r="D83" s="259"/>
      <c r="E83" s="259"/>
      <c r="F83" s="259"/>
      <c r="G83" s="25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278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38" t="str">
        <f>C83</f>
        <v>čistíren odpadních vod (mimo budovy), nádrží, vodojemů, žlabů nebo kanálů, včetně pomocného pracovního lešení o výšce podlahy do 1900 mm a pro zatížení do 1,5 kPa,</v>
      </c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1">
        <v>21</v>
      </c>
      <c r="B84" s="232" t="s">
        <v>494</v>
      </c>
      <c r="C84" s="250" t="s">
        <v>495</v>
      </c>
      <c r="D84" s="233" t="s">
        <v>308</v>
      </c>
      <c r="E84" s="234">
        <v>8.3249999999999993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4">
        <v>1.02535</v>
      </c>
      <c r="O84" s="234">
        <f>ROUND(E84*N84,2)</f>
        <v>8.5399999999999991</v>
      </c>
      <c r="P84" s="234">
        <v>0</v>
      </c>
      <c r="Q84" s="234">
        <f>ROUND(E84*P84,2)</f>
        <v>0</v>
      </c>
      <c r="R84" s="236" t="s">
        <v>260</v>
      </c>
      <c r="S84" s="236" t="s">
        <v>213</v>
      </c>
      <c r="T84" s="237" t="s">
        <v>261</v>
      </c>
      <c r="U84" s="220">
        <v>0</v>
      </c>
      <c r="V84" s="220">
        <f>ROUND(E84*U84,2)</f>
        <v>0</v>
      </c>
      <c r="W84" s="220"/>
      <c r="X84" s="220" t="s">
        <v>262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263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5" outlineLevel="1" x14ac:dyDescent="0.25">
      <c r="A85" s="217"/>
      <c r="B85" s="218"/>
      <c r="C85" s="262" t="s">
        <v>496</v>
      </c>
      <c r="D85" s="259"/>
      <c r="E85" s="259"/>
      <c r="F85" s="259"/>
      <c r="G85" s="259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278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38" t="str">
        <f>C85</f>
        <v>čistíren odpadních vod (mimo budovy), nádrží, vodojemů, žlabů nebo kanálů , včetně pomocného pracovního lešení o výšce podlahy do 1900 mm a pro zatížení do 1,5 kPa,</v>
      </c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52" t="s">
        <v>781</v>
      </c>
      <c r="D86" s="240"/>
      <c r="E86" s="240"/>
      <c r="F86" s="240"/>
      <c r="G86" s="24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218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2" t="s">
        <v>782</v>
      </c>
      <c r="D87" s="240"/>
      <c r="E87" s="240"/>
      <c r="F87" s="240"/>
      <c r="G87" s="24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218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61" t="s">
        <v>783</v>
      </c>
      <c r="D88" s="257"/>
      <c r="E88" s="258">
        <v>8.3249999999999993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265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1">
        <v>22</v>
      </c>
      <c r="B89" s="242" t="s">
        <v>784</v>
      </c>
      <c r="C89" s="253" t="s">
        <v>785</v>
      </c>
      <c r="D89" s="243" t="s">
        <v>292</v>
      </c>
      <c r="E89" s="244">
        <v>1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6"/>
      <c r="S89" s="246" t="s">
        <v>239</v>
      </c>
      <c r="T89" s="247" t="s">
        <v>272</v>
      </c>
      <c r="U89" s="220">
        <v>0.96799999999999997</v>
      </c>
      <c r="V89" s="220">
        <f>ROUND(E89*U89,2)</f>
        <v>0.97</v>
      </c>
      <c r="W89" s="220"/>
      <c r="X89" s="220" t="s">
        <v>262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263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1">
        <v>23</v>
      </c>
      <c r="B90" s="242" t="s">
        <v>786</v>
      </c>
      <c r="C90" s="253" t="s">
        <v>787</v>
      </c>
      <c r="D90" s="243" t="s">
        <v>292</v>
      </c>
      <c r="E90" s="244">
        <v>2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6"/>
      <c r="S90" s="246" t="s">
        <v>239</v>
      </c>
      <c r="T90" s="247" t="s">
        <v>272</v>
      </c>
      <c r="U90" s="220">
        <v>0.96799999999999997</v>
      </c>
      <c r="V90" s="220">
        <f>ROUND(E90*U90,2)</f>
        <v>1.94</v>
      </c>
      <c r="W90" s="220"/>
      <c r="X90" s="220" t="s">
        <v>262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263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1">
        <v>24</v>
      </c>
      <c r="B91" s="242" t="s">
        <v>788</v>
      </c>
      <c r="C91" s="253" t="s">
        <v>789</v>
      </c>
      <c r="D91" s="243" t="s">
        <v>292</v>
      </c>
      <c r="E91" s="244">
        <v>2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6"/>
      <c r="S91" s="246" t="s">
        <v>239</v>
      </c>
      <c r="T91" s="247" t="s">
        <v>272</v>
      </c>
      <c r="U91" s="220">
        <v>0.96799999999999997</v>
      </c>
      <c r="V91" s="220">
        <f>ROUND(E91*U91,2)</f>
        <v>1.94</v>
      </c>
      <c r="W91" s="220"/>
      <c r="X91" s="220" t="s">
        <v>262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263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1">
        <v>25</v>
      </c>
      <c r="B92" s="242" t="s">
        <v>790</v>
      </c>
      <c r="C92" s="253" t="s">
        <v>791</v>
      </c>
      <c r="D92" s="243" t="s">
        <v>292</v>
      </c>
      <c r="E92" s="244">
        <v>1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6"/>
      <c r="S92" s="246" t="s">
        <v>239</v>
      </c>
      <c r="T92" s="247" t="s">
        <v>272</v>
      </c>
      <c r="U92" s="220">
        <v>0.96799999999999997</v>
      </c>
      <c r="V92" s="220">
        <f>ROUND(E92*U92,2)</f>
        <v>0.97</v>
      </c>
      <c r="W92" s="220"/>
      <c r="X92" s="220" t="s">
        <v>262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263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1">
        <v>26</v>
      </c>
      <c r="B93" s="242" t="s">
        <v>792</v>
      </c>
      <c r="C93" s="253" t="s">
        <v>793</v>
      </c>
      <c r="D93" s="243" t="s">
        <v>292</v>
      </c>
      <c r="E93" s="244">
        <v>3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6"/>
      <c r="S93" s="246" t="s">
        <v>239</v>
      </c>
      <c r="T93" s="247" t="s">
        <v>272</v>
      </c>
      <c r="U93" s="220">
        <v>0.96799999999999997</v>
      </c>
      <c r="V93" s="220">
        <f>ROUND(E93*U93,2)</f>
        <v>2.9</v>
      </c>
      <c r="W93" s="220"/>
      <c r="X93" s="220" t="s">
        <v>262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263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13" x14ac:dyDescent="0.25">
      <c r="A94" s="225" t="s">
        <v>208</v>
      </c>
      <c r="B94" s="226" t="s">
        <v>113</v>
      </c>
      <c r="C94" s="249" t="s">
        <v>114</v>
      </c>
      <c r="D94" s="227"/>
      <c r="E94" s="228"/>
      <c r="F94" s="229"/>
      <c r="G94" s="229">
        <f>SUMIF(AG95:AG108,"&lt;&gt;NOR",G95:G108)</f>
        <v>0</v>
      </c>
      <c r="H94" s="229"/>
      <c r="I94" s="229">
        <f>SUM(I95:I108)</f>
        <v>0</v>
      </c>
      <c r="J94" s="229"/>
      <c r="K94" s="229">
        <f>SUM(K95:K108)</f>
        <v>0</v>
      </c>
      <c r="L94" s="229"/>
      <c r="M94" s="229">
        <f>SUM(M95:M108)</f>
        <v>0</v>
      </c>
      <c r="N94" s="228"/>
      <c r="O94" s="228">
        <f>SUM(O95:O108)</f>
        <v>2.4900000000000002</v>
      </c>
      <c r="P94" s="228"/>
      <c r="Q94" s="228">
        <f>SUM(Q95:Q108)</f>
        <v>0</v>
      </c>
      <c r="R94" s="229"/>
      <c r="S94" s="229"/>
      <c r="T94" s="230"/>
      <c r="U94" s="224"/>
      <c r="V94" s="224">
        <f>SUM(V95:V108)</f>
        <v>0</v>
      </c>
      <c r="W94" s="224"/>
      <c r="X94" s="224"/>
      <c r="AG94" t="s">
        <v>209</v>
      </c>
    </row>
    <row r="95" spans="1:60" ht="20" outlineLevel="1" x14ac:dyDescent="0.25">
      <c r="A95" s="231">
        <v>27</v>
      </c>
      <c r="B95" s="232" t="s">
        <v>503</v>
      </c>
      <c r="C95" s="250" t="s">
        <v>504</v>
      </c>
      <c r="D95" s="233" t="s">
        <v>259</v>
      </c>
      <c r="E95" s="234">
        <v>56.1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4">
        <v>4.4350000000000001E-2</v>
      </c>
      <c r="O95" s="234">
        <f>ROUND(E95*N95,2)</f>
        <v>2.4900000000000002</v>
      </c>
      <c r="P95" s="234">
        <v>0</v>
      </c>
      <c r="Q95" s="234">
        <f>ROUND(E95*P95,2)</f>
        <v>0</v>
      </c>
      <c r="R95" s="236" t="s">
        <v>260</v>
      </c>
      <c r="S95" s="236" t="s">
        <v>213</v>
      </c>
      <c r="T95" s="237" t="s">
        <v>261</v>
      </c>
      <c r="U95" s="220">
        <v>0</v>
      </c>
      <c r="V95" s="220">
        <f>ROUND(E95*U95,2)</f>
        <v>0</v>
      </c>
      <c r="W95" s="220"/>
      <c r="X95" s="220" t="s">
        <v>262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263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62" t="s">
        <v>277</v>
      </c>
      <c r="D96" s="259"/>
      <c r="E96" s="259"/>
      <c r="F96" s="259"/>
      <c r="G96" s="259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278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63" t="s">
        <v>279</v>
      </c>
      <c r="D97" s="260"/>
      <c r="E97" s="260"/>
      <c r="F97" s="260"/>
      <c r="G97" s="26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278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63" t="s">
        <v>280</v>
      </c>
      <c r="D98" s="260"/>
      <c r="E98" s="260"/>
      <c r="F98" s="260"/>
      <c r="G98" s="26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278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61" t="s">
        <v>794</v>
      </c>
      <c r="D99" s="257"/>
      <c r="E99" s="258">
        <v>34.5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265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61" t="s">
        <v>795</v>
      </c>
      <c r="D100" s="257"/>
      <c r="E100" s="258">
        <v>13.6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265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61" t="s">
        <v>796</v>
      </c>
      <c r="D101" s="257"/>
      <c r="E101" s="258">
        <v>8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265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" outlineLevel="1" x14ac:dyDescent="0.25">
      <c r="A102" s="231">
        <v>28</v>
      </c>
      <c r="B102" s="232" t="s">
        <v>506</v>
      </c>
      <c r="C102" s="250" t="s">
        <v>507</v>
      </c>
      <c r="D102" s="233" t="s">
        <v>259</v>
      </c>
      <c r="E102" s="234">
        <v>56.1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0</v>
      </c>
      <c r="O102" s="234">
        <f>ROUND(E102*N102,2)</f>
        <v>0</v>
      </c>
      <c r="P102" s="234">
        <v>0</v>
      </c>
      <c r="Q102" s="234">
        <f>ROUND(E102*P102,2)</f>
        <v>0</v>
      </c>
      <c r="R102" s="236" t="s">
        <v>260</v>
      </c>
      <c r="S102" s="236" t="s">
        <v>213</v>
      </c>
      <c r="T102" s="237" t="s">
        <v>261</v>
      </c>
      <c r="U102" s="220">
        <v>0</v>
      </c>
      <c r="V102" s="220">
        <f>ROUND(E102*U102,2)</f>
        <v>0</v>
      </c>
      <c r="W102" s="220"/>
      <c r="X102" s="220" t="s">
        <v>262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263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62" t="s">
        <v>277</v>
      </c>
      <c r="D103" s="259"/>
      <c r="E103" s="259"/>
      <c r="F103" s="259"/>
      <c r="G103" s="259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278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63" t="s">
        <v>279</v>
      </c>
      <c r="D104" s="260"/>
      <c r="E104" s="260"/>
      <c r="F104" s="260"/>
      <c r="G104" s="26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278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63" t="s">
        <v>280</v>
      </c>
      <c r="D105" s="260"/>
      <c r="E105" s="260"/>
      <c r="F105" s="260"/>
      <c r="G105" s="26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278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61" t="s">
        <v>794</v>
      </c>
      <c r="D106" s="257"/>
      <c r="E106" s="258">
        <v>34.5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265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61" t="s">
        <v>795</v>
      </c>
      <c r="D107" s="257"/>
      <c r="E107" s="258">
        <v>13.6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265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61" t="s">
        <v>796</v>
      </c>
      <c r="D108" s="257"/>
      <c r="E108" s="258">
        <v>8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265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13" x14ac:dyDescent="0.25">
      <c r="A109" s="225" t="s">
        <v>208</v>
      </c>
      <c r="B109" s="226" t="s">
        <v>115</v>
      </c>
      <c r="C109" s="249" t="s">
        <v>116</v>
      </c>
      <c r="D109" s="227"/>
      <c r="E109" s="228"/>
      <c r="F109" s="229"/>
      <c r="G109" s="229">
        <f>SUMIF(AG110:AG139,"&lt;&gt;NOR",G110:G139)</f>
        <v>0</v>
      </c>
      <c r="H109" s="229"/>
      <c r="I109" s="229">
        <f>SUM(I110:I139)</f>
        <v>0</v>
      </c>
      <c r="J109" s="229"/>
      <c r="K109" s="229">
        <f>SUM(K110:K139)</f>
        <v>0</v>
      </c>
      <c r="L109" s="229"/>
      <c r="M109" s="229">
        <f>SUM(M110:M139)</f>
        <v>0</v>
      </c>
      <c r="N109" s="228"/>
      <c r="O109" s="228">
        <f>SUM(O110:O139)</f>
        <v>38.39</v>
      </c>
      <c r="P109" s="228"/>
      <c r="Q109" s="228">
        <f>SUM(Q110:Q139)</f>
        <v>0</v>
      </c>
      <c r="R109" s="229"/>
      <c r="S109" s="229"/>
      <c r="T109" s="230"/>
      <c r="U109" s="224"/>
      <c r="V109" s="224">
        <f>SUM(V110:V139)</f>
        <v>0</v>
      </c>
      <c r="W109" s="224"/>
      <c r="X109" s="224"/>
      <c r="AG109" t="s">
        <v>209</v>
      </c>
    </row>
    <row r="110" spans="1:60" outlineLevel="1" x14ac:dyDescent="0.25">
      <c r="A110" s="231">
        <v>29</v>
      </c>
      <c r="B110" s="232" t="s">
        <v>508</v>
      </c>
      <c r="C110" s="250" t="s">
        <v>509</v>
      </c>
      <c r="D110" s="233" t="s">
        <v>271</v>
      </c>
      <c r="E110" s="234">
        <v>2.7995000000000001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4">
        <v>2.5251100000000002</v>
      </c>
      <c r="O110" s="234">
        <f>ROUND(E110*N110,2)</f>
        <v>7.07</v>
      </c>
      <c r="P110" s="234">
        <v>0</v>
      </c>
      <c r="Q110" s="234">
        <f>ROUND(E110*P110,2)</f>
        <v>0</v>
      </c>
      <c r="R110" s="236" t="s">
        <v>467</v>
      </c>
      <c r="S110" s="236" t="s">
        <v>213</v>
      </c>
      <c r="T110" s="237" t="s">
        <v>261</v>
      </c>
      <c r="U110" s="220">
        <v>0</v>
      </c>
      <c r="V110" s="220">
        <f>ROUND(E110*U110,2)</f>
        <v>0</v>
      </c>
      <c r="W110" s="220"/>
      <c r="X110" s="220" t="s">
        <v>262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263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61" t="s">
        <v>797</v>
      </c>
      <c r="D111" s="257"/>
      <c r="E111" s="258">
        <v>2.7994699999999999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265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31">
        <v>30</v>
      </c>
      <c r="B112" s="232" t="s">
        <v>511</v>
      </c>
      <c r="C112" s="250" t="s">
        <v>512</v>
      </c>
      <c r="D112" s="233" t="s">
        <v>308</v>
      </c>
      <c r="E112" s="234">
        <v>0.25195000000000001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4">
        <v>1.0166500000000001</v>
      </c>
      <c r="O112" s="234">
        <f>ROUND(E112*N112,2)</f>
        <v>0.26</v>
      </c>
      <c r="P112" s="234">
        <v>0</v>
      </c>
      <c r="Q112" s="234">
        <f>ROUND(E112*P112,2)</f>
        <v>0</v>
      </c>
      <c r="R112" s="236" t="s">
        <v>467</v>
      </c>
      <c r="S112" s="236" t="s">
        <v>213</v>
      </c>
      <c r="T112" s="237" t="s">
        <v>261</v>
      </c>
      <c r="U112" s="220">
        <v>0</v>
      </c>
      <c r="V112" s="220">
        <f>ROUND(E112*U112,2)</f>
        <v>0</v>
      </c>
      <c r="W112" s="220"/>
      <c r="X112" s="220" t="s">
        <v>262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263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62" t="s">
        <v>513</v>
      </c>
      <c r="D113" s="259"/>
      <c r="E113" s="259"/>
      <c r="F113" s="259"/>
      <c r="G113" s="259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278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52" t="s">
        <v>514</v>
      </c>
      <c r="D114" s="240"/>
      <c r="E114" s="240"/>
      <c r="F114" s="240"/>
      <c r="G114" s="24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218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61" t="s">
        <v>798</v>
      </c>
      <c r="D115" s="257"/>
      <c r="E115" s="258">
        <v>0.25195000000000001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265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0" outlineLevel="1" x14ac:dyDescent="0.25">
      <c r="A116" s="241">
        <v>31</v>
      </c>
      <c r="B116" s="242" t="s">
        <v>799</v>
      </c>
      <c r="C116" s="253" t="s">
        <v>800</v>
      </c>
      <c r="D116" s="243" t="s">
        <v>271</v>
      </c>
      <c r="E116" s="244">
        <v>4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2.52508</v>
      </c>
      <c r="O116" s="244">
        <f>ROUND(E116*N116,2)</f>
        <v>10.1</v>
      </c>
      <c r="P116" s="244">
        <v>0</v>
      </c>
      <c r="Q116" s="244">
        <f>ROUND(E116*P116,2)</f>
        <v>0</v>
      </c>
      <c r="R116" s="246" t="s">
        <v>467</v>
      </c>
      <c r="S116" s="246" t="s">
        <v>213</v>
      </c>
      <c r="T116" s="247" t="s">
        <v>261</v>
      </c>
      <c r="U116" s="220">
        <v>0</v>
      </c>
      <c r="V116" s="220">
        <f>ROUND(E116*U116,2)</f>
        <v>0</v>
      </c>
      <c r="W116" s="220"/>
      <c r="X116" s="220" t="s">
        <v>262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263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" outlineLevel="1" x14ac:dyDescent="0.25">
      <c r="A117" s="231">
        <v>32</v>
      </c>
      <c r="B117" s="232" t="s">
        <v>801</v>
      </c>
      <c r="C117" s="250" t="s">
        <v>802</v>
      </c>
      <c r="D117" s="233" t="s">
        <v>308</v>
      </c>
      <c r="E117" s="234">
        <v>0.52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4">
        <v>1.02092</v>
      </c>
      <c r="O117" s="234">
        <f>ROUND(E117*N117,2)</f>
        <v>0.53</v>
      </c>
      <c r="P117" s="234">
        <v>0</v>
      </c>
      <c r="Q117" s="234">
        <f>ROUND(E117*P117,2)</f>
        <v>0</v>
      </c>
      <c r="R117" s="236" t="s">
        <v>467</v>
      </c>
      <c r="S117" s="236" t="s">
        <v>213</v>
      </c>
      <c r="T117" s="237" t="s">
        <v>261</v>
      </c>
      <c r="U117" s="220">
        <v>0</v>
      </c>
      <c r="V117" s="220">
        <f>ROUND(E117*U117,2)</f>
        <v>0</v>
      </c>
      <c r="W117" s="220"/>
      <c r="X117" s="220" t="s">
        <v>262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263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17"/>
      <c r="B118" s="218"/>
      <c r="C118" s="262" t="s">
        <v>513</v>
      </c>
      <c r="D118" s="259"/>
      <c r="E118" s="259"/>
      <c r="F118" s="259"/>
      <c r="G118" s="259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278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2" t="s">
        <v>803</v>
      </c>
      <c r="D119" s="240"/>
      <c r="E119" s="240"/>
      <c r="F119" s="240"/>
      <c r="G119" s="24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218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17"/>
      <c r="B120" s="218"/>
      <c r="C120" s="261" t="s">
        <v>804</v>
      </c>
      <c r="D120" s="257"/>
      <c r="E120" s="258">
        <v>0.52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265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31">
        <v>33</v>
      </c>
      <c r="B121" s="232" t="s">
        <v>805</v>
      </c>
      <c r="C121" s="250" t="s">
        <v>806</v>
      </c>
      <c r="D121" s="233" t="s">
        <v>259</v>
      </c>
      <c r="E121" s="234">
        <v>2.9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4.5969999999999997E-2</v>
      </c>
      <c r="O121" s="234">
        <f>ROUND(E121*N121,2)</f>
        <v>0.13</v>
      </c>
      <c r="P121" s="234">
        <v>0</v>
      </c>
      <c r="Q121" s="234">
        <f>ROUND(E121*P121,2)</f>
        <v>0</v>
      </c>
      <c r="R121" s="236" t="s">
        <v>467</v>
      </c>
      <c r="S121" s="236" t="s">
        <v>213</v>
      </c>
      <c r="T121" s="237" t="s">
        <v>261</v>
      </c>
      <c r="U121" s="220">
        <v>0</v>
      </c>
      <c r="V121" s="220">
        <f>ROUND(E121*U121,2)</f>
        <v>0</v>
      </c>
      <c r="W121" s="220"/>
      <c r="X121" s="220" t="s">
        <v>262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263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62" t="s">
        <v>807</v>
      </c>
      <c r="D122" s="259"/>
      <c r="E122" s="259"/>
      <c r="F122" s="259"/>
      <c r="G122" s="259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278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61" t="s">
        <v>808</v>
      </c>
      <c r="D123" s="257"/>
      <c r="E123" s="258">
        <v>2.9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265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31">
        <v>34</v>
      </c>
      <c r="B124" s="232" t="s">
        <v>809</v>
      </c>
      <c r="C124" s="250" t="s">
        <v>810</v>
      </c>
      <c r="D124" s="233" t="s">
        <v>259</v>
      </c>
      <c r="E124" s="234">
        <v>2.9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4">
        <v>0</v>
      </c>
      <c r="O124" s="234">
        <f>ROUND(E124*N124,2)</f>
        <v>0</v>
      </c>
      <c r="P124" s="234">
        <v>0</v>
      </c>
      <c r="Q124" s="234">
        <f>ROUND(E124*P124,2)</f>
        <v>0</v>
      </c>
      <c r="R124" s="236" t="s">
        <v>467</v>
      </c>
      <c r="S124" s="236" t="s">
        <v>213</v>
      </c>
      <c r="T124" s="237" t="s">
        <v>261</v>
      </c>
      <c r="U124" s="220">
        <v>0</v>
      </c>
      <c r="V124" s="220">
        <f>ROUND(E124*U124,2)</f>
        <v>0</v>
      </c>
      <c r="W124" s="220"/>
      <c r="X124" s="220" t="s">
        <v>262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263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62" t="s">
        <v>807</v>
      </c>
      <c r="D125" s="259"/>
      <c r="E125" s="259"/>
      <c r="F125" s="259"/>
      <c r="G125" s="259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278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61" t="s">
        <v>808</v>
      </c>
      <c r="D126" s="257"/>
      <c r="E126" s="258">
        <v>2.9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265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31">
        <v>35</v>
      </c>
      <c r="B127" s="232" t="s">
        <v>811</v>
      </c>
      <c r="C127" s="250" t="s">
        <v>812</v>
      </c>
      <c r="D127" s="233" t="s">
        <v>259</v>
      </c>
      <c r="E127" s="234">
        <v>0.84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4">
        <v>3.2399999999999998E-2</v>
      </c>
      <c r="O127" s="234">
        <f>ROUND(E127*N127,2)</f>
        <v>0.03</v>
      </c>
      <c r="P127" s="234">
        <v>0</v>
      </c>
      <c r="Q127" s="234">
        <f>ROUND(E127*P127,2)</f>
        <v>0</v>
      </c>
      <c r="R127" s="236" t="s">
        <v>467</v>
      </c>
      <c r="S127" s="236" t="s">
        <v>213</v>
      </c>
      <c r="T127" s="237" t="s">
        <v>261</v>
      </c>
      <c r="U127" s="220">
        <v>0</v>
      </c>
      <c r="V127" s="220">
        <f>ROUND(E127*U127,2)</f>
        <v>0</v>
      </c>
      <c r="W127" s="220"/>
      <c r="X127" s="220" t="s">
        <v>262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263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62" t="s">
        <v>813</v>
      </c>
      <c r="D128" s="259"/>
      <c r="E128" s="259"/>
      <c r="F128" s="259"/>
      <c r="G128" s="259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278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61" t="s">
        <v>814</v>
      </c>
      <c r="D129" s="257"/>
      <c r="E129" s="258">
        <v>0.84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265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31">
        <v>36</v>
      </c>
      <c r="B130" s="232" t="s">
        <v>815</v>
      </c>
      <c r="C130" s="250" t="s">
        <v>816</v>
      </c>
      <c r="D130" s="233" t="s">
        <v>259</v>
      </c>
      <c r="E130" s="234">
        <v>0.84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4">
        <v>0</v>
      </c>
      <c r="O130" s="234">
        <f>ROUND(E130*N130,2)</f>
        <v>0</v>
      </c>
      <c r="P130" s="234">
        <v>0</v>
      </c>
      <c r="Q130" s="234">
        <f>ROUND(E130*P130,2)</f>
        <v>0</v>
      </c>
      <c r="R130" s="236" t="s">
        <v>467</v>
      </c>
      <c r="S130" s="236" t="s">
        <v>213</v>
      </c>
      <c r="T130" s="237" t="s">
        <v>261</v>
      </c>
      <c r="U130" s="220">
        <v>0</v>
      </c>
      <c r="V130" s="220">
        <f>ROUND(E130*U130,2)</f>
        <v>0</v>
      </c>
      <c r="W130" s="220"/>
      <c r="X130" s="220" t="s">
        <v>262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263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62" t="s">
        <v>813</v>
      </c>
      <c r="D131" s="259"/>
      <c r="E131" s="259"/>
      <c r="F131" s="259"/>
      <c r="G131" s="259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278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61" t="s">
        <v>814</v>
      </c>
      <c r="D132" s="257"/>
      <c r="E132" s="258">
        <v>0.84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265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31">
        <v>37</v>
      </c>
      <c r="B133" s="232" t="s">
        <v>817</v>
      </c>
      <c r="C133" s="250" t="s">
        <v>818</v>
      </c>
      <c r="D133" s="233" t="s">
        <v>271</v>
      </c>
      <c r="E133" s="234">
        <v>7.2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4">
        <v>1.8907700000000001</v>
      </c>
      <c r="O133" s="234">
        <f>ROUND(E133*N133,2)</f>
        <v>13.61</v>
      </c>
      <c r="P133" s="234">
        <v>0</v>
      </c>
      <c r="Q133" s="234">
        <f>ROUND(E133*P133,2)</f>
        <v>0</v>
      </c>
      <c r="R133" s="236"/>
      <c r="S133" s="236" t="s">
        <v>239</v>
      </c>
      <c r="T133" s="237" t="s">
        <v>272</v>
      </c>
      <c r="U133" s="220">
        <v>0</v>
      </c>
      <c r="V133" s="220">
        <f>ROUND(E133*U133,2)</f>
        <v>0</v>
      </c>
      <c r="W133" s="220"/>
      <c r="X133" s="220" t="s">
        <v>262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263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17"/>
      <c r="B134" s="218"/>
      <c r="C134" s="261" t="s">
        <v>749</v>
      </c>
      <c r="D134" s="257"/>
      <c r="E134" s="258">
        <v>7.2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265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1">
        <v>38</v>
      </c>
      <c r="B135" s="232" t="s">
        <v>819</v>
      </c>
      <c r="C135" s="250" t="s">
        <v>820</v>
      </c>
      <c r="D135" s="233" t="s">
        <v>271</v>
      </c>
      <c r="E135" s="234">
        <v>2.6375000000000002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4">
        <v>2.52542</v>
      </c>
      <c r="O135" s="234">
        <f>ROUND(E135*N135,2)</f>
        <v>6.66</v>
      </c>
      <c r="P135" s="234">
        <v>0</v>
      </c>
      <c r="Q135" s="234">
        <f>ROUND(E135*P135,2)</f>
        <v>0</v>
      </c>
      <c r="R135" s="236"/>
      <c r="S135" s="236" t="s">
        <v>239</v>
      </c>
      <c r="T135" s="237" t="s">
        <v>272</v>
      </c>
      <c r="U135" s="220">
        <v>0</v>
      </c>
      <c r="V135" s="220">
        <f>ROUND(E135*U135,2)</f>
        <v>0</v>
      </c>
      <c r="W135" s="220"/>
      <c r="X135" s="220" t="s">
        <v>262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263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61" t="s">
        <v>821</v>
      </c>
      <c r="D136" s="257"/>
      <c r="E136" s="258">
        <v>0.3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265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61" t="s">
        <v>822</v>
      </c>
      <c r="D137" s="257"/>
      <c r="E137" s="258">
        <v>1.575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265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61" t="s">
        <v>823</v>
      </c>
      <c r="D138" s="257"/>
      <c r="E138" s="258">
        <v>0.3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265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61" t="s">
        <v>824</v>
      </c>
      <c r="D139" s="257"/>
      <c r="E139" s="258">
        <v>0.46250000000000002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265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13" x14ac:dyDescent="0.25">
      <c r="A140" s="225" t="s">
        <v>208</v>
      </c>
      <c r="B140" s="226" t="s">
        <v>119</v>
      </c>
      <c r="C140" s="249" t="s">
        <v>120</v>
      </c>
      <c r="D140" s="227"/>
      <c r="E140" s="228"/>
      <c r="F140" s="229"/>
      <c r="G140" s="229">
        <f>SUMIF(AG141:AG154,"&lt;&gt;NOR",G141:G154)</f>
        <v>0</v>
      </c>
      <c r="H140" s="229"/>
      <c r="I140" s="229">
        <f>SUM(I141:I154)</f>
        <v>0</v>
      </c>
      <c r="J140" s="229"/>
      <c r="K140" s="229">
        <f>SUM(K141:K154)</f>
        <v>0</v>
      </c>
      <c r="L140" s="229"/>
      <c r="M140" s="229">
        <f>SUM(M141:M154)</f>
        <v>0</v>
      </c>
      <c r="N140" s="228"/>
      <c r="O140" s="228">
        <f>SUM(O141:O154)</f>
        <v>0</v>
      </c>
      <c r="P140" s="228"/>
      <c r="Q140" s="228">
        <f>SUM(Q141:Q154)</f>
        <v>0</v>
      </c>
      <c r="R140" s="229"/>
      <c r="S140" s="229"/>
      <c r="T140" s="230"/>
      <c r="U140" s="224"/>
      <c r="V140" s="224">
        <f>SUM(V141:V154)</f>
        <v>0</v>
      </c>
      <c r="W140" s="224"/>
      <c r="X140" s="224"/>
      <c r="AG140" t="s">
        <v>209</v>
      </c>
    </row>
    <row r="141" spans="1:60" outlineLevel="1" x14ac:dyDescent="0.25">
      <c r="A141" s="231">
        <v>39</v>
      </c>
      <c r="B141" s="232" t="s">
        <v>825</v>
      </c>
      <c r="C141" s="250" t="s">
        <v>826</v>
      </c>
      <c r="D141" s="233" t="s">
        <v>259</v>
      </c>
      <c r="E141" s="234">
        <v>86.393799999999999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4">
        <v>0</v>
      </c>
      <c r="O141" s="234">
        <f>ROUND(E141*N141,2)</f>
        <v>0</v>
      </c>
      <c r="P141" s="234">
        <v>0</v>
      </c>
      <c r="Q141" s="234">
        <f>ROUND(E141*P141,2)</f>
        <v>0</v>
      </c>
      <c r="R141" s="236"/>
      <c r="S141" s="236" t="s">
        <v>239</v>
      </c>
      <c r="T141" s="237" t="s">
        <v>272</v>
      </c>
      <c r="U141" s="220">
        <v>0</v>
      </c>
      <c r="V141" s="220">
        <f>ROUND(E141*U141,2)</f>
        <v>0</v>
      </c>
      <c r="W141" s="220"/>
      <c r="X141" s="220" t="s">
        <v>262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263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61" t="s">
        <v>827</v>
      </c>
      <c r="D142" s="257"/>
      <c r="E142" s="258">
        <v>86.393799999999999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265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31">
        <v>40</v>
      </c>
      <c r="B143" s="232" t="s">
        <v>828</v>
      </c>
      <c r="C143" s="250" t="s">
        <v>829</v>
      </c>
      <c r="D143" s="233" t="s">
        <v>259</v>
      </c>
      <c r="E143" s="234">
        <v>86.393799999999999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4">
        <v>0</v>
      </c>
      <c r="O143" s="234">
        <f>ROUND(E143*N143,2)</f>
        <v>0</v>
      </c>
      <c r="P143" s="234">
        <v>0</v>
      </c>
      <c r="Q143" s="234">
        <f>ROUND(E143*P143,2)</f>
        <v>0</v>
      </c>
      <c r="R143" s="236"/>
      <c r="S143" s="236" t="s">
        <v>239</v>
      </c>
      <c r="T143" s="237" t="s">
        <v>272</v>
      </c>
      <c r="U143" s="220">
        <v>0</v>
      </c>
      <c r="V143" s="220">
        <f>ROUND(E143*U143,2)</f>
        <v>0</v>
      </c>
      <c r="W143" s="220"/>
      <c r="X143" s="220" t="s">
        <v>262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263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61" t="s">
        <v>827</v>
      </c>
      <c r="D144" s="257"/>
      <c r="E144" s="258">
        <v>86.393799999999999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265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1">
        <v>41</v>
      </c>
      <c r="B145" s="232" t="s">
        <v>830</v>
      </c>
      <c r="C145" s="250" t="s">
        <v>831</v>
      </c>
      <c r="D145" s="233" t="s">
        <v>259</v>
      </c>
      <c r="E145" s="234">
        <v>86.393799999999999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4">
        <v>0</v>
      </c>
      <c r="O145" s="234">
        <f>ROUND(E145*N145,2)</f>
        <v>0</v>
      </c>
      <c r="P145" s="234">
        <v>0</v>
      </c>
      <c r="Q145" s="234">
        <f>ROUND(E145*P145,2)</f>
        <v>0</v>
      </c>
      <c r="R145" s="236"/>
      <c r="S145" s="236" t="s">
        <v>239</v>
      </c>
      <c r="T145" s="237" t="s">
        <v>272</v>
      </c>
      <c r="U145" s="220">
        <v>0</v>
      </c>
      <c r="V145" s="220">
        <f>ROUND(E145*U145,2)</f>
        <v>0</v>
      </c>
      <c r="W145" s="220"/>
      <c r="X145" s="220" t="s">
        <v>262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263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17"/>
      <c r="B146" s="218"/>
      <c r="C146" s="261" t="s">
        <v>827</v>
      </c>
      <c r="D146" s="257"/>
      <c r="E146" s="258">
        <v>86.393799999999999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265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31">
        <v>42</v>
      </c>
      <c r="B147" s="232" t="s">
        <v>832</v>
      </c>
      <c r="C147" s="250" t="s">
        <v>833</v>
      </c>
      <c r="D147" s="233" t="s">
        <v>259</v>
      </c>
      <c r="E147" s="234">
        <v>86.393799999999999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4">
        <v>0</v>
      </c>
      <c r="O147" s="234">
        <f>ROUND(E147*N147,2)</f>
        <v>0</v>
      </c>
      <c r="P147" s="234">
        <v>0</v>
      </c>
      <c r="Q147" s="234">
        <f>ROUND(E147*P147,2)</f>
        <v>0</v>
      </c>
      <c r="R147" s="236"/>
      <c r="S147" s="236" t="s">
        <v>239</v>
      </c>
      <c r="T147" s="237" t="s">
        <v>272</v>
      </c>
      <c r="U147" s="220">
        <v>0</v>
      </c>
      <c r="V147" s="220">
        <f>ROUND(E147*U147,2)</f>
        <v>0</v>
      </c>
      <c r="W147" s="220"/>
      <c r="X147" s="220" t="s">
        <v>262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263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17"/>
      <c r="B148" s="218"/>
      <c r="C148" s="261" t="s">
        <v>827</v>
      </c>
      <c r="D148" s="257"/>
      <c r="E148" s="258">
        <v>86.393799999999999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265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31">
        <v>43</v>
      </c>
      <c r="B149" s="232" t="s">
        <v>834</v>
      </c>
      <c r="C149" s="250" t="s">
        <v>835</v>
      </c>
      <c r="D149" s="233" t="s">
        <v>259</v>
      </c>
      <c r="E149" s="234">
        <v>86.393799999999999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4">
        <v>0</v>
      </c>
      <c r="O149" s="234">
        <f>ROUND(E149*N149,2)</f>
        <v>0</v>
      </c>
      <c r="P149" s="234">
        <v>0</v>
      </c>
      <c r="Q149" s="234">
        <f>ROUND(E149*P149,2)</f>
        <v>0</v>
      </c>
      <c r="R149" s="236"/>
      <c r="S149" s="236" t="s">
        <v>239</v>
      </c>
      <c r="T149" s="237" t="s">
        <v>272</v>
      </c>
      <c r="U149" s="220">
        <v>0</v>
      </c>
      <c r="V149" s="220">
        <f>ROUND(E149*U149,2)</f>
        <v>0</v>
      </c>
      <c r="W149" s="220"/>
      <c r="X149" s="220" t="s">
        <v>262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263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17"/>
      <c r="B150" s="218"/>
      <c r="C150" s="251" t="s">
        <v>836</v>
      </c>
      <c r="D150" s="239"/>
      <c r="E150" s="239"/>
      <c r="F150" s="239"/>
      <c r="G150" s="239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218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61" t="s">
        <v>827</v>
      </c>
      <c r="D151" s="257"/>
      <c r="E151" s="258">
        <v>86.393799999999999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265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31">
        <v>44</v>
      </c>
      <c r="B152" s="232" t="s">
        <v>837</v>
      </c>
      <c r="C152" s="250" t="s">
        <v>838</v>
      </c>
      <c r="D152" s="233" t="s">
        <v>259</v>
      </c>
      <c r="E152" s="234">
        <v>78.5398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4">
        <v>0</v>
      </c>
      <c r="O152" s="234">
        <f>ROUND(E152*N152,2)</f>
        <v>0</v>
      </c>
      <c r="P152" s="234">
        <v>0</v>
      </c>
      <c r="Q152" s="234">
        <f>ROUND(E152*P152,2)</f>
        <v>0</v>
      </c>
      <c r="R152" s="236"/>
      <c r="S152" s="236" t="s">
        <v>239</v>
      </c>
      <c r="T152" s="237" t="s">
        <v>272</v>
      </c>
      <c r="U152" s="220">
        <v>0</v>
      </c>
      <c r="V152" s="220">
        <f>ROUND(E152*U152,2)</f>
        <v>0</v>
      </c>
      <c r="W152" s="220"/>
      <c r="X152" s="220" t="s">
        <v>262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263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51" t="s">
        <v>836</v>
      </c>
      <c r="D153" s="239"/>
      <c r="E153" s="239"/>
      <c r="F153" s="239"/>
      <c r="G153" s="239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218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17"/>
      <c r="B154" s="218"/>
      <c r="C154" s="261" t="s">
        <v>839</v>
      </c>
      <c r="D154" s="257"/>
      <c r="E154" s="258">
        <v>78.539820000000006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265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13" x14ac:dyDescent="0.25">
      <c r="A155" s="225" t="s">
        <v>208</v>
      </c>
      <c r="B155" s="226" t="s">
        <v>121</v>
      </c>
      <c r="C155" s="249" t="s">
        <v>65</v>
      </c>
      <c r="D155" s="227"/>
      <c r="E155" s="228"/>
      <c r="F155" s="229"/>
      <c r="G155" s="229">
        <f>SUMIF(AG156:AG166,"&lt;&gt;NOR",G156:G166)</f>
        <v>0</v>
      </c>
      <c r="H155" s="229"/>
      <c r="I155" s="229">
        <f>SUM(I156:I166)</f>
        <v>0</v>
      </c>
      <c r="J155" s="229"/>
      <c r="K155" s="229">
        <f>SUM(K156:K166)</f>
        <v>0</v>
      </c>
      <c r="L155" s="229"/>
      <c r="M155" s="229">
        <f>SUM(M156:M166)</f>
        <v>0</v>
      </c>
      <c r="N155" s="228"/>
      <c r="O155" s="228">
        <f>SUM(O156:O166)</f>
        <v>17.169999999999998</v>
      </c>
      <c r="P155" s="228"/>
      <c r="Q155" s="228">
        <f>SUM(Q156:Q166)</f>
        <v>0</v>
      </c>
      <c r="R155" s="229"/>
      <c r="S155" s="229"/>
      <c r="T155" s="230"/>
      <c r="U155" s="224"/>
      <c r="V155" s="224">
        <f>SUM(V156:V166)</f>
        <v>0</v>
      </c>
      <c r="W155" s="224"/>
      <c r="X155" s="224"/>
      <c r="AG155" t="s">
        <v>209</v>
      </c>
    </row>
    <row r="156" spans="1:60" outlineLevel="1" x14ac:dyDescent="0.25">
      <c r="A156" s="231">
        <v>45</v>
      </c>
      <c r="B156" s="232" t="s">
        <v>840</v>
      </c>
      <c r="C156" s="250" t="s">
        <v>841</v>
      </c>
      <c r="D156" s="233" t="s">
        <v>259</v>
      </c>
      <c r="E156" s="234">
        <v>8.4</v>
      </c>
      <c r="F156" s="235"/>
      <c r="G156" s="236">
        <f>ROUND(E156*F156,2)</f>
        <v>0</v>
      </c>
      <c r="H156" s="235"/>
      <c r="I156" s="236">
        <f>ROUND(E156*H156,2)</f>
        <v>0</v>
      </c>
      <c r="J156" s="235"/>
      <c r="K156" s="236">
        <f>ROUND(E156*J156,2)</f>
        <v>0</v>
      </c>
      <c r="L156" s="236">
        <v>21</v>
      </c>
      <c r="M156" s="236">
        <f>G156*(1+L156/100)</f>
        <v>0</v>
      </c>
      <c r="N156" s="234">
        <v>0.55125000000000002</v>
      </c>
      <c r="O156" s="234">
        <f>ROUND(E156*N156,2)</f>
        <v>4.63</v>
      </c>
      <c r="P156" s="234">
        <v>0</v>
      </c>
      <c r="Q156" s="234">
        <f>ROUND(E156*P156,2)</f>
        <v>0</v>
      </c>
      <c r="R156" s="236" t="s">
        <v>842</v>
      </c>
      <c r="S156" s="236" t="s">
        <v>213</v>
      </c>
      <c r="T156" s="237" t="s">
        <v>261</v>
      </c>
      <c r="U156" s="220">
        <v>0</v>
      </c>
      <c r="V156" s="220">
        <f>ROUND(E156*U156,2)</f>
        <v>0</v>
      </c>
      <c r="W156" s="220"/>
      <c r="X156" s="220" t="s">
        <v>262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263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17"/>
      <c r="B157" s="218"/>
      <c r="C157" s="261" t="s">
        <v>843</v>
      </c>
      <c r="D157" s="257"/>
      <c r="E157" s="258">
        <v>8.4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265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31">
        <v>46</v>
      </c>
      <c r="B158" s="232" t="s">
        <v>520</v>
      </c>
      <c r="C158" s="250" t="s">
        <v>521</v>
      </c>
      <c r="D158" s="233" t="s">
        <v>259</v>
      </c>
      <c r="E158" s="234">
        <v>23</v>
      </c>
      <c r="F158" s="235"/>
      <c r="G158" s="236">
        <f>ROUND(E158*F158,2)</f>
        <v>0</v>
      </c>
      <c r="H158" s="235"/>
      <c r="I158" s="236">
        <f>ROUND(E158*H158,2)</f>
        <v>0</v>
      </c>
      <c r="J158" s="235"/>
      <c r="K158" s="236">
        <f>ROUND(E158*J158,2)</f>
        <v>0</v>
      </c>
      <c r="L158" s="236">
        <v>21</v>
      </c>
      <c r="M158" s="236">
        <f>G158*(1+L158/100)</f>
        <v>0</v>
      </c>
      <c r="N158" s="234">
        <v>0.54522000000000004</v>
      </c>
      <c r="O158" s="234">
        <f>ROUND(E158*N158,2)</f>
        <v>12.54</v>
      </c>
      <c r="P158" s="234">
        <v>0</v>
      </c>
      <c r="Q158" s="234">
        <f>ROUND(E158*P158,2)</f>
        <v>0</v>
      </c>
      <c r="R158" s="236" t="s">
        <v>455</v>
      </c>
      <c r="S158" s="236" t="s">
        <v>213</v>
      </c>
      <c r="T158" s="237" t="s">
        <v>261</v>
      </c>
      <c r="U158" s="220">
        <v>0</v>
      </c>
      <c r="V158" s="220">
        <f>ROUND(E158*U158,2)</f>
        <v>0</v>
      </c>
      <c r="W158" s="220"/>
      <c r="X158" s="220" t="s">
        <v>456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457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40.5" outlineLevel="1" x14ac:dyDescent="0.25">
      <c r="A159" s="217"/>
      <c r="B159" s="218"/>
      <c r="C159" s="262" t="s">
        <v>522</v>
      </c>
      <c r="D159" s="259"/>
      <c r="E159" s="259"/>
      <c r="F159" s="259"/>
      <c r="G159" s="259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278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38" t="str">
        <f>C159</f>
        <v>odkopávky nezapažené pro silnice, s přemístěním výkopku v příčných profilech, s naložením na dopravní prostředek a odvozem do 1 km, s uložením výkopku na skládku a úpravou pláně. Podklad z prostého betonu B 7,5 tl. 10 cm, dodávka a položení dlažby betonové do lože z těženého kameniva do tl. 3 cm, s vyplněním spár, s dvojím beraněním a se smetením přebytečného materiálu na krajnici, osazení a dodávka záhonových obrubníků do lože z prostého betonu tl. 5 - 10 cm se zalitím a zatřením spár maltou, s opěrou.</v>
      </c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17"/>
      <c r="B160" s="218"/>
      <c r="C160" s="263" t="s">
        <v>523</v>
      </c>
      <c r="D160" s="260"/>
      <c r="E160" s="260"/>
      <c r="F160" s="260"/>
      <c r="G160" s="26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278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63" t="s">
        <v>524</v>
      </c>
      <c r="D161" s="260"/>
      <c r="E161" s="260"/>
      <c r="F161" s="260"/>
      <c r="G161" s="26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278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63" t="s">
        <v>525</v>
      </c>
      <c r="D162" s="260"/>
      <c r="E162" s="260"/>
      <c r="F162" s="260"/>
      <c r="G162" s="26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278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63" t="s">
        <v>526</v>
      </c>
      <c r="D163" s="260"/>
      <c r="E163" s="260"/>
      <c r="F163" s="260"/>
      <c r="G163" s="26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278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63" t="s">
        <v>527</v>
      </c>
      <c r="D164" s="260"/>
      <c r="E164" s="260"/>
      <c r="F164" s="260"/>
      <c r="G164" s="26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278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52" t="s">
        <v>528</v>
      </c>
      <c r="D165" s="240"/>
      <c r="E165" s="240"/>
      <c r="F165" s="240"/>
      <c r="G165" s="24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218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52" t="s">
        <v>529</v>
      </c>
      <c r="D166" s="240"/>
      <c r="E166" s="240"/>
      <c r="F166" s="240"/>
      <c r="G166" s="24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218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13" x14ac:dyDescent="0.25">
      <c r="A167" s="225" t="s">
        <v>208</v>
      </c>
      <c r="B167" s="226" t="s">
        <v>122</v>
      </c>
      <c r="C167" s="249" t="s">
        <v>123</v>
      </c>
      <c r="D167" s="227"/>
      <c r="E167" s="228"/>
      <c r="F167" s="229"/>
      <c r="G167" s="229">
        <f>SUMIF(AG168:AG201,"&lt;&gt;NOR",G168:G201)</f>
        <v>0</v>
      </c>
      <c r="H167" s="229"/>
      <c r="I167" s="229">
        <f>SUM(I168:I201)</f>
        <v>0</v>
      </c>
      <c r="J167" s="229"/>
      <c r="K167" s="229">
        <f>SUM(K168:K201)</f>
        <v>0</v>
      </c>
      <c r="L167" s="229"/>
      <c r="M167" s="229">
        <f>SUM(M168:M201)</f>
        <v>0</v>
      </c>
      <c r="N167" s="228"/>
      <c r="O167" s="228">
        <f>SUM(O168:O201)</f>
        <v>4.669999999999999</v>
      </c>
      <c r="P167" s="228"/>
      <c r="Q167" s="228">
        <f>SUM(Q168:Q201)</f>
        <v>0</v>
      </c>
      <c r="R167" s="229"/>
      <c r="S167" s="229"/>
      <c r="T167" s="230"/>
      <c r="U167" s="224"/>
      <c r="V167" s="224">
        <f>SUM(V168:V201)</f>
        <v>162.88999999999999</v>
      </c>
      <c r="W167" s="224"/>
      <c r="X167" s="224"/>
      <c r="AG167" t="s">
        <v>209</v>
      </c>
    </row>
    <row r="168" spans="1:60" outlineLevel="1" x14ac:dyDescent="0.25">
      <c r="A168" s="231">
        <v>47</v>
      </c>
      <c r="B168" s="232" t="s">
        <v>530</v>
      </c>
      <c r="C168" s="250" t="s">
        <v>531</v>
      </c>
      <c r="D168" s="233" t="s">
        <v>259</v>
      </c>
      <c r="E168" s="234">
        <v>63.6173</v>
      </c>
      <c r="F168" s="235"/>
      <c r="G168" s="236">
        <f>ROUND(E168*F168,2)</f>
        <v>0</v>
      </c>
      <c r="H168" s="235"/>
      <c r="I168" s="236">
        <f>ROUND(E168*H168,2)</f>
        <v>0</v>
      </c>
      <c r="J168" s="235"/>
      <c r="K168" s="236">
        <f>ROUND(E168*J168,2)</f>
        <v>0</v>
      </c>
      <c r="L168" s="236">
        <v>21</v>
      </c>
      <c r="M168" s="236">
        <f>G168*(1+L168/100)</f>
        <v>0</v>
      </c>
      <c r="N168" s="234">
        <v>5.5900000000000004E-3</v>
      </c>
      <c r="O168" s="234">
        <f>ROUND(E168*N168,2)</f>
        <v>0.36</v>
      </c>
      <c r="P168" s="234">
        <v>0</v>
      </c>
      <c r="Q168" s="234">
        <f>ROUND(E168*P168,2)</f>
        <v>0</v>
      </c>
      <c r="R168" s="236"/>
      <c r="S168" s="236" t="s">
        <v>239</v>
      </c>
      <c r="T168" s="237" t="s">
        <v>272</v>
      </c>
      <c r="U168" s="220">
        <v>0.37696000000000002</v>
      </c>
      <c r="V168" s="220">
        <f>ROUND(E168*U168,2)</f>
        <v>23.98</v>
      </c>
      <c r="W168" s="220"/>
      <c r="X168" s="220" t="s">
        <v>262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263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51" t="s">
        <v>532</v>
      </c>
      <c r="D169" s="239"/>
      <c r="E169" s="239"/>
      <c r="F169" s="239"/>
      <c r="G169" s="239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218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61" t="s">
        <v>844</v>
      </c>
      <c r="D170" s="257"/>
      <c r="E170" s="258">
        <v>63.617249999999999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265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31">
        <v>48</v>
      </c>
      <c r="B171" s="232" t="s">
        <v>534</v>
      </c>
      <c r="C171" s="250" t="s">
        <v>535</v>
      </c>
      <c r="D171" s="233" t="s">
        <v>259</v>
      </c>
      <c r="E171" s="234">
        <v>177.12979999999999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4">
        <v>1.7000000000000001E-2</v>
      </c>
      <c r="O171" s="234">
        <f>ROUND(E171*N171,2)</f>
        <v>3.01</v>
      </c>
      <c r="P171" s="234">
        <v>0</v>
      </c>
      <c r="Q171" s="234">
        <f>ROUND(E171*P171,2)</f>
        <v>0</v>
      </c>
      <c r="R171" s="236"/>
      <c r="S171" s="236" t="s">
        <v>239</v>
      </c>
      <c r="T171" s="237" t="s">
        <v>272</v>
      </c>
      <c r="U171" s="220">
        <v>0.36</v>
      </c>
      <c r="V171" s="220">
        <f>ROUND(E171*U171,2)</f>
        <v>63.77</v>
      </c>
      <c r="W171" s="220"/>
      <c r="X171" s="220" t="s">
        <v>262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263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17"/>
      <c r="B172" s="218"/>
      <c r="C172" s="251" t="s">
        <v>536</v>
      </c>
      <c r="D172" s="239"/>
      <c r="E172" s="239"/>
      <c r="F172" s="239"/>
      <c r="G172" s="239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218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38" t="str">
        <f>C172</f>
        <v>Položka je kalkulována jako jedna z vrstev omítkové skladby. Položky za jednotlivé požadované vrstvy se sčítají.</v>
      </c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61" t="s">
        <v>845</v>
      </c>
      <c r="D173" s="257"/>
      <c r="E173" s="258">
        <v>106.2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265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61" t="s">
        <v>846</v>
      </c>
      <c r="D174" s="257"/>
      <c r="E174" s="258">
        <v>-7.0919999999999996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265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17"/>
      <c r="B175" s="218"/>
      <c r="C175" s="261" t="s">
        <v>847</v>
      </c>
      <c r="D175" s="257"/>
      <c r="E175" s="258">
        <v>-2.3639999999999999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265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61" t="s">
        <v>771</v>
      </c>
      <c r="D176" s="257"/>
      <c r="E176" s="258">
        <v>91.985830000000007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265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61" t="s">
        <v>772</v>
      </c>
      <c r="D177" s="257"/>
      <c r="E177" s="258">
        <v>-1.97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265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17"/>
      <c r="B178" s="218"/>
      <c r="C178" s="261" t="s">
        <v>773</v>
      </c>
      <c r="D178" s="257"/>
      <c r="E178" s="258">
        <v>-1.08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265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61" t="s">
        <v>774</v>
      </c>
      <c r="D179" s="257"/>
      <c r="E179" s="258">
        <v>-8.5500000000000007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265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31">
        <v>49</v>
      </c>
      <c r="B180" s="232" t="s">
        <v>541</v>
      </c>
      <c r="C180" s="250" t="s">
        <v>542</v>
      </c>
      <c r="D180" s="233" t="s">
        <v>259</v>
      </c>
      <c r="E180" s="234">
        <v>177.12979999999999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4">
        <v>4.1999999999999997E-3</v>
      </c>
      <c r="O180" s="234">
        <f>ROUND(E180*N180,2)</f>
        <v>0.74</v>
      </c>
      <c r="P180" s="234">
        <v>0</v>
      </c>
      <c r="Q180" s="234">
        <f>ROUND(E180*P180,2)</f>
        <v>0</v>
      </c>
      <c r="R180" s="236"/>
      <c r="S180" s="236" t="s">
        <v>239</v>
      </c>
      <c r="T180" s="237" t="s">
        <v>272</v>
      </c>
      <c r="U180" s="220">
        <v>0.26500000000000001</v>
      </c>
      <c r="V180" s="220">
        <f>ROUND(E180*U180,2)</f>
        <v>46.94</v>
      </c>
      <c r="W180" s="220"/>
      <c r="X180" s="220" t="s">
        <v>262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263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51" t="s">
        <v>536</v>
      </c>
      <c r="D181" s="239"/>
      <c r="E181" s="239"/>
      <c r="F181" s="239"/>
      <c r="G181" s="239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218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38" t="str">
        <f>C181</f>
        <v>Položka je kalkulována jako jedna z vrstev omítkové skladby. Položky za jednotlivé požadované vrstvy se sčítají.</v>
      </c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61" t="s">
        <v>845</v>
      </c>
      <c r="D182" s="257"/>
      <c r="E182" s="258">
        <v>106.2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265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61" t="s">
        <v>846</v>
      </c>
      <c r="D183" s="257"/>
      <c r="E183" s="258">
        <v>-7.0919999999999996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265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17"/>
      <c r="B184" s="218"/>
      <c r="C184" s="261" t="s">
        <v>847</v>
      </c>
      <c r="D184" s="257"/>
      <c r="E184" s="258">
        <v>-2.3639999999999999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265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61" t="s">
        <v>771</v>
      </c>
      <c r="D185" s="257"/>
      <c r="E185" s="258">
        <v>91.985830000000007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265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17"/>
      <c r="B186" s="218"/>
      <c r="C186" s="261" t="s">
        <v>772</v>
      </c>
      <c r="D186" s="257"/>
      <c r="E186" s="258">
        <v>-1.97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265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17"/>
      <c r="B187" s="218"/>
      <c r="C187" s="261" t="s">
        <v>773</v>
      </c>
      <c r="D187" s="257"/>
      <c r="E187" s="258">
        <v>-1.08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265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17"/>
      <c r="B188" s="218"/>
      <c r="C188" s="261" t="s">
        <v>774</v>
      </c>
      <c r="D188" s="257"/>
      <c r="E188" s="258">
        <v>-8.5500000000000007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265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" outlineLevel="1" x14ac:dyDescent="0.25">
      <c r="A189" s="231">
        <v>50</v>
      </c>
      <c r="B189" s="232" t="s">
        <v>848</v>
      </c>
      <c r="C189" s="250" t="s">
        <v>849</v>
      </c>
      <c r="D189" s="233" t="s">
        <v>259</v>
      </c>
      <c r="E189" s="234">
        <v>74.815100000000001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4">
        <v>5.5900000000000004E-3</v>
      </c>
      <c r="O189" s="234">
        <f>ROUND(E189*N189,2)</f>
        <v>0.42</v>
      </c>
      <c r="P189" s="234">
        <v>0</v>
      </c>
      <c r="Q189" s="234">
        <f>ROUND(E189*P189,2)</f>
        <v>0</v>
      </c>
      <c r="R189" s="236"/>
      <c r="S189" s="236" t="s">
        <v>239</v>
      </c>
      <c r="T189" s="237" t="s">
        <v>272</v>
      </c>
      <c r="U189" s="220">
        <v>0.37696000000000002</v>
      </c>
      <c r="V189" s="220">
        <f>ROUND(E189*U189,2)</f>
        <v>28.2</v>
      </c>
      <c r="W189" s="220"/>
      <c r="X189" s="220" t="s">
        <v>262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263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17"/>
      <c r="B190" s="218"/>
      <c r="C190" s="251" t="s">
        <v>532</v>
      </c>
      <c r="D190" s="239"/>
      <c r="E190" s="239"/>
      <c r="F190" s="239"/>
      <c r="G190" s="239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218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17"/>
      <c r="B191" s="218"/>
      <c r="C191" s="261" t="s">
        <v>850</v>
      </c>
      <c r="D191" s="257"/>
      <c r="E191" s="258">
        <v>74.81514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265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31">
        <v>51</v>
      </c>
      <c r="B192" s="232" t="s">
        <v>543</v>
      </c>
      <c r="C192" s="250" t="s">
        <v>544</v>
      </c>
      <c r="D192" s="233" t="s">
        <v>259</v>
      </c>
      <c r="E192" s="234">
        <v>229.34710000000001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4">
        <v>6.0999999999999997E-4</v>
      </c>
      <c r="O192" s="234">
        <f>ROUND(E192*N192,2)</f>
        <v>0.14000000000000001</v>
      </c>
      <c r="P192" s="234">
        <v>0</v>
      </c>
      <c r="Q192" s="234">
        <f>ROUND(E192*P192,2)</f>
        <v>0</v>
      </c>
      <c r="R192" s="236"/>
      <c r="S192" s="236" t="s">
        <v>239</v>
      </c>
      <c r="T192" s="237" t="s">
        <v>272</v>
      </c>
      <c r="U192" s="220">
        <v>0</v>
      </c>
      <c r="V192" s="220">
        <f>ROUND(E192*U192,2)</f>
        <v>0</v>
      </c>
      <c r="W192" s="220"/>
      <c r="X192" s="220" t="s">
        <v>262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263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17"/>
      <c r="B193" s="218"/>
      <c r="C193" s="261" t="s">
        <v>845</v>
      </c>
      <c r="D193" s="257"/>
      <c r="E193" s="258">
        <v>106.2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265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17"/>
      <c r="B194" s="218"/>
      <c r="C194" s="261" t="s">
        <v>846</v>
      </c>
      <c r="D194" s="257"/>
      <c r="E194" s="258">
        <v>-7.0919999999999996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265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17"/>
      <c r="B195" s="218"/>
      <c r="C195" s="261" t="s">
        <v>847</v>
      </c>
      <c r="D195" s="257"/>
      <c r="E195" s="258">
        <v>-2.3639999999999999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265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61" t="s">
        <v>771</v>
      </c>
      <c r="D196" s="257"/>
      <c r="E196" s="258">
        <v>91.985830000000007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265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17"/>
      <c r="B197" s="218"/>
      <c r="C197" s="261" t="s">
        <v>772</v>
      </c>
      <c r="D197" s="257"/>
      <c r="E197" s="258">
        <v>-1.97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265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17"/>
      <c r="B198" s="218"/>
      <c r="C198" s="261" t="s">
        <v>773</v>
      </c>
      <c r="D198" s="257"/>
      <c r="E198" s="258">
        <v>-1.08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265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61" t="s">
        <v>774</v>
      </c>
      <c r="D199" s="257"/>
      <c r="E199" s="258">
        <v>-8.5500000000000007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265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61" t="s">
        <v>851</v>
      </c>
      <c r="D200" s="257"/>
      <c r="E200" s="258">
        <v>-11.4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265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61" t="s">
        <v>852</v>
      </c>
      <c r="D201" s="257"/>
      <c r="E201" s="258">
        <v>63.617249999999999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265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13" x14ac:dyDescent="0.25">
      <c r="A202" s="225" t="s">
        <v>208</v>
      </c>
      <c r="B202" s="226" t="s">
        <v>124</v>
      </c>
      <c r="C202" s="249" t="s">
        <v>125</v>
      </c>
      <c r="D202" s="227"/>
      <c r="E202" s="228"/>
      <c r="F202" s="229"/>
      <c r="G202" s="229">
        <f>SUMIF(AG203:AG216,"&lt;&gt;NOR",G203:G216)</f>
        <v>0</v>
      </c>
      <c r="H202" s="229"/>
      <c r="I202" s="229">
        <f>SUM(I203:I216)</f>
        <v>0</v>
      </c>
      <c r="J202" s="229"/>
      <c r="K202" s="229">
        <f>SUM(K203:K216)</f>
        <v>0</v>
      </c>
      <c r="L202" s="229"/>
      <c r="M202" s="229">
        <f>SUM(M203:M216)</f>
        <v>0</v>
      </c>
      <c r="N202" s="228"/>
      <c r="O202" s="228">
        <f>SUM(O203:O216)</f>
        <v>4.4000000000000004</v>
      </c>
      <c r="P202" s="228"/>
      <c r="Q202" s="228">
        <f>SUM(Q203:Q216)</f>
        <v>0</v>
      </c>
      <c r="R202" s="229"/>
      <c r="S202" s="229"/>
      <c r="T202" s="230"/>
      <c r="U202" s="224"/>
      <c r="V202" s="224">
        <f>SUM(V203:V216)</f>
        <v>0</v>
      </c>
      <c r="W202" s="224"/>
      <c r="X202" s="224"/>
      <c r="AG202" t="s">
        <v>209</v>
      </c>
    </row>
    <row r="203" spans="1:60" outlineLevel="1" x14ac:dyDescent="0.25">
      <c r="A203" s="231">
        <v>52</v>
      </c>
      <c r="B203" s="232" t="s">
        <v>545</v>
      </c>
      <c r="C203" s="250" t="s">
        <v>853</v>
      </c>
      <c r="D203" s="233" t="s">
        <v>259</v>
      </c>
      <c r="E203" s="234">
        <v>80.385800000000003</v>
      </c>
      <c r="F203" s="235"/>
      <c r="G203" s="236">
        <f>ROUND(E203*F203,2)</f>
        <v>0</v>
      </c>
      <c r="H203" s="235"/>
      <c r="I203" s="236">
        <f>ROUND(E203*H203,2)</f>
        <v>0</v>
      </c>
      <c r="J203" s="235"/>
      <c r="K203" s="236">
        <f>ROUND(E203*J203,2)</f>
        <v>0</v>
      </c>
      <c r="L203" s="236">
        <v>21</v>
      </c>
      <c r="M203" s="236">
        <f>G203*(1+L203/100)</f>
        <v>0</v>
      </c>
      <c r="N203" s="234">
        <v>5.2580000000000002E-2</v>
      </c>
      <c r="O203" s="234">
        <f>ROUND(E203*N203,2)</f>
        <v>4.2300000000000004</v>
      </c>
      <c r="P203" s="234">
        <v>0</v>
      </c>
      <c r="Q203" s="234">
        <f>ROUND(E203*P203,2)</f>
        <v>0</v>
      </c>
      <c r="R203" s="236" t="s">
        <v>467</v>
      </c>
      <c r="S203" s="236" t="s">
        <v>213</v>
      </c>
      <c r="T203" s="237" t="s">
        <v>261</v>
      </c>
      <c r="U203" s="220">
        <v>0</v>
      </c>
      <c r="V203" s="220">
        <f>ROUND(E203*U203,2)</f>
        <v>0</v>
      </c>
      <c r="W203" s="220"/>
      <c r="X203" s="220" t="s">
        <v>262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263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17"/>
      <c r="B204" s="218"/>
      <c r="C204" s="261" t="s">
        <v>771</v>
      </c>
      <c r="D204" s="257"/>
      <c r="E204" s="258">
        <v>91.985830000000007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265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17"/>
      <c r="B205" s="218"/>
      <c r="C205" s="261" t="s">
        <v>772</v>
      </c>
      <c r="D205" s="257"/>
      <c r="E205" s="258">
        <v>-1.97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265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17"/>
      <c r="B206" s="218"/>
      <c r="C206" s="261" t="s">
        <v>773</v>
      </c>
      <c r="D206" s="257"/>
      <c r="E206" s="258">
        <v>-1.08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265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61" t="s">
        <v>774</v>
      </c>
      <c r="D207" s="257"/>
      <c r="E207" s="258">
        <v>-8.5500000000000007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265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0" outlineLevel="1" x14ac:dyDescent="0.25">
      <c r="A208" s="231">
        <v>53</v>
      </c>
      <c r="B208" s="232" t="s">
        <v>547</v>
      </c>
      <c r="C208" s="250" t="s">
        <v>548</v>
      </c>
      <c r="D208" s="233" t="s">
        <v>259</v>
      </c>
      <c r="E208" s="234">
        <v>80.385800000000003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4">
        <v>2.0999999999999999E-3</v>
      </c>
      <c r="O208" s="234">
        <f>ROUND(E208*N208,2)</f>
        <v>0.17</v>
      </c>
      <c r="P208" s="234">
        <v>0</v>
      </c>
      <c r="Q208" s="234">
        <f>ROUND(E208*P208,2)</f>
        <v>0</v>
      </c>
      <c r="R208" s="236" t="s">
        <v>467</v>
      </c>
      <c r="S208" s="236" t="s">
        <v>213</v>
      </c>
      <c r="T208" s="237" t="s">
        <v>261</v>
      </c>
      <c r="U208" s="220">
        <v>0</v>
      </c>
      <c r="V208" s="220">
        <f>ROUND(E208*U208,2)</f>
        <v>0</v>
      </c>
      <c r="W208" s="220"/>
      <c r="X208" s="220" t="s">
        <v>262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263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62" t="s">
        <v>549</v>
      </c>
      <c r="D209" s="259"/>
      <c r="E209" s="259"/>
      <c r="F209" s="259"/>
      <c r="G209" s="259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278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52" t="s">
        <v>550</v>
      </c>
      <c r="D210" s="240"/>
      <c r="E210" s="240"/>
      <c r="F210" s="240"/>
      <c r="G210" s="24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218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52" t="s">
        <v>551</v>
      </c>
      <c r="D211" s="240"/>
      <c r="E211" s="240"/>
      <c r="F211" s="240"/>
      <c r="G211" s="24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218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17"/>
      <c r="B212" s="218"/>
      <c r="C212" s="252" t="s">
        <v>552</v>
      </c>
      <c r="D212" s="240"/>
      <c r="E212" s="240"/>
      <c r="F212" s="240"/>
      <c r="G212" s="24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218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61" t="s">
        <v>771</v>
      </c>
      <c r="D213" s="257"/>
      <c r="E213" s="258">
        <v>91.985830000000007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265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61" t="s">
        <v>772</v>
      </c>
      <c r="D214" s="257"/>
      <c r="E214" s="258">
        <v>-1.97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265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17"/>
      <c r="B215" s="218"/>
      <c r="C215" s="261" t="s">
        <v>773</v>
      </c>
      <c r="D215" s="257"/>
      <c r="E215" s="258">
        <v>-1.08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265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17"/>
      <c r="B216" s="218"/>
      <c r="C216" s="261" t="s">
        <v>774</v>
      </c>
      <c r="D216" s="257"/>
      <c r="E216" s="258">
        <v>-8.5500000000000007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265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13" x14ac:dyDescent="0.25">
      <c r="A217" s="225" t="s">
        <v>208</v>
      </c>
      <c r="B217" s="226" t="s">
        <v>126</v>
      </c>
      <c r="C217" s="249" t="s">
        <v>127</v>
      </c>
      <c r="D217" s="227"/>
      <c r="E217" s="228"/>
      <c r="F217" s="229"/>
      <c r="G217" s="229">
        <f>SUMIF(AG218:AG220,"&lt;&gt;NOR",G218:G220)</f>
        <v>0</v>
      </c>
      <c r="H217" s="229"/>
      <c r="I217" s="229">
        <f>SUM(I218:I220)</f>
        <v>0</v>
      </c>
      <c r="J217" s="229"/>
      <c r="K217" s="229">
        <f>SUM(K218:K220)</f>
        <v>0</v>
      </c>
      <c r="L217" s="229"/>
      <c r="M217" s="229">
        <f>SUM(M218:M220)</f>
        <v>0</v>
      </c>
      <c r="N217" s="228"/>
      <c r="O217" s="228">
        <f>SUM(O218:O220)</f>
        <v>3.03</v>
      </c>
      <c r="P217" s="228"/>
      <c r="Q217" s="228">
        <f>SUM(Q218:Q220)</f>
        <v>0</v>
      </c>
      <c r="R217" s="229"/>
      <c r="S217" s="229"/>
      <c r="T217" s="230"/>
      <c r="U217" s="224"/>
      <c r="V217" s="224">
        <f>SUM(V218:V220)</f>
        <v>0</v>
      </c>
      <c r="W217" s="224"/>
      <c r="X217" s="224"/>
      <c r="AG217" t="s">
        <v>209</v>
      </c>
    </row>
    <row r="218" spans="1:60" outlineLevel="1" x14ac:dyDescent="0.25">
      <c r="A218" s="231">
        <v>54</v>
      </c>
      <c r="B218" s="232" t="s">
        <v>854</v>
      </c>
      <c r="C218" s="250" t="s">
        <v>855</v>
      </c>
      <c r="D218" s="233" t="s">
        <v>259</v>
      </c>
      <c r="E218" s="234">
        <v>11.05</v>
      </c>
      <c r="F218" s="235"/>
      <c r="G218" s="236">
        <f>ROUND(E218*F218,2)</f>
        <v>0</v>
      </c>
      <c r="H218" s="235"/>
      <c r="I218" s="236">
        <f>ROUND(E218*H218,2)</f>
        <v>0</v>
      </c>
      <c r="J218" s="235"/>
      <c r="K218" s="236">
        <f>ROUND(E218*J218,2)</f>
        <v>0</v>
      </c>
      <c r="L218" s="236">
        <v>21</v>
      </c>
      <c r="M218" s="236">
        <f>G218*(1+L218/100)</f>
        <v>0</v>
      </c>
      <c r="N218" s="234">
        <v>0.27378000000000002</v>
      </c>
      <c r="O218" s="234">
        <f>ROUND(E218*N218,2)</f>
        <v>3.03</v>
      </c>
      <c r="P218" s="234">
        <v>0</v>
      </c>
      <c r="Q218" s="234">
        <f>ROUND(E218*P218,2)</f>
        <v>0</v>
      </c>
      <c r="R218" s="236" t="s">
        <v>455</v>
      </c>
      <c r="S218" s="236" t="s">
        <v>213</v>
      </c>
      <c r="T218" s="237" t="s">
        <v>261</v>
      </c>
      <c r="U218" s="220">
        <v>0</v>
      </c>
      <c r="V218" s="220">
        <f>ROUND(E218*U218,2)</f>
        <v>0</v>
      </c>
      <c r="W218" s="220"/>
      <c r="X218" s="220" t="s">
        <v>456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457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17"/>
      <c r="B219" s="218"/>
      <c r="C219" s="261" t="s">
        <v>856</v>
      </c>
      <c r="D219" s="257"/>
      <c r="E219" s="258">
        <v>8.6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265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61" t="s">
        <v>857</v>
      </c>
      <c r="D220" s="257"/>
      <c r="E220" s="258">
        <v>2.4500000000000002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265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13" x14ac:dyDescent="0.25">
      <c r="A221" s="225" t="s">
        <v>208</v>
      </c>
      <c r="B221" s="226" t="s">
        <v>128</v>
      </c>
      <c r="C221" s="249" t="s">
        <v>129</v>
      </c>
      <c r="D221" s="227"/>
      <c r="E221" s="228"/>
      <c r="F221" s="229"/>
      <c r="G221" s="229">
        <f>SUMIF(AG222:AG252,"&lt;&gt;NOR",G222:G252)</f>
        <v>0</v>
      </c>
      <c r="H221" s="229"/>
      <c r="I221" s="229">
        <f>SUM(I222:I252)</f>
        <v>0</v>
      </c>
      <c r="J221" s="229"/>
      <c r="K221" s="229">
        <f>SUM(K222:K252)</f>
        <v>0</v>
      </c>
      <c r="L221" s="229"/>
      <c r="M221" s="229">
        <f>SUM(M222:M252)</f>
        <v>0</v>
      </c>
      <c r="N221" s="228"/>
      <c r="O221" s="228">
        <f>SUM(O222:O252)</f>
        <v>0.13</v>
      </c>
      <c r="P221" s="228"/>
      <c r="Q221" s="228">
        <f>SUM(Q222:Q252)</f>
        <v>0</v>
      </c>
      <c r="R221" s="229"/>
      <c r="S221" s="229"/>
      <c r="T221" s="230"/>
      <c r="U221" s="224"/>
      <c r="V221" s="224">
        <f>SUM(V222:V252)</f>
        <v>0</v>
      </c>
      <c r="W221" s="224"/>
      <c r="X221" s="224"/>
      <c r="AG221" t="s">
        <v>209</v>
      </c>
    </row>
    <row r="222" spans="1:60" outlineLevel="1" x14ac:dyDescent="0.25">
      <c r="A222" s="231">
        <v>55</v>
      </c>
      <c r="B222" s="232" t="s">
        <v>858</v>
      </c>
      <c r="C222" s="250" t="s">
        <v>859</v>
      </c>
      <c r="D222" s="233" t="s">
        <v>292</v>
      </c>
      <c r="E222" s="234">
        <v>1</v>
      </c>
      <c r="F222" s="235"/>
      <c r="G222" s="236">
        <f>ROUND(E222*F222,2)</f>
        <v>0</v>
      </c>
      <c r="H222" s="235"/>
      <c r="I222" s="236">
        <f>ROUND(E222*H222,2)</f>
        <v>0</v>
      </c>
      <c r="J222" s="235"/>
      <c r="K222" s="236">
        <f>ROUND(E222*J222,2)</f>
        <v>0</v>
      </c>
      <c r="L222" s="236">
        <v>21</v>
      </c>
      <c r="M222" s="236">
        <f>G222*(1+L222/100)</f>
        <v>0</v>
      </c>
      <c r="N222" s="234">
        <v>0</v>
      </c>
      <c r="O222" s="234">
        <f>ROUND(E222*N222,2)</f>
        <v>0</v>
      </c>
      <c r="P222" s="234">
        <v>0</v>
      </c>
      <c r="Q222" s="234">
        <f>ROUND(E222*P222,2)</f>
        <v>0</v>
      </c>
      <c r="R222" s="236"/>
      <c r="S222" s="236" t="s">
        <v>239</v>
      </c>
      <c r="T222" s="237" t="s">
        <v>272</v>
      </c>
      <c r="U222" s="220">
        <v>0</v>
      </c>
      <c r="V222" s="220">
        <f>ROUND(E222*U222,2)</f>
        <v>0</v>
      </c>
      <c r="W222" s="220"/>
      <c r="X222" s="220" t="s">
        <v>262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263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1" t="s">
        <v>555</v>
      </c>
      <c r="D223" s="239"/>
      <c r="E223" s="239"/>
      <c r="F223" s="239"/>
      <c r="G223" s="239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218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38" t="str">
        <f>C223</f>
        <v>otočné, levé, jednokřídlové, plné s tepelně a akusticky izolační výplní do rámové plastové zárubně, s přechodovou prahovou lištou</v>
      </c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17"/>
      <c r="B224" s="218"/>
      <c r="C224" s="252" t="s">
        <v>556</v>
      </c>
      <c r="D224" s="240"/>
      <c r="E224" s="240"/>
      <c r="F224" s="240"/>
      <c r="G224" s="24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218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52" t="s">
        <v>557</v>
      </c>
      <c r="D225" s="240"/>
      <c r="E225" s="240"/>
      <c r="F225" s="240"/>
      <c r="G225" s="24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218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17"/>
      <c r="B226" s="218"/>
      <c r="C226" s="252" t="s">
        <v>558</v>
      </c>
      <c r="D226" s="240"/>
      <c r="E226" s="240"/>
      <c r="F226" s="240"/>
      <c r="G226" s="24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218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31">
        <v>56</v>
      </c>
      <c r="B227" s="232" t="s">
        <v>860</v>
      </c>
      <c r="C227" s="250" t="s">
        <v>861</v>
      </c>
      <c r="D227" s="233" t="s">
        <v>292</v>
      </c>
      <c r="E227" s="234">
        <v>1</v>
      </c>
      <c r="F227" s="235"/>
      <c r="G227" s="236">
        <f>ROUND(E227*F227,2)</f>
        <v>0</v>
      </c>
      <c r="H227" s="235"/>
      <c r="I227" s="236">
        <f>ROUND(E227*H227,2)</f>
        <v>0</v>
      </c>
      <c r="J227" s="235"/>
      <c r="K227" s="236">
        <f>ROUND(E227*J227,2)</f>
        <v>0</v>
      </c>
      <c r="L227" s="236">
        <v>21</v>
      </c>
      <c r="M227" s="236">
        <f>G227*(1+L227/100)</f>
        <v>0</v>
      </c>
      <c r="N227" s="234">
        <v>0</v>
      </c>
      <c r="O227" s="234">
        <f>ROUND(E227*N227,2)</f>
        <v>0</v>
      </c>
      <c r="P227" s="234">
        <v>0</v>
      </c>
      <c r="Q227" s="234">
        <f>ROUND(E227*P227,2)</f>
        <v>0</v>
      </c>
      <c r="R227" s="236"/>
      <c r="S227" s="236" t="s">
        <v>239</v>
      </c>
      <c r="T227" s="237" t="s">
        <v>272</v>
      </c>
      <c r="U227" s="220">
        <v>0</v>
      </c>
      <c r="V227" s="220">
        <f>ROUND(E227*U227,2)</f>
        <v>0</v>
      </c>
      <c r="W227" s="220"/>
      <c r="X227" s="220" t="s">
        <v>262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263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17"/>
      <c r="B228" s="218"/>
      <c r="C228" s="251" t="s">
        <v>862</v>
      </c>
      <c r="D228" s="239"/>
      <c r="E228" s="239"/>
      <c r="F228" s="239"/>
      <c r="G228" s="239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218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17"/>
      <c r="B229" s="218"/>
      <c r="C229" s="252" t="s">
        <v>863</v>
      </c>
      <c r="D229" s="240"/>
      <c r="E229" s="240"/>
      <c r="F229" s="240"/>
      <c r="G229" s="24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218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17"/>
      <c r="B230" s="218"/>
      <c r="C230" s="252" t="s">
        <v>864</v>
      </c>
      <c r="D230" s="240"/>
      <c r="E230" s="240"/>
      <c r="F230" s="240"/>
      <c r="G230" s="24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218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17"/>
      <c r="B231" s="218"/>
      <c r="C231" s="252" t="s">
        <v>865</v>
      </c>
      <c r="D231" s="240"/>
      <c r="E231" s="240"/>
      <c r="F231" s="240"/>
      <c r="G231" s="24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218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31">
        <v>57</v>
      </c>
      <c r="B232" s="232" t="s">
        <v>866</v>
      </c>
      <c r="C232" s="250" t="s">
        <v>867</v>
      </c>
      <c r="D232" s="233" t="s">
        <v>292</v>
      </c>
      <c r="E232" s="234">
        <v>2</v>
      </c>
      <c r="F232" s="235"/>
      <c r="G232" s="236">
        <f>ROUND(E232*F232,2)</f>
        <v>0</v>
      </c>
      <c r="H232" s="235"/>
      <c r="I232" s="236">
        <f>ROUND(E232*H232,2)</f>
        <v>0</v>
      </c>
      <c r="J232" s="235"/>
      <c r="K232" s="236">
        <f>ROUND(E232*J232,2)</f>
        <v>0</v>
      </c>
      <c r="L232" s="236">
        <v>21</v>
      </c>
      <c r="M232" s="236">
        <f>G232*(1+L232/100)</f>
        <v>0</v>
      </c>
      <c r="N232" s="234">
        <v>0</v>
      </c>
      <c r="O232" s="234">
        <f>ROUND(E232*N232,2)</f>
        <v>0</v>
      </c>
      <c r="P232" s="234">
        <v>0</v>
      </c>
      <c r="Q232" s="234">
        <f>ROUND(E232*P232,2)</f>
        <v>0</v>
      </c>
      <c r="R232" s="236"/>
      <c r="S232" s="236" t="s">
        <v>239</v>
      </c>
      <c r="T232" s="237" t="s">
        <v>272</v>
      </c>
      <c r="U232" s="220">
        <v>0</v>
      </c>
      <c r="V232" s="220">
        <f>ROUND(E232*U232,2)</f>
        <v>0</v>
      </c>
      <c r="W232" s="220"/>
      <c r="X232" s="220" t="s">
        <v>262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263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17"/>
      <c r="B233" s="218"/>
      <c r="C233" s="251" t="s">
        <v>862</v>
      </c>
      <c r="D233" s="239"/>
      <c r="E233" s="239"/>
      <c r="F233" s="239"/>
      <c r="G233" s="239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218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17"/>
      <c r="B234" s="218"/>
      <c r="C234" s="252" t="s">
        <v>863</v>
      </c>
      <c r="D234" s="240"/>
      <c r="E234" s="240"/>
      <c r="F234" s="240"/>
      <c r="G234" s="24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218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52" t="s">
        <v>864</v>
      </c>
      <c r="D235" s="240"/>
      <c r="E235" s="240"/>
      <c r="F235" s="240"/>
      <c r="G235" s="24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218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17"/>
      <c r="B236" s="218"/>
      <c r="C236" s="252" t="s">
        <v>865</v>
      </c>
      <c r="D236" s="240"/>
      <c r="E236" s="240"/>
      <c r="F236" s="240"/>
      <c r="G236" s="24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218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31">
        <v>58</v>
      </c>
      <c r="B237" s="232" t="s">
        <v>868</v>
      </c>
      <c r="C237" s="250" t="s">
        <v>869</v>
      </c>
      <c r="D237" s="233" t="s">
        <v>292</v>
      </c>
      <c r="E237" s="234">
        <v>2</v>
      </c>
      <c r="F237" s="235"/>
      <c r="G237" s="236">
        <f>ROUND(E237*F237,2)</f>
        <v>0</v>
      </c>
      <c r="H237" s="235"/>
      <c r="I237" s="236">
        <f>ROUND(E237*H237,2)</f>
        <v>0</v>
      </c>
      <c r="J237" s="235"/>
      <c r="K237" s="236">
        <f>ROUND(E237*J237,2)</f>
        <v>0</v>
      </c>
      <c r="L237" s="236">
        <v>21</v>
      </c>
      <c r="M237" s="236">
        <f>G237*(1+L237/100)</f>
        <v>0</v>
      </c>
      <c r="N237" s="234">
        <v>2.5999999999999999E-2</v>
      </c>
      <c r="O237" s="234">
        <f>ROUND(E237*N237,2)</f>
        <v>0.05</v>
      </c>
      <c r="P237" s="234">
        <v>0</v>
      </c>
      <c r="Q237" s="234">
        <f>ROUND(E237*P237,2)</f>
        <v>0</v>
      </c>
      <c r="R237" s="236"/>
      <c r="S237" s="236" t="s">
        <v>239</v>
      </c>
      <c r="T237" s="237" t="s">
        <v>272</v>
      </c>
      <c r="U237" s="220">
        <v>0</v>
      </c>
      <c r="V237" s="220">
        <f>ROUND(E237*U237,2)</f>
        <v>0</v>
      </c>
      <c r="W237" s="220"/>
      <c r="X237" s="220" t="s">
        <v>262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263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51" t="s">
        <v>870</v>
      </c>
      <c r="D238" s="239"/>
      <c r="E238" s="239"/>
      <c r="F238" s="239"/>
      <c r="G238" s="239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218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17"/>
      <c r="B239" s="218"/>
      <c r="C239" s="252" t="s">
        <v>871</v>
      </c>
      <c r="D239" s="240"/>
      <c r="E239" s="240"/>
      <c r="F239" s="240"/>
      <c r="G239" s="24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218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17"/>
      <c r="B240" s="218"/>
      <c r="C240" s="252" t="s">
        <v>872</v>
      </c>
      <c r="D240" s="240"/>
      <c r="E240" s="240"/>
      <c r="F240" s="240"/>
      <c r="G240" s="24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218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17"/>
      <c r="B241" s="218"/>
      <c r="C241" s="252" t="s">
        <v>556</v>
      </c>
      <c r="D241" s="240"/>
      <c r="E241" s="240"/>
      <c r="F241" s="240"/>
      <c r="G241" s="24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218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17"/>
      <c r="B242" s="218"/>
      <c r="C242" s="252" t="s">
        <v>873</v>
      </c>
      <c r="D242" s="240"/>
      <c r="E242" s="240"/>
      <c r="F242" s="240"/>
      <c r="G242" s="24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218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52" t="s">
        <v>874</v>
      </c>
      <c r="D243" s="240"/>
      <c r="E243" s="240"/>
      <c r="F243" s="240"/>
      <c r="G243" s="24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218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17"/>
      <c r="B244" s="218"/>
      <c r="C244" s="252" t="s">
        <v>562</v>
      </c>
      <c r="D244" s="240"/>
      <c r="E244" s="240"/>
      <c r="F244" s="240"/>
      <c r="G244" s="24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218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31">
        <v>59</v>
      </c>
      <c r="B245" s="232" t="s">
        <v>875</v>
      </c>
      <c r="C245" s="250" t="s">
        <v>876</v>
      </c>
      <c r="D245" s="233" t="s">
        <v>292</v>
      </c>
      <c r="E245" s="234">
        <v>3</v>
      </c>
      <c r="F245" s="235"/>
      <c r="G245" s="236">
        <f>ROUND(E245*F245,2)</f>
        <v>0</v>
      </c>
      <c r="H245" s="235"/>
      <c r="I245" s="236">
        <f>ROUND(E245*H245,2)</f>
        <v>0</v>
      </c>
      <c r="J245" s="235"/>
      <c r="K245" s="236">
        <f>ROUND(E245*J245,2)</f>
        <v>0</v>
      </c>
      <c r="L245" s="236">
        <v>21</v>
      </c>
      <c r="M245" s="236">
        <f>G245*(1+L245/100)</f>
        <v>0</v>
      </c>
      <c r="N245" s="234">
        <v>2.5999999999999999E-2</v>
      </c>
      <c r="O245" s="234">
        <f>ROUND(E245*N245,2)</f>
        <v>0.08</v>
      </c>
      <c r="P245" s="234">
        <v>0</v>
      </c>
      <c r="Q245" s="234">
        <f>ROUND(E245*P245,2)</f>
        <v>0</v>
      </c>
      <c r="R245" s="236"/>
      <c r="S245" s="236" t="s">
        <v>239</v>
      </c>
      <c r="T245" s="237" t="s">
        <v>272</v>
      </c>
      <c r="U245" s="220">
        <v>0</v>
      </c>
      <c r="V245" s="220">
        <f>ROUND(E245*U245,2)</f>
        <v>0</v>
      </c>
      <c r="W245" s="220"/>
      <c r="X245" s="220" t="s">
        <v>262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263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17"/>
      <c r="B246" s="218"/>
      <c r="C246" s="251" t="s">
        <v>870</v>
      </c>
      <c r="D246" s="239"/>
      <c r="E246" s="239"/>
      <c r="F246" s="239"/>
      <c r="G246" s="239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218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17"/>
      <c r="B247" s="218"/>
      <c r="C247" s="252" t="s">
        <v>871</v>
      </c>
      <c r="D247" s="240"/>
      <c r="E247" s="240"/>
      <c r="F247" s="240"/>
      <c r="G247" s="24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218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17"/>
      <c r="B248" s="218"/>
      <c r="C248" s="252" t="s">
        <v>872</v>
      </c>
      <c r="D248" s="240"/>
      <c r="E248" s="240"/>
      <c r="F248" s="240"/>
      <c r="G248" s="24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218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17"/>
      <c r="B249" s="218"/>
      <c r="C249" s="252" t="s">
        <v>556</v>
      </c>
      <c r="D249" s="240"/>
      <c r="E249" s="240"/>
      <c r="F249" s="240"/>
      <c r="G249" s="24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218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17"/>
      <c r="B250" s="218"/>
      <c r="C250" s="252" t="s">
        <v>873</v>
      </c>
      <c r="D250" s="240"/>
      <c r="E250" s="240"/>
      <c r="F250" s="240"/>
      <c r="G250" s="24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218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17"/>
      <c r="B251" s="218"/>
      <c r="C251" s="252" t="s">
        <v>874</v>
      </c>
      <c r="D251" s="240"/>
      <c r="E251" s="240"/>
      <c r="F251" s="240"/>
      <c r="G251" s="24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218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17"/>
      <c r="B252" s="218"/>
      <c r="C252" s="252" t="s">
        <v>562</v>
      </c>
      <c r="D252" s="240"/>
      <c r="E252" s="240"/>
      <c r="F252" s="240"/>
      <c r="G252" s="24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218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13" x14ac:dyDescent="0.25">
      <c r="A253" s="225" t="s">
        <v>208</v>
      </c>
      <c r="B253" s="226" t="s">
        <v>130</v>
      </c>
      <c r="C253" s="249" t="s">
        <v>131</v>
      </c>
      <c r="D253" s="227"/>
      <c r="E253" s="228"/>
      <c r="F253" s="229"/>
      <c r="G253" s="229">
        <f>SUMIF(AG254:AG258,"&lt;&gt;NOR",G254:G258)</f>
        <v>0</v>
      </c>
      <c r="H253" s="229"/>
      <c r="I253" s="229">
        <f>SUM(I254:I258)</f>
        <v>0</v>
      </c>
      <c r="J253" s="229"/>
      <c r="K253" s="229">
        <f>SUM(K254:K258)</f>
        <v>0</v>
      </c>
      <c r="L253" s="229"/>
      <c r="M253" s="229">
        <f>SUM(M254:M258)</f>
        <v>0</v>
      </c>
      <c r="N253" s="228"/>
      <c r="O253" s="228">
        <f>SUM(O254:O258)</f>
        <v>0</v>
      </c>
      <c r="P253" s="228"/>
      <c r="Q253" s="228">
        <f>SUM(Q254:Q258)</f>
        <v>0</v>
      </c>
      <c r="R253" s="229"/>
      <c r="S253" s="229"/>
      <c r="T253" s="230"/>
      <c r="U253" s="224"/>
      <c r="V253" s="224">
        <f>SUM(V254:V258)</f>
        <v>422.45</v>
      </c>
      <c r="W253" s="224"/>
      <c r="X253" s="224"/>
      <c r="AG253" t="s">
        <v>209</v>
      </c>
    </row>
    <row r="254" spans="1:60" outlineLevel="1" x14ac:dyDescent="0.25">
      <c r="A254" s="231">
        <v>60</v>
      </c>
      <c r="B254" s="232" t="s">
        <v>564</v>
      </c>
      <c r="C254" s="250" t="s">
        <v>565</v>
      </c>
      <c r="D254" s="233" t="s">
        <v>259</v>
      </c>
      <c r="E254" s="234">
        <v>49.7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4">
        <v>0</v>
      </c>
      <c r="O254" s="234">
        <f>ROUND(E254*N254,2)</f>
        <v>0</v>
      </c>
      <c r="P254" s="234">
        <v>0</v>
      </c>
      <c r="Q254" s="234">
        <f>ROUND(E254*P254,2)</f>
        <v>0</v>
      </c>
      <c r="R254" s="236"/>
      <c r="S254" s="236" t="s">
        <v>239</v>
      </c>
      <c r="T254" s="237" t="s">
        <v>272</v>
      </c>
      <c r="U254" s="220">
        <v>8.5</v>
      </c>
      <c r="V254" s="220">
        <f>ROUND(E254*U254,2)</f>
        <v>422.45</v>
      </c>
      <c r="W254" s="220"/>
      <c r="X254" s="220" t="s">
        <v>262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263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17"/>
      <c r="B255" s="218"/>
      <c r="C255" s="251" t="s">
        <v>566</v>
      </c>
      <c r="D255" s="239"/>
      <c r="E255" s="239"/>
      <c r="F255" s="239"/>
      <c r="G255" s="239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218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17"/>
      <c r="B256" s="218"/>
      <c r="C256" s="252" t="s">
        <v>567</v>
      </c>
      <c r="D256" s="240"/>
      <c r="E256" s="240"/>
      <c r="F256" s="240"/>
      <c r="G256" s="24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218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17"/>
      <c r="B257" s="218"/>
      <c r="C257" s="261" t="s">
        <v>877</v>
      </c>
      <c r="D257" s="257"/>
      <c r="E257" s="258">
        <v>41.1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265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17"/>
      <c r="B258" s="218"/>
      <c r="C258" s="261" t="s">
        <v>878</v>
      </c>
      <c r="D258" s="257"/>
      <c r="E258" s="258">
        <v>8.6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265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13" x14ac:dyDescent="0.25">
      <c r="A259" s="225" t="s">
        <v>208</v>
      </c>
      <c r="B259" s="226" t="s">
        <v>132</v>
      </c>
      <c r="C259" s="249" t="s">
        <v>133</v>
      </c>
      <c r="D259" s="227"/>
      <c r="E259" s="228"/>
      <c r="F259" s="229"/>
      <c r="G259" s="229">
        <f>SUMIF(AG260:AG260,"&lt;&gt;NOR",G260:G260)</f>
        <v>0</v>
      </c>
      <c r="H259" s="229"/>
      <c r="I259" s="229">
        <f>SUM(I260:I260)</f>
        <v>0</v>
      </c>
      <c r="J259" s="229"/>
      <c r="K259" s="229">
        <f>SUM(K260:K260)</f>
        <v>0</v>
      </c>
      <c r="L259" s="229"/>
      <c r="M259" s="229">
        <f>SUM(M260:M260)</f>
        <v>0</v>
      </c>
      <c r="N259" s="228"/>
      <c r="O259" s="228">
        <f>SUM(O260:O260)</f>
        <v>0</v>
      </c>
      <c r="P259" s="228"/>
      <c r="Q259" s="228">
        <f>SUM(Q260:Q260)</f>
        <v>0</v>
      </c>
      <c r="R259" s="229"/>
      <c r="S259" s="229"/>
      <c r="T259" s="230"/>
      <c r="U259" s="224"/>
      <c r="V259" s="224">
        <f>SUM(V260:V260)</f>
        <v>0</v>
      </c>
      <c r="W259" s="224"/>
      <c r="X259" s="224"/>
      <c r="AG259" t="s">
        <v>209</v>
      </c>
    </row>
    <row r="260" spans="1:60" outlineLevel="1" x14ac:dyDescent="0.25">
      <c r="A260" s="241">
        <v>61</v>
      </c>
      <c r="B260" s="242" t="s">
        <v>879</v>
      </c>
      <c r="C260" s="253" t="s">
        <v>880</v>
      </c>
      <c r="D260" s="243" t="s">
        <v>382</v>
      </c>
      <c r="E260" s="244">
        <v>120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4">
        <v>0</v>
      </c>
      <c r="O260" s="244">
        <f>ROUND(E260*N260,2)</f>
        <v>0</v>
      </c>
      <c r="P260" s="244">
        <v>0</v>
      </c>
      <c r="Q260" s="244">
        <f>ROUND(E260*P260,2)</f>
        <v>0</v>
      </c>
      <c r="R260" s="246"/>
      <c r="S260" s="246" t="s">
        <v>239</v>
      </c>
      <c r="T260" s="247" t="s">
        <v>272</v>
      </c>
      <c r="U260" s="220">
        <v>0</v>
      </c>
      <c r="V260" s="220">
        <f>ROUND(E260*U260,2)</f>
        <v>0</v>
      </c>
      <c r="W260" s="220"/>
      <c r="X260" s="220" t="s">
        <v>262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263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13" x14ac:dyDescent="0.25">
      <c r="A261" s="225" t="s">
        <v>208</v>
      </c>
      <c r="B261" s="226" t="s">
        <v>140</v>
      </c>
      <c r="C261" s="249" t="s">
        <v>141</v>
      </c>
      <c r="D261" s="227"/>
      <c r="E261" s="228"/>
      <c r="F261" s="229"/>
      <c r="G261" s="229">
        <f>SUMIF(AG262:AG268,"&lt;&gt;NOR",G262:G268)</f>
        <v>0</v>
      </c>
      <c r="H261" s="229"/>
      <c r="I261" s="229">
        <f>SUM(I262:I268)</f>
        <v>0</v>
      </c>
      <c r="J261" s="229"/>
      <c r="K261" s="229">
        <f>SUM(K262:K268)</f>
        <v>0</v>
      </c>
      <c r="L261" s="229"/>
      <c r="M261" s="229">
        <f>SUM(M262:M268)</f>
        <v>0</v>
      </c>
      <c r="N261" s="228"/>
      <c r="O261" s="228">
        <f>SUM(O262:O268)</f>
        <v>0</v>
      </c>
      <c r="P261" s="228"/>
      <c r="Q261" s="228">
        <f>SUM(Q262:Q268)</f>
        <v>0</v>
      </c>
      <c r="R261" s="229"/>
      <c r="S261" s="229"/>
      <c r="T261" s="230"/>
      <c r="U261" s="224"/>
      <c r="V261" s="224">
        <f>SUM(V262:V268)</f>
        <v>0</v>
      </c>
      <c r="W261" s="224"/>
      <c r="X261" s="224"/>
      <c r="AG261" t="s">
        <v>209</v>
      </c>
    </row>
    <row r="262" spans="1:60" ht="20" outlineLevel="1" x14ac:dyDescent="0.25">
      <c r="A262" s="231">
        <v>62</v>
      </c>
      <c r="B262" s="232" t="s">
        <v>881</v>
      </c>
      <c r="C262" s="250" t="s">
        <v>882</v>
      </c>
      <c r="D262" s="233" t="s">
        <v>271</v>
      </c>
      <c r="E262" s="234">
        <v>279.91590000000002</v>
      </c>
      <c r="F262" s="235"/>
      <c r="G262" s="236">
        <f>ROUND(E262*F262,2)</f>
        <v>0</v>
      </c>
      <c r="H262" s="235"/>
      <c r="I262" s="236">
        <f>ROUND(E262*H262,2)</f>
        <v>0</v>
      </c>
      <c r="J262" s="235"/>
      <c r="K262" s="236">
        <f>ROUND(E262*J262,2)</f>
        <v>0</v>
      </c>
      <c r="L262" s="236">
        <v>21</v>
      </c>
      <c r="M262" s="236">
        <f>G262*(1+L262/100)</f>
        <v>0</v>
      </c>
      <c r="N262" s="234">
        <v>0</v>
      </c>
      <c r="O262" s="234">
        <f>ROUND(E262*N262,2)</f>
        <v>0</v>
      </c>
      <c r="P262" s="234">
        <v>0</v>
      </c>
      <c r="Q262" s="234">
        <f>ROUND(E262*P262,2)</f>
        <v>0</v>
      </c>
      <c r="R262" s="236" t="s">
        <v>260</v>
      </c>
      <c r="S262" s="236" t="s">
        <v>213</v>
      </c>
      <c r="T262" s="237" t="s">
        <v>261</v>
      </c>
      <c r="U262" s="220">
        <v>0</v>
      </c>
      <c r="V262" s="220">
        <f>ROUND(E262*U262,2)</f>
        <v>0</v>
      </c>
      <c r="W262" s="220"/>
      <c r="X262" s="220" t="s">
        <v>262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263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17"/>
      <c r="B263" s="218"/>
      <c r="C263" s="262" t="s">
        <v>883</v>
      </c>
      <c r="D263" s="259"/>
      <c r="E263" s="259"/>
      <c r="F263" s="259"/>
      <c r="G263" s="259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278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17"/>
      <c r="B264" s="218"/>
      <c r="C264" s="261" t="s">
        <v>884</v>
      </c>
      <c r="D264" s="257"/>
      <c r="E264" s="258">
        <v>279.91590000000002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265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31">
        <v>63</v>
      </c>
      <c r="B265" s="232" t="s">
        <v>885</v>
      </c>
      <c r="C265" s="250" t="s">
        <v>886</v>
      </c>
      <c r="D265" s="233" t="s">
        <v>271</v>
      </c>
      <c r="E265" s="234">
        <v>279.91590000000002</v>
      </c>
      <c r="F265" s="235"/>
      <c r="G265" s="236">
        <f>ROUND(E265*F265,2)</f>
        <v>0</v>
      </c>
      <c r="H265" s="235"/>
      <c r="I265" s="236">
        <f>ROUND(E265*H265,2)</f>
        <v>0</v>
      </c>
      <c r="J265" s="235"/>
      <c r="K265" s="236">
        <f>ROUND(E265*J265,2)</f>
        <v>0</v>
      </c>
      <c r="L265" s="236">
        <v>21</v>
      </c>
      <c r="M265" s="236">
        <f>G265*(1+L265/100)</f>
        <v>0</v>
      </c>
      <c r="N265" s="234">
        <v>0</v>
      </c>
      <c r="O265" s="234">
        <f>ROUND(E265*N265,2)</f>
        <v>0</v>
      </c>
      <c r="P265" s="234">
        <v>0</v>
      </c>
      <c r="Q265" s="234">
        <f>ROUND(E265*P265,2)</f>
        <v>0</v>
      </c>
      <c r="R265" s="236" t="s">
        <v>387</v>
      </c>
      <c r="S265" s="236" t="s">
        <v>213</v>
      </c>
      <c r="T265" s="237" t="s">
        <v>261</v>
      </c>
      <c r="U265" s="220">
        <v>0</v>
      </c>
      <c r="V265" s="220">
        <f>ROUND(E265*U265,2)</f>
        <v>0</v>
      </c>
      <c r="W265" s="220"/>
      <c r="X265" s="220" t="s">
        <v>388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389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17"/>
      <c r="B266" s="218"/>
      <c r="C266" s="261" t="s">
        <v>884</v>
      </c>
      <c r="D266" s="257"/>
      <c r="E266" s="258">
        <v>279.91590000000002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265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31">
        <v>64</v>
      </c>
      <c r="B267" s="232" t="s">
        <v>887</v>
      </c>
      <c r="C267" s="250" t="s">
        <v>888</v>
      </c>
      <c r="D267" s="233" t="s">
        <v>271</v>
      </c>
      <c r="E267" s="234">
        <v>279.91590000000002</v>
      </c>
      <c r="F267" s="235"/>
      <c r="G267" s="236">
        <f>ROUND(E267*F267,2)</f>
        <v>0</v>
      </c>
      <c r="H267" s="235"/>
      <c r="I267" s="236">
        <f>ROUND(E267*H267,2)</f>
        <v>0</v>
      </c>
      <c r="J267" s="235"/>
      <c r="K267" s="236">
        <f>ROUND(E267*J267,2)</f>
        <v>0</v>
      </c>
      <c r="L267" s="236">
        <v>21</v>
      </c>
      <c r="M267" s="236">
        <f>G267*(1+L267/100)</f>
        <v>0</v>
      </c>
      <c r="N267" s="234">
        <v>0</v>
      </c>
      <c r="O267" s="234">
        <f>ROUND(E267*N267,2)</f>
        <v>0</v>
      </c>
      <c r="P267" s="234">
        <v>0</v>
      </c>
      <c r="Q267" s="234">
        <f>ROUND(E267*P267,2)</f>
        <v>0</v>
      </c>
      <c r="R267" s="236" t="s">
        <v>387</v>
      </c>
      <c r="S267" s="236" t="s">
        <v>213</v>
      </c>
      <c r="T267" s="237" t="s">
        <v>261</v>
      </c>
      <c r="U267" s="220">
        <v>0</v>
      </c>
      <c r="V267" s="220">
        <f>ROUND(E267*U267,2)</f>
        <v>0</v>
      </c>
      <c r="W267" s="220"/>
      <c r="X267" s="220" t="s">
        <v>388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389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17"/>
      <c r="B268" s="218"/>
      <c r="C268" s="261" t="s">
        <v>884</v>
      </c>
      <c r="D268" s="257"/>
      <c r="E268" s="258">
        <v>279.91590000000002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265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13" x14ac:dyDescent="0.25">
      <c r="A269" s="225" t="s">
        <v>208</v>
      </c>
      <c r="B269" s="226" t="s">
        <v>143</v>
      </c>
      <c r="C269" s="249" t="s">
        <v>144</v>
      </c>
      <c r="D269" s="227"/>
      <c r="E269" s="228"/>
      <c r="F269" s="229"/>
      <c r="G269" s="229">
        <f>SUMIF(AG270:AG278,"&lt;&gt;NOR",G270:G278)</f>
        <v>0</v>
      </c>
      <c r="H269" s="229"/>
      <c r="I269" s="229">
        <f>SUM(I270:I278)</f>
        <v>0</v>
      </c>
      <c r="J269" s="229"/>
      <c r="K269" s="229">
        <f>SUM(K270:K278)</f>
        <v>0</v>
      </c>
      <c r="L269" s="229"/>
      <c r="M269" s="229">
        <f>SUM(M270:M278)</f>
        <v>0</v>
      </c>
      <c r="N269" s="228"/>
      <c r="O269" s="228">
        <f>SUM(O270:O278)</f>
        <v>1.69</v>
      </c>
      <c r="P269" s="228"/>
      <c r="Q269" s="228">
        <f>SUM(Q270:Q278)</f>
        <v>0</v>
      </c>
      <c r="R269" s="229"/>
      <c r="S269" s="229"/>
      <c r="T269" s="230"/>
      <c r="U269" s="224"/>
      <c r="V269" s="224">
        <f>SUM(V270:V278)</f>
        <v>0</v>
      </c>
      <c r="W269" s="224"/>
      <c r="X269" s="224"/>
      <c r="AG269" t="s">
        <v>209</v>
      </c>
    </row>
    <row r="270" spans="1:60" outlineLevel="1" x14ac:dyDescent="0.25">
      <c r="A270" s="231">
        <v>65</v>
      </c>
      <c r="B270" s="232" t="s">
        <v>568</v>
      </c>
      <c r="C270" s="250" t="s">
        <v>569</v>
      </c>
      <c r="D270" s="233" t="s">
        <v>259</v>
      </c>
      <c r="E270" s="234">
        <v>91.985799999999998</v>
      </c>
      <c r="F270" s="235"/>
      <c r="G270" s="236">
        <f>ROUND(E270*F270,2)</f>
        <v>0</v>
      </c>
      <c r="H270" s="235"/>
      <c r="I270" s="236">
        <f>ROUND(E270*H270,2)</f>
        <v>0</v>
      </c>
      <c r="J270" s="235"/>
      <c r="K270" s="236">
        <f>ROUND(E270*J270,2)</f>
        <v>0</v>
      </c>
      <c r="L270" s="236">
        <v>21</v>
      </c>
      <c r="M270" s="236">
        <f>G270*(1+L270/100)</f>
        <v>0</v>
      </c>
      <c r="N270" s="234">
        <v>1.8380000000000001E-2</v>
      </c>
      <c r="O270" s="234">
        <f>ROUND(E270*N270,2)</f>
        <v>1.69</v>
      </c>
      <c r="P270" s="234">
        <v>0</v>
      </c>
      <c r="Q270" s="234">
        <f>ROUND(E270*P270,2)</f>
        <v>0</v>
      </c>
      <c r="R270" s="236" t="s">
        <v>570</v>
      </c>
      <c r="S270" s="236" t="s">
        <v>213</v>
      </c>
      <c r="T270" s="237" t="s">
        <v>261</v>
      </c>
      <c r="U270" s="220">
        <v>0</v>
      </c>
      <c r="V270" s="220">
        <f>ROUND(E270*U270,2)</f>
        <v>0</v>
      </c>
      <c r="W270" s="220"/>
      <c r="X270" s="220" t="s">
        <v>262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263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17"/>
      <c r="B271" s="218"/>
      <c r="C271" s="262" t="s">
        <v>571</v>
      </c>
      <c r="D271" s="259"/>
      <c r="E271" s="259"/>
      <c r="F271" s="259"/>
      <c r="G271" s="259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278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17"/>
      <c r="B272" s="218"/>
      <c r="C272" s="252" t="s">
        <v>572</v>
      </c>
      <c r="D272" s="240"/>
      <c r="E272" s="240"/>
      <c r="F272" s="240"/>
      <c r="G272" s="24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218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17"/>
      <c r="B273" s="218"/>
      <c r="C273" s="261" t="s">
        <v>771</v>
      </c>
      <c r="D273" s="257"/>
      <c r="E273" s="258">
        <v>91.985830000000007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265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31">
        <v>66</v>
      </c>
      <c r="B274" s="232" t="s">
        <v>574</v>
      </c>
      <c r="C274" s="250" t="s">
        <v>575</v>
      </c>
      <c r="D274" s="233" t="s">
        <v>259</v>
      </c>
      <c r="E274" s="234">
        <v>2759.5749999999998</v>
      </c>
      <c r="F274" s="235"/>
      <c r="G274" s="236">
        <f>ROUND(E274*F274,2)</f>
        <v>0</v>
      </c>
      <c r="H274" s="235"/>
      <c r="I274" s="236">
        <f>ROUND(E274*H274,2)</f>
        <v>0</v>
      </c>
      <c r="J274" s="235"/>
      <c r="K274" s="236">
        <f>ROUND(E274*J274,2)</f>
        <v>0</v>
      </c>
      <c r="L274" s="236">
        <v>21</v>
      </c>
      <c r="M274" s="236">
        <f>G274*(1+L274/100)</f>
        <v>0</v>
      </c>
      <c r="N274" s="234">
        <v>0</v>
      </c>
      <c r="O274" s="234">
        <f>ROUND(E274*N274,2)</f>
        <v>0</v>
      </c>
      <c r="P274" s="234">
        <v>0</v>
      </c>
      <c r="Q274" s="234">
        <f>ROUND(E274*P274,2)</f>
        <v>0</v>
      </c>
      <c r="R274" s="236" t="s">
        <v>570</v>
      </c>
      <c r="S274" s="236" t="s">
        <v>213</v>
      </c>
      <c r="T274" s="237" t="s">
        <v>261</v>
      </c>
      <c r="U274" s="220">
        <v>0</v>
      </c>
      <c r="V274" s="220">
        <f>ROUND(E274*U274,2)</f>
        <v>0</v>
      </c>
      <c r="W274" s="220"/>
      <c r="X274" s="220" t="s">
        <v>262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263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17"/>
      <c r="B275" s="218"/>
      <c r="C275" s="262" t="s">
        <v>571</v>
      </c>
      <c r="D275" s="259"/>
      <c r="E275" s="259"/>
      <c r="F275" s="259"/>
      <c r="G275" s="259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278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17"/>
      <c r="B276" s="218"/>
      <c r="C276" s="261" t="s">
        <v>889</v>
      </c>
      <c r="D276" s="257"/>
      <c r="E276" s="258">
        <v>2759.57494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265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31">
        <v>67</v>
      </c>
      <c r="B277" s="232" t="s">
        <v>577</v>
      </c>
      <c r="C277" s="250" t="s">
        <v>578</v>
      </c>
      <c r="D277" s="233" t="s">
        <v>259</v>
      </c>
      <c r="E277" s="234">
        <v>91.985799999999998</v>
      </c>
      <c r="F277" s="235"/>
      <c r="G277" s="236">
        <f>ROUND(E277*F277,2)</f>
        <v>0</v>
      </c>
      <c r="H277" s="235"/>
      <c r="I277" s="236">
        <f>ROUND(E277*H277,2)</f>
        <v>0</v>
      </c>
      <c r="J277" s="235"/>
      <c r="K277" s="236">
        <f>ROUND(E277*J277,2)</f>
        <v>0</v>
      </c>
      <c r="L277" s="236">
        <v>21</v>
      </c>
      <c r="M277" s="236">
        <f>G277*(1+L277/100)</f>
        <v>0</v>
      </c>
      <c r="N277" s="234">
        <v>0</v>
      </c>
      <c r="O277" s="234">
        <f>ROUND(E277*N277,2)</f>
        <v>0</v>
      </c>
      <c r="P277" s="234">
        <v>0</v>
      </c>
      <c r="Q277" s="234">
        <f>ROUND(E277*P277,2)</f>
        <v>0</v>
      </c>
      <c r="R277" s="236" t="s">
        <v>570</v>
      </c>
      <c r="S277" s="236" t="s">
        <v>213</v>
      </c>
      <c r="T277" s="237" t="s">
        <v>261</v>
      </c>
      <c r="U277" s="220">
        <v>0</v>
      </c>
      <c r="V277" s="220">
        <f>ROUND(E277*U277,2)</f>
        <v>0</v>
      </c>
      <c r="W277" s="220"/>
      <c r="X277" s="220" t="s">
        <v>262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263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17"/>
      <c r="B278" s="218"/>
      <c r="C278" s="261" t="s">
        <v>771</v>
      </c>
      <c r="D278" s="257"/>
      <c r="E278" s="258">
        <v>91.985830000000007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265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13" x14ac:dyDescent="0.25">
      <c r="A279" s="225" t="s">
        <v>208</v>
      </c>
      <c r="B279" s="226" t="s">
        <v>145</v>
      </c>
      <c r="C279" s="249" t="s">
        <v>146</v>
      </c>
      <c r="D279" s="227"/>
      <c r="E279" s="228"/>
      <c r="F279" s="229"/>
      <c r="G279" s="229">
        <f>SUMIF(AG280:AG281,"&lt;&gt;NOR",G280:G281)</f>
        <v>0</v>
      </c>
      <c r="H279" s="229"/>
      <c r="I279" s="229">
        <f>SUM(I280:I281)</f>
        <v>0</v>
      </c>
      <c r="J279" s="229"/>
      <c r="K279" s="229">
        <f>SUM(K280:K281)</f>
        <v>0</v>
      </c>
      <c r="L279" s="229"/>
      <c r="M279" s="229">
        <f>SUM(M280:M281)</f>
        <v>0</v>
      </c>
      <c r="N279" s="228"/>
      <c r="O279" s="228">
        <f>SUM(O280:O281)</f>
        <v>0.01</v>
      </c>
      <c r="P279" s="228"/>
      <c r="Q279" s="228">
        <f>SUM(Q280:Q281)</f>
        <v>15</v>
      </c>
      <c r="R279" s="229"/>
      <c r="S279" s="229"/>
      <c r="T279" s="230"/>
      <c r="U279" s="224"/>
      <c r="V279" s="224">
        <f>SUM(V280:V281)</f>
        <v>0</v>
      </c>
      <c r="W279" s="224"/>
      <c r="X279" s="224"/>
      <c r="AG279" t="s">
        <v>209</v>
      </c>
    </row>
    <row r="280" spans="1:60" outlineLevel="1" x14ac:dyDescent="0.25">
      <c r="A280" s="231">
        <v>68</v>
      </c>
      <c r="B280" s="232" t="s">
        <v>890</v>
      </c>
      <c r="C280" s="250" t="s">
        <v>891</v>
      </c>
      <c r="D280" s="233" t="s">
        <v>271</v>
      </c>
      <c r="E280" s="234">
        <v>6.25</v>
      </c>
      <c r="F280" s="235"/>
      <c r="G280" s="236">
        <f>ROUND(E280*F280,2)</f>
        <v>0</v>
      </c>
      <c r="H280" s="235"/>
      <c r="I280" s="236">
        <f>ROUND(E280*H280,2)</f>
        <v>0</v>
      </c>
      <c r="J280" s="235"/>
      <c r="K280" s="236">
        <f>ROUND(E280*J280,2)</f>
        <v>0</v>
      </c>
      <c r="L280" s="236">
        <v>21</v>
      </c>
      <c r="M280" s="236">
        <f>G280*(1+L280/100)</f>
        <v>0</v>
      </c>
      <c r="N280" s="234">
        <v>1.47E-3</v>
      </c>
      <c r="O280" s="234">
        <f>ROUND(E280*N280,2)</f>
        <v>0.01</v>
      </c>
      <c r="P280" s="234">
        <v>2.4</v>
      </c>
      <c r="Q280" s="234">
        <f>ROUND(E280*P280,2)</f>
        <v>15</v>
      </c>
      <c r="R280" s="236" t="s">
        <v>892</v>
      </c>
      <c r="S280" s="236" t="s">
        <v>213</v>
      </c>
      <c r="T280" s="237" t="s">
        <v>261</v>
      </c>
      <c r="U280" s="220">
        <v>0</v>
      </c>
      <c r="V280" s="220">
        <f>ROUND(E280*U280,2)</f>
        <v>0</v>
      </c>
      <c r="W280" s="220"/>
      <c r="X280" s="220" t="s">
        <v>262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263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0.5" outlineLevel="1" x14ac:dyDescent="0.25">
      <c r="A281" s="217"/>
      <c r="B281" s="218"/>
      <c r="C281" s="262" t="s">
        <v>893</v>
      </c>
      <c r="D281" s="259"/>
      <c r="E281" s="259"/>
      <c r="F281" s="259"/>
      <c r="G281" s="259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278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38" t="str">
        <f>C281</f>
        <v>nebo vybourání otvorů průřezové plochy přes 4 m2 ve zdivu železobetonovém, včetně pomocného lešení o výšce podlahy do 1900 mm a pro zatížení do 1,5 kPa  (150 kg/m2),</v>
      </c>
      <c r="BB281" s="210"/>
      <c r="BC281" s="210"/>
      <c r="BD281" s="210"/>
      <c r="BE281" s="210"/>
      <c r="BF281" s="210"/>
      <c r="BG281" s="210"/>
      <c r="BH281" s="210"/>
    </row>
    <row r="282" spans="1:60" ht="13" x14ac:dyDescent="0.25">
      <c r="A282" s="225" t="s">
        <v>208</v>
      </c>
      <c r="B282" s="226" t="s">
        <v>147</v>
      </c>
      <c r="C282" s="249" t="s">
        <v>148</v>
      </c>
      <c r="D282" s="227"/>
      <c r="E282" s="228"/>
      <c r="F282" s="229"/>
      <c r="G282" s="229">
        <f>SUMIF(AG283:AG309,"&lt;&gt;NOR",G283:G309)</f>
        <v>0</v>
      </c>
      <c r="H282" s="229"/>
      <c r="I282" s="229">
        <f>SUM(I283:I309)</f>
        <v>0</v>
      </c>
      <c r="J282" s="229"/>
      <c r="K282" s="229">
        <f>SUM(K283:K309)</f>
        <v>0</v>
      </c>
      <c r="L282" s="229"/>
      <c r="M282" s="229">
        <f>SUM(M283:M309)</f>
        <v>0</v>
      </c>
      <c r="N282" s="228"/>
      <c r="O282" s="228">
        <f>SUM(O283:O309)</f>
        <v>0</v>
      </c>
      <c r="P282" s="228"/>
      <c r="Q282" s="228">
        <f>SUM(Q283:Q309)</f>
        <v>0.19</v>
      </c>
      <c r="R282" s="229"/>
      <c r="S282" s="229"/>
      <c r="T282" s="230"/>
      <c r="U282" s="224"/>
      <c r="V282" s="224">
        <f>SUM(V283:V309)</f>
        <v>0.14000000000000001</v>
      </c>
      <c r="W282" s="224"/>
      <c r="X282" s="224"/>
      <c r="AG282" t="s">
        <v>209</v>
      </c>
    </row>
    <row r="283" spans="1:60" ht="20" outlineLevel="1" x14ac:dyDescent="0.25">
      <c r="A283" s="231">
        <v>69</v>
      </c>
      <c r="B283" s="232" t="s">
        <v>894</v>
      </c>
      <c r="C283" s="250" t="s">
        <v>895</v>
      </c>
      <c r="D283" s="233" t="s">
        <v>292</v>
      </c>
      <c r="E283" s="234">
        <v>1</v>
      </c>
      <c r="F283" s="235"/>
      <c r="G283" s="236">
        <f>ROUND(E283*F283,2)</f>
        <v>0</v>
      </c>
      <c r="H283" s="235"/>
      <c r="I283" s="236">
        <f>ROUND(E283*H283,2)</f>
        <v>0</v>
      </c>
      <c r="J283" s="235"/>
      <c r="K283" s="236">
        <f>ROUND(E283*J283,2)</f>
        <v>0</v>
      </c>
      <c r="L283" s="236">
        <v>21</v>
      </c>
      <c r="M283" s="236">
        <f>G283*(1+L283/100)</f>
        <v>0</v>
      </c>
      <c r="N283" s="234">
        <v>3.4000000000000002E-4</v>
      </c>
      <c r="O283" s="234">
        <f>ROUND(E283*N283,2)</f>
        <v>0</v>
      </c>
      <c r="P283" s="234">
        <v>0.187</v>
      </c>
      <c r="Q283" s="234">
        <f>ROUND(E283*P283,2)</f>
        <v>0.19</v>
      </c>
      <c r="R283" s="236" t="s">
        <v>892</v>
      </c>
      <c r="S283" s="236" t="s">
        <v>213</v>
      </c>
      <c r="T283" s="237" t="s">
        <v>261</v>
      </c>
      <c r="U283" s="220">
        <v>0</v>
      </c>
      <c r="V283" s="220">
        <f>ROUND(E283*U283,2)</f>
        <v>0</v>
      </c>
      <c r="W283" s="220"/>
      <c r="X283" s="220" t="s">
        <v>262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263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17"/>
      <c r="B284" s="218"/>
      <c r="C284" s="262" t="s">
        <v>896</v>
      </c>
      <c r="D284" s="259"/>
      <c r="E284" s="259"/>
      <c r="F284" s="259"/>
      <c r="G284" s="259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278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17"/>
      <c r="B285" s="218"/>
      <c r="C285" s="261" t="s">
        <v>897</v>
      </c>
      <c r="D285" s="257"/>
      <c r="E285" s="258">
        <v>1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265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31">
        <v>70</v>
      </c>
      <c r="B286" s="232" t="s">
        <v>898</v>
      </c>
      <c r="C286" s="250" t="s">
        <v>899</v>
      </c>
      <c r="D286" s="233" t="s">
        <v>900</v>
      </c>
      <c r="E286" s="234">
        <v>2</v>
      </c>
      <c r="F286" s="235"/>
      <c r="G286" s="236">
        <f>ROUND(E286*F286,2)</f>
        <v>0</v>
      </c>
      <c r="H286" s="235"/>
      <c r="I286" s="236">
        <f>ROUND(E286*H286,2)</f>
        <v>0</v>
      </c>
      <c r="J286" s="235"/>
      <c r="K286" s="236">
        <f>ROUND(E286*J286,2)</f>
        <v>0</v>
      </c>
      <c r="L286" s="236">
        <v>21</v>
      </c>
      <c r="M286" s="236">
        <f>G286*(1+L286/100)</f>
        <v>0</v>
      </c>
      <c r="N286" s="234">
        <v>0</v>
      </c>
      <c r="O286" s="234">
        <f>ROUND(E286*N286,2)</f>
        <v>0</v>
      </c>
      <c r="P286" s="234">
        <v>0</v>
      </c>
      <c r="Q286" s="234">
        <f>ROUND(E286*P286,2)</f>
        <v>0</v>
      </c>
      <c r="R286" s="236"/>
      <c r="S286" s="236" t="s">
        <v>239</v>
      </c>
      <c r="T286" s="237" t="s">
        <v>214</v>
      </c>
      <c r="U286" s="220">
        <v>7.0000000000000007E-2</v>
      </c>
      <c r="V286" s="220">
        <f>ROUND(E286*U286,2)</f>
        <v>0.14000000000000001</v>
      </c>
      <c r="W286" s="220"/>
      <c r="X286" s="220" t="s">
        <v>262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361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17"/>
      <c r="B287" s="218"/>
      <c r="C287" s="251" t="s">
        <v>581</v>
      </c>
      <c r="D287" s="239"/>
      <c r="E287" s="239"/>
      <c r="F287" s="239"/>
      <c r="G287" s="239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218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0" outlineLevel="1" x14ac:dyDescent="0.25">
      <c r="A288" s="241">
        <v>71</v>
      </c>
      <c r="B288" s="242" t="s">
        <v>901</v>
      </c>
      <c r="C288" s="253" t="s">
        <v>902</v>
      </c>
      <c r="D288" s="243" t="s">
        <v>900</v>
      </c>
      <c r="E288" s="244">
        <v>3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4">
        <v>0</v>
      </c>
      <c r="O288" s="244">
        <f>ROUND(E288*N288,2)</f>
        <v>0</v>
      </c>
      <c r="P288" s="244">
        <v>0</v>
      </c>
      <c r="Q288" s="244">
        <f>ROUND(E288*P288,2)</f>
        <v>0</v>
      </c>
      <c r="R288" s="246"/>
      <c r="S288" s="246" t="s">
        <v>239</v>
      </c>
      <c r="T288" s="247" t="s">
        <v>214</v>
      </c>
      <c r="U288" s="220">
        <v>0</v>
      </c>
      <c r="V288" s="220">
        <f>ROUND(E288*U288,2)</f>
        <v>0</v>
      </c>
      <c r="W288" s="220"/>
      <c r="X288" s="220" t="s">
        <v>262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361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0" outlineLevel="1" x14ac:dyDescent="0.25">
      <c r="A289" s="241">
        <v>72</v>
      </c>
      <c r="B289" s="242" t="s">
        <v>903</v>
      </c>
      <c r="C289" s="253" t="s">
        <v>904</v>
      </c>
      <c r="D289" s="243" t="s">
        <v>900</v>
      </c>
      <c r="E289" s="244">
        <v>2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4">
        <v>0</v>
      </c>
      <c r="O289" s="244">
        <f>ROUND(E289*N289,2)</f>
        <v>0</v>
      </c>
      <c r="P289" s="244">
        <v>0</v>
      </c>
      <c r="Q289" s="244">
        <f>ROUND(E289*P289,2)</f>
        <v>0</v>
      </c>
      <c r="R289" s="246"/>
      <c r="S289" s="246" t="s">
        <v>239</v>
      </c>
      <c r="T289" s="247" t="s">
        <v>214</v>
      </c>
      <c r="U289" s="220">
        <v>0</v>
      </c>
      <c r="V289" s="220">
        <f>ROUND(E289*U289,2)</f>
        <v>0</v>
      </c>
      <c r="W289" s="220"/>
      <c r="X289" s="220" t="s">
        <v>262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361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31">
        <v>73</v>
      </c>
      <c r="B290" s="232" t="s">
        <v>905</v>
      </c>
      <c r="C290" s="250" t="s">
        <v>906</v>
      </c>
      <c r="D290" s="233" t="s">
        <v>900</v>
      </c>
      <c r="E290" s="234">
        <v>1</v>
      </c>
      <c r="F290" s="235"/>
      <c r="G290" s="236">
        <f>ROUND(E290*F290,2)</f>
        <v>0</v>
      </c>
      <c r="H290" s="235"/>
      <c r="I290" s="236">
        <f>ROUND(E290*H290,2)</f>
        <v>0</v>
      </c>
      <c r="J290" s="235"/>
      <c r="K290" s="236">
        <f>ROUND(E290*J290,2)</f>
        <v>0</v>
      </c>
      <c r="L290" s="236">
        <v>21</v>
      </c>
      <c r="M290" s="236">
        <f>G290*(1+L290/100)</f>
        <v>0</v>
      </c>
      <c r="N290" s="234">
        <v>0</v>
      </c>
      <c r="O290" s="234">
        <f>ROUND(E290*N290,2)</f>
        <v>0</v>
      </c>
      <c r="P290" s="234">
        <v>0</v>
      </c>
      <c r="Q290" s="234">
        <f>ROUND(E290*P290,2)</f>
        <v>0</v>
      </c>
      <c r="R290" s="236"/>
      <c r="S290" s="236" t="s">
        <v>239</v>
      </c>
      <c r="T290" s="237" t="s">
        <v>214</v>
      </c>
      <c r="U290" s="220">
        <v>0</v>
      </c>
      <c r="V290" s="220">
        <f>ROUND(E290*U290,2)</f>
        <v>0</v>
      </c>
      <c r="W290" s="220"/>
      <c r="X290" s="220" t="s">
        <v>262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361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17"/>
      <c r="B291" s="218"/>
      <c r="C291" s="251" t="s">
        <v>581</v>
      </c>
      <c r="D291" s="239"/>
      <c r="E291" s="239"/>
      <c r="F291" s="239"/>
      <c r="G291" s="239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218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31">
        <v>74</v>
      </c>
      <c r="B292" s="232" t="s">
        <v>907</v>
      </c>
      <c r="C292" s="250" t="s">
        <v>908</v>
      </c>
      <c r="D292" s="233" t="s">
        <v>900</v>
      </c>
      <c r="E292" s="234">
        <v>3</v>
      </c>
      <c r="F292" s="235"/>
      <c r="G292" s="236">
        <f>ROUND(E292*F292,2)</f>
        <v>0</v>
      </c>
      <c r="H292" s="235"/>
      <c r="I292" s="236">
        <f>ROUND(E292*H292,2)</f>
        <v>0</v>
      </c>
      <c r="J292" s="235"/>
      <c r="K292" s="236">
        <f>ROUND(E292*J292,2)</f>
        <v>0</v>
      </c>
      <c r="L292" s="236">
        <v>21</v>
      </c>
      <c r="M292" s="236">
        <f>G292*(1+L292/100)</f>
        <v>0</v>
      </c>
      <c r="N292" s="234">
        <v>0</v>
      </c>
      <c r="O292" s="234">
        <f>ROUND(E292*N292,2)</f>
        <v>0</v>
      </c>
      <c r="P292" s="234">
        <v>0</v>
      </c>
      <c r="Q292" s="234">
        <f>ROUND(E292*P292,2)</f>
        <v>0</v>
      </c>
      <c r="R292" s="236"/>
      <c r="S292" s="236" t="s">
        <v>239</v>
      </c>
      <c r="T292" s="237" t="s">
        <v>214</v>
      </c>
      <c r="U292" s="220">
        <v>0</v>
      </c>
      <c r="V292" s="220">
        <f>ROUND(E292*U292,2)</f>
        <v>0</v>
      </c>
      <c r="W292" s="220"/>
      <c r="X292" s="220" t="s">
        <v>262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361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17"/>
      <c r="B293" s="218"/>
      <c r="C293" s="251" t="s">
        <v>581</v>
      </c>
      <c r="D293" s="239"/>
      <c r="E293" s="239"/>
      <c r="F293" s="239"/>
      <c r="G293" s="239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218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31">
        <v>75</v>
      </c>
      <c r="B294" s="232" t="s">
        <v>909</v>
      </c>
      <c r="C294" s="250" t="s">
        <v>910</v>
      </c>
      <c r="D294" s="233" t="s">
        <v>900</v>
      </c>
      <c r="E294" s="234">
        <v>1</v>
      </c>
      <c r="F294" s="235"/>
      <c r="G294" s="236">
        <f>ROUND(E294*F294,2)</f>
        <v>0</v>
      </c>
      <c r="H294" s="235"/>
      <c r="I294" s="236">
        <f>ROUND(E294*H294,2)</f>
        <v>0</v>
      </c>
      <c r="J294" s="235"/>
      <c r="K294" s="236">
        <f>ROUND(E294*J294,2)</f>
        <v>0</v>
      </c>
      <c r="L294" s="236">
        <v>21</v>
      </c>
      <c r="M294" s="236">
        <f>G294*(1+L294/100)</f>
        <v>0</v>
      </c>
      <c r="N294" s="234">
        <v>0</v>
      </c>
      <c r="O294" s="234">
        <f>ROUND(E294*N294,2)</f>
        <v>0</v>
      </c>
      <c r="P294" s="234">
        <v>0</v>
      </c>
      <c r="Q294" s="234">
        <f>ROUND(E294*P294,2)</f>
        <v>0</v>
      </c>
      <c r="R294" s="236"/>
      <c r="S294" s="236" t="s">
        <v>239</v>
      </c>
      <c r="T294" s="237" t="s">
        <v>214</v>
      </c>
      <c r="U294" s="220">
        <v>0</v>
      </c>
      <c r="V294" s="220">
        <f>ROUND(E294*U294,2)</f>
        <v>0</v>
      </c>
      <c r="W294" s="220"/>
      <c r="X294" s="220" t="s">
        <v>262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361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17"/>
      <c r="B295" s="218"/>
      <c r="C295" s="251" t="s">
        <v>581</v>
      </c>
      <c r="D295" s="239"/>
      <c r="E295" s="239"/>
      <c r="F295" s="239"/>
      <c r="G295" s="239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218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31">
        <v>76</v>
      </c>
      <c r="B296" s="232" t="s">
        <v>911</v>
      </c>
      <c r="C296" s="250" t="s">
        <v>912</v>
      </c>
      <c r="D296" s="233" t="s">
        <v>900</v>
      </c>
      <c r="E296" s="234">
        <v>1</v>
      </c>
      <c r="F296" s="235"/>
      <c r="G296" s="236">
        <f>ROUND(E296*F296,2)</f>
        <v>0</v>
      </c>
      <c r="H296" s="235"/>
      <c r="I296" s="236">
        <f>ROUND(E296*H296,2)</f>
        <v>0</v>
      </c>
      <c r="J296" s="235"/>
      <c r="K296" s="236">
        <f>ROUND(E296*J296,2)</f>
        <v>0</v>
      </c>
      <c r="L296" s="236">
        <v>21</v>
      </c>
      <c r="M296" s="236">
        <f>G296*(1+L296/100)</f>
        <v>0</v>
      </c>
      <c r="N296" s="234">
        <v>0</v>
      </c>
      <c r="O296" s="234">
        <f>ROUND(E296*N296,2)</f>
        <v>0</v>
      </c>
      <c r="P296" s="234">
        <v>0</v>
      </c>
      <c r="Q296" s="234">
        <f>ROUND(E296*P296,2)</f>
        <v>0</v>
      </c>
      <c r="R296" s="236"/>
      <c r="S296" s="236" t="s">
        <v>239</v>
      </c>
      <c r="T296" s="237" t="s">
        <v>214</v>
      </c>
      <c r="U296" s="220">
        <v>0</v>
      </c>
      <c r="V296" s="220">
        <f>ROUND(E296*U296,2)</f>
        <v>0</v>
      </c>
      <c r="W296" s="220"/>
      <c r="X296" s="220" t="s">
        <v>262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361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17"/>
      <c r="B297" s="218"/>
      <c r="C297" s="251" t="s">
        <v>581</v>
      </c>
      <c r="D297" s="239"/>
      <c r="E297" s="239"/>
      <c r="F297" s="239"/>
      <c r="G297" s="239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218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" outlineLevel="1" x14ac:dyDescent="0.25">
      <c r="A298" s="241">
        <v>77</v>
      </c>
      <c r="B298" s="242" t="s">
        <v>913</v>
      </c>
      <c r="C298" s="253" t="s">
        <v>914</v>
      </c>
      <c r="D298" s="243" t="s">
        <v>900</v>
      </c>
      <c r="E298" s="244">
        <v>2</v>
      </c>
      <c r="F298" s="245"/>
      <c r="G298" s="246">
        <f>ROUND(E298*F298,2)</f>
        <v>0</v>
      </c>
      <c r="H298" s="245"/>
      <c r="I298" s="246">
        <f>ROUND(E298*H298,2)</f>
        <v>0</v>
      </c>
      <c r="J298" s="245"/>
      <c r="K298" s="246">
        <f>ROUND(E298*J298,2)</f>
        <v>0</v>
      </c>
      <c r="L298" s="246">
        <v>21</v>
      </c>
      <c r="M298" s="246">
        <f>G298*(1+L298/100)</f>
        <v>0</v>
      </c>
      <c r="N298" s="244">
        <v>0</v>
      </c>
      <c r="O298" s="244">
        <f>ROUND(E298*N298,2)</f>
        <v>0</v>
      </c>
      <c r="P298" s="244">
        <v>0</v>
      </c>
      <c r="Q298" s="244">
        <f>ROUND(E298*P298,2)</f>
        <v>0</v>
      </c>
      <c r="R298" s="246"/>
      <c r="S298" s="246" t="s">
        <v>239</v>
      </c>
      <c r="T298" s="247" t="s">
        <v>214</v>
      </c>
      <c r="U298" s="220">
        <v>0</v>
      </c>
      <c r="V298" s="220">
        <f>ROUND(E298*U298,2)</f>
        <v>0</v>
      </c>
      <c r="W298" s="220"/>
      <c r="X298" s="220" t="s">
        <v>262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361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0" outlineLevel="1" x14ac:dyDescent="0.25">
      <c r="A299" s="241">
        <v>78</v>
      </c>
      <c r="B299" s="242" t="s">
        <v>915</v>
      </c>
      <c r="C299" s="253" t="s">
        <v>916</v>
      </c>
      <c r="D299" s="243" t="s">
        <v>900</v>
      </c>
      <c r="E299" s="244">
        <v>1</v>
      </c>
      <c r="F299" s="245"/>
      <c r="G299" s="246">
        <f>ROUND(E299*F299,2)</f>
        <v>0</v>
      </c>
      <c r="H299" s="245"/>
      <c r="I299" s="246">
        <f>ROUND(E299*H299,2)</f>
        <v>0</v>
      </c>
      <c r="J299" s="245"/>
      <c r="K299" s="246">
        <f>ROUND(E299*J299,2)</f>
        <v>0</v>
      </c>
      <c r="L299" s="246">
        <v>21</v>
      </c>
      <c r="M299" s="246">
        <f>G299*(1+L299/100)</f>
        <v>0</v>
      </c>
      <c r="N299" s="244">
        <v>0</v>
      </c>
      <c r="O299" s="244">
        <f>ROUND(E299*N299,2)</f>
        <v>0</v>
      </c>
      <c r="P299" s="244">
        <v>0</v>
      </c>
      <c r="Q299" s="244">
        <f>ROUND(E299*P299,2)</f>
        <v>0</v>
      </c>
      <c r="R299" s="246"/>
      <c r="S299" s="246" t="s">
        <v>239</v>
      </c>
      <c r="T299" s="247" t="s">
        <v>214</v>
      </c>
      <c r="U299" s="220">
        <v>0</v>
      </c>
      <c r="V299" s="220">
        <f>ROUND(E299*U299,2)</f>
        <v>0</v>
      </c>
      <c r="W299" s="220"/>
      <c r="X299" s="220" t="s">
        <v>262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361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0" outlineLevel="1" x14ac:dyDescent="0.25">
      <c r="A300" s="241">
        <v>79</v>
      </c>
      <c r="B300" s="242" t="s">
        <v>917</v>
      </c>
      <c r="C300" s="253" t="s">
        <v>918</v>
      </c>
      <c r="D300" s="243" t="s">
        <v>900</v>
      </c>
      <c r="E300" s="244">
        <v>1</v>
      </c>
      <c r="F300" s="245"/>
      <c r="G300" s="246">
        <f>ROUND(E300*F300,2)</f>
        <v>0</v>
      </c>
      <c r="H300" s="245"/>
      <c r="I300" s="246">
        <f>ROUND(E300*H300,2)</f>
        <v>0</v>
      </c>
      <c r="J300" s="245"/>
      <c r="K300" s="246">
        <f>ROUND(E300*J300,2)</f>
        <v>0</v>
      </c>
      <c r="L300" s="246">
        <v>21</v>
      </c>
      <c r="M300" s="246">
        <f>G300*(1+L300/100)</f>
        <v>0</v>
      </c>
      <c r="N300" s="244">
        <v>0</v>
      </c>
      <c r="O300" s="244">
        <f>ROUND(E300*N300,2)</f>
        <v>0</v>
      </c>
      <c r="P300" s="244">
        <v>0</v>
      </c>
      <c r="Q300" s="244">
        <f>ROUND(E300*P300,2)</f>
        <v>0</v>
      </c>
      <c r="R300" s="246"/>
      <c r="S300" s="246" t="s">
        <v>239</v>
      </c>
      <c r="T300" s="247" t="s">
        <v>214</v>
      </c>
      <c r="U300" s="220">
        <v>0</v>
      </c>
      <c r="V300" s="220">
        <f>ROUND(E300*U300,2)</f>
        <v>0</v>
      </c>
      <c r="W300" s="220"/>
      <c r="X300" s="220" t="s">
        <v>262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361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31">
        <v>80</v>
      </c>
      <c r="B301" s="232" t="s">
        <v>919</v>
      </c>
      <c r="C301" s="250" t="s">
        <v>920</v>
      </c>
      <c r="D301" s="233" t="s">
        <v>900</v>
      </c>
      <c r="E301" s="234">
        <v>1</v>
      </c>
      <c r="F301" s="235"/>
      <c r="G301" s="236">
        <f>ROUND(E301*F301,2)</f>
        <v>0</v>
      </c>
      <c r="H301" s="235"/>
      <c r="I301" s="236">
        <f>ROUND(E301*H301,2)</f>
        <v>0</v>
      </c>
      <c r="J301" s="235"/>
      <c r="K301" s="236">
        <f>ROUND(E301*J301,2)</f>
        <v>0</v>
      </c>
      <c r="L301" s="236">
        <v>21</v>
      </c>
      <c r="M301" s="236">
        <f>G301*(1+L301/100)</f>
        <v>0</v>
      </c>
      <c r="N301" s="234">
        <v>0</v>
      </c>
      <c r="O301" s="234">
        <f>ROUND(E301*N301,2)</f>
        <v>0</v>
      </c>
      <c r="P301" s="234">
        <v>0</v>
      </c>
      <c r="Q301" s="234">
        <f>ROUND(E301*P301,2)</f>
        <v>0</v>
      </c>
      <c r="R301" s="236"/>
      <c r="S301" s="236" t="s">
        <v>239</v>
      </c>
      <c r="T301" s="237" t="s">
        <v>214</v>
      </c>
      <c r="U301" s="220">
        <v>0</v>
      </c>
      <c r="V301" s="220">
        <f>ROUND(E301*U301,2)</f>
        <v>0</v>
      </c>
      <c r="W301" s="220"/>
      <c r="X301" s="220" t="s">
        <v>262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361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17"/>
      <c r="B302" s="218"/>
      <c r="C302" s="251" t="s">
        <v>581</v>
      </c>
      <c r="D302" s="239"/>
      <c r="E302" s="239"/>
      <c r="F302" s="239"/>
      <c r="G302" s="239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218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31">
        <v>81</v>
      </c>
      <c r="B303" s="232" t="s">
        <v>921</v>
      </c>
      <c r="C303" s="250" t="s">
        <v>922</v>
      </c>
      <c r="D303" s="233" t="s">
        <v>900</v>
      </c>
      <c r="E303" s="234">
        <v>2</v>
      </c>
      <c r="F303" s="235"/>
      <c r="G303" s="236">
        <f>ROUND(E303*F303,2)</f>
        <v>0</v>
      </c>
      <c r="H303" s="235"/>
      <c r="I303" s="236">
        <f>ROUND(E303*H303,2)</f>
        <v>0</v>
      </c>
      <c r="J303" s="235"/>
      <c r="K303" s="236">
        <f>ROUND(E303*J303,2)</f>
        <v>0</v>
      </c>
      <c r="L303" s="236">
        <v>21</v>
      </c>
      <c r="M303" s="236">
        <f>G303*(1+L303/100)</f>
        <v>0</v>
      </c>
      <c r="N303" s="234">
        <v>0</v>
      </c>
      <c r="O303" s="234">
        <f>ROUND(E303*N303,2)</f>
        <v>0</v>
      </c>
      <c r="P303" s="234">
        <v>0</v>
      </c>
      <c r="Q303" s="234">
        <f>ROUND(E303*P303,2)</f>
        <v>0</v>
      </c>
      <c r="R303" s="236"/>
      <c r="S303" s="236" t="s">
        <v>239</v>
      </c>
      <c r="T303" s="237" t="s">
        <v>214</v>
      </c>
      <c r="U303" s="220">
        <v>0</v>
      </c>
      <c r="V303" s="220">
        <f>ROUND(E303*U303,2)</f>
        <v>0</v>
      </c>
      <c r="W303" s="220"/>
      <c r="X303" s="220" t="s">
        <v>262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361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17"/>
      <c r="B304" s="218"/>
      <c r="C304" s="251" t="s">
        <v>581</v>
      </c>
      <c r="D304" s="239"/>
      <c r="E304" s="239"/>
      <c r="F304" s="239"/>
      <c r="G304" s="239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218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31">
        <v>82</v>
      </c>
      <c r="B305" s="232" t="s">
        <v>923</v>
      </c>
      <c r="C305" s="250" t="s">
        <v>924</v>
      </c>
      <c r="D305" s="233" t="s">
        <v>900</v>
      </c>
      <c r="E305" s="234">
        <v>1</v>
      </c>
      <c r="F305" s="235"/>
      <c r="G305" s="236">
        <f>ROUND(E305*F305,2)</f>
        <v>0</v>
      </c>
      <c r="H305" s="235"/>
      <c r="I305" s="236">
        <f>ROUND(E305*H305,2)</f>
        <v>0</v>
      </c>
      <c r="J305" s="235"/>
      <c r="K305" s="236">
        <f>ROUND(E305*J305,2)</f>
        <v>0</v>
      </c>
      <c r="L305" s="236">
        <v>21</v>
      </c>
      <c r="M305" s="236">
        <f>G305*(1+L305/100)</f>
        <v>0</v>
      </c>
      <c r="N305" s="234">
        <v>0</v>
      </c>
      <c r="O305" s="234">
        <f>ROUND(E305*N305,2)</f>
        <v>0</v>
      </c>
      <c r="P305" s="234">
        <v>0</v>
      </c>
      <c r="Q305" s="234">
        <f>ROUND(E305*P305,2)</f>
        <v>0</v>
      </c>
      <c r="R305" s="236"/>
      <c r="S305" s="236" t="s">
        <v>239</v>
      </c>
      <c r="T305" s="237" t="s">
        <v>214</v>
      </c>
      <c r="U305" s="220">
        <v>0</v>
      </c>
      <c r="V305" s="220">
        <f>ROUND(E305*U305,2)</f>
        <v>0</v>
      </c>
      <c r="W305" s="220"/>
      <c r="X305" s="220" t="s">
        <v>262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361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17"/>
      <c r="B306" s="218"/>
      <c r="C306" s="251" t="s">
        <v>581</v>
      </c>
      <c r="D306" s="239"/>
      <c r="E306" s="239"/>
      <c r="F306" s="239"/>
      <c r="G306" s="239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218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31">
        <v>83</v>
      </c>
      <c r="B307" s="232" t="s">
        <v>925</v>
      </c>
      <c r="C307" s="250" t="s">
        <v>926</v>
      </c>
      <c r="D307" s="233" t="s">
        <v>247</v>
      </c>
      <c r="E307" s="234">
        <v>1</v>
      </c>
      <c r="F307" s="235"/>
      <c r="G307" s="236">
        <f>ROUND(E307*F307,2)</f>
        <v>0</v>
      </c>
      <c r="H307" s="235"/>
      <c r="I307" s="236">
        <f>ROUND(E307*H307,2)</f>
        <v>0</v>
      </c>
      <c r="J307" s="235"/>
      <c r="K307" s="236">
        <f>ROUND(E307*J307,2)</f>
        <v>0</v>
      </c>
      <c r="L307" s="236">
        <v>21</v>
      </c>
      <c r="M307" s="236">
        <f>G307*(1+L307/100)</f>
        <v>0</v>
      </c>
      <c r="N307" s="234">
        <v>0</v>
      </c>
      <c r="O307" s="234">
        <f>ROUND(E307*N307,2)</f>
        <v>0</v>
      </c>
      <c r="P307" s="234">
        <v>0</v>
      </c>
      <c r="Q307" s="234">
        <f>ROUND(E307*P307,2)</f>
        <v>0</v>
      </c>
      <c r="R307" s="236"/>
      <c r="S307" s="236" t="s">
        <v>239</v>
      </c>
      <c r="T307" s="237" t="s">
        <v>214</v>
      </c>
      <c r="U307" s="220">
        <v>0</v>
      </c>
      <c r="V307" s="220">
        <f>ROUND(E307*U307,2)</f>
        <v>0</v>
      </c>
      <c r="W307" s="220"/>
      <c r="X307" s="220" t="s">
        <v>262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361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17"/>
      <c r="B308" s="218"/>
      <c r="C308" s="251" t="s">
        <v>927</v>
      </c>
      <c r="D308" s="239"/>
      <c r="E308" s="239"/>
      <c r="F308" s="239"/>
      <c r="G308" s="239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218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17"/>
      <c r="B309" s="218"/>
      <c r="C309" s="252" t="s">
        <v>928</v>
      </c>
      <c r="D309" s="240"/>
      <c r="E309" s="240"/>
      <c r="F309" s="240"/>
      <c r="G309" s="24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218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13" x14ac:dyDescent="0.25">
      <c r="A310" s="225" t="s">
        <v>208</v>
      </c>
      <c r="B310" s="226" t="s">
        <v>151</v>
      </c>
      <c r="C310" s="249" t="s">
        <v>152</v>
      </c>
      <c r="D310" s="227"/>
      <c r="E310" s="228"/>
      <c r="F310" s="229"/>
      <c r="G310" s="229">
        <f>SUMIF(AG311:AG312,"&lt;&gt;NOR",G311:G312)</f>
        <v>0</v>
      </c>
      <c r="H310" s="229"/>
      <c r="I310" s="229">
        <f>SUM(I311:I312)</f>
        <v>0</v>
      </c>
      <c r="J310" s="229"/>
      <c r="K310" s="229">
        <f>SUM(K311:K312)</f>
        <v>0</v>
      </c>
      <c r="L310" s="229"/>
      <c r="M310" s="229">
        <f>SUM(M311:M312)</f>
        <v>0</v>
      </c>
      <c r="N310" s="228"/>
      <c r="O310" s="228">
        <f>SUM(O311:O312)</f>
        <v>0</v>
      </c>
      <c r="P310" s="228"/>
      <c r="Q310" s="228">
        <f>SUM(Q311:Q312)</f>
        <v>0</v>
      </c>
      <c r="R310" s="229"/>
      <c r="S310" s="229"/>
      <c r="T310" s="230"/>
      <c r="U310" s="224"/>
      <c r="V310" s="224">
        <f>SUM(V311:V312)</f>
        <v>0</v>
      </c>
      <c r="W310" s="224"/>
      <c r="X310" s="224"/>
      <c r="AG310" t="s">
        <v>209</v>
      </c>
    </row>
    <row r="311" spans="1:60" outlineLevel="1" x14ac:dyDescent="0.25">
      <c r="A311" s="231">
        <v>84</v>
      </c>
      <c r="B311" s="232" t="s">
        <v>582</v>
      </c>
      <c r="C311" s="250" t="s">
        <v>583</v>
      </c>
      <c r="D311" s="233" t="s">
        <v>308</v>
      </c>
      <c r="E311" s="234">
        <v>226.96870000000001</v>
      </c>
      <c r="F311" s="235"/>
      <c r="G311" s="236">
        <f>ROUND(E311*F311,2)</f>
        <v>0</v>
      </c>
      <c r="H311" s="235"/>
      <c r="I311" s="236">
        <f>ROUND(E311*H311,2)</f>
        <v>0</v>
      </c>
      <c r="J311" s="235"/>
      <c r="K311" s="236">
        <f>ROUND(E311*J311,2)</f>
        <v>0</v>
      </c>
      <c r="L311" s="236">
        <v>21</v>
      </c>
      <c r="M311" s="236">
        <f>G311*(1+L311/100)</f>
        <v>0</v>
      </c>
      <c r="N311" s="234">
        <v>0</v>
      </c>
      <c r="O311" s="234">
        <f>ROUND(E311*N311,2)</f>
        <v>0</v>
      </c>
      <c r="P311" s="234">
        <v>0</v>
      </c>
      <c r="Q311" s="234">
        <f>ROUND(E311*P311,2)</f>
        <v>0</v>
      </c>
      <c r="R311" s="236" t="s">
        <v>467</v>
      </c>
      <c r="S311" s="236" t="s">
        <v>213</v>
      </c>
      <c r="T311" s="237" t="s">
        <v>261</v>
      </c>
      <c r="U311" s="220">
        <v>0</v>
      </c>
      <c r="V311" s="220">
        <f>ROUND(E311*U311,2)</f>
        <v>0</v>
      </c>
      <c r="W311" s="220"/>
      <c r="X311" s="220" t="s">
        <v>262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263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5" outlineLevel="1" x14ac:dyDescent="0.25">
      <c r="A312" s="217"/>
      <c r="B312" s="218"/>
      <c r="C312" s="262" t="s">
        <v>584</v>
      </c>
      <c r="D312" s="259"/>
      <c r="E312" s="259"/>
      <c r="F312" s="259"/>
      <c r="G312" s="259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278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38" t="str">
        <f>C312</f>
        <v>přesun hmot pro budovy občanské výstavby (JKSO 801), budovy pro bydlení (JKSO 803) budovy pro výrobu a služby (JKSO 812) s nosnou svislou konstrukcí zděnou z cihel nebo tvárnic nebo kovovou</v>
      </c>
      <c r="BB312" s="210"/>
      <c r="BC312" s="210"/>
      <c r="BD312" s="210"/>
      <c r="BE312" s="210"/>
      <c r="BF312" s="210"/>
      <c r="BG312" s="210"/>
      <c r="BH312" s="210"/>
    </row>
    <row r="313" spans="1:60" ht="13" x14ac:dyDescent="0.25">
      <c r="A313" s="225" t="s">
        <v>208</v>
      </c>
      <c r="B313" s="226" t="s">
        <v>155</v>
      </c>
      <c r="C313" s="249" t="s">
        <v>156</v>
      </c>
      <c r="D313" s="227"/>
      <c r="E313" s="228"/>
      <c r="F313" s="229"/>
      <c r="G313" s="229">
        <f>SUMIF(AG314:AG316,"&lt;&gt;NOR",G314:G316)</f>
        <v>0</v>
      </c>
      <c r="H313" s="229"/>
      <c r="I313" s="229">
        <f>SUM(I314:I316)</f>
        <v>0</v>
      </c>
      <c r="J313" s="229"/>
      <c r="K313" s="229">
        <f>SUM(K314:K316)</f>
        <v>0</v>
      </c>
      <c r="L313" s="229"/>
      <c r="M313" s="229">
        <f>SUM(M314:M316)</f>
        <v>0</v>
      </c>
      <c r="N313" s="228"/>
      <c r="O313" s="228">
        <f>SUM(O314:O316)</f>
        <v>0</v>
      </c>
      <c r="P313" s="228"/>
      <c r="Q313" s="228">
        <f>SUM(Q314:Q316)</f>
        <v>0</v>
      </c>
      <c r="R313" s="229"/>
      <c r="S313" s="229"/>
      <c r="T313" s="230"/>
      <c r="U313" s="224"/>
      <c r="V313" s="224">
        <f>SUM(V314:V316)</f>
        <v>0</v>
      </c>
      <c r="W313" s="224"/>
      <c r="X313" s="224"/>
      <c r="AG313" t="s">
        <v>209</v>
      </c>
    </row>
    <row r="314" spans="1:60" outlineLevel="1" x14ac:dyDescent="0.25">
      <c r="A314" s="231">
        <v>85</v>
      </c>
      <c r="B314" s="232" t="s">
        <v>589</v>
      </c>
      <c r="C314" s="250" t="s">
        <v>590</v>
      </c>
      <c r="D314" s="233" t="s">
        <v>382</v>
      </c>
      <c r="E314" s="234">
        <v>0.6</v>
      </c>
      <c r="F314" s="235"/>
      <c r="G314" s="236">
        <f>ROUND(E314*F314,2)</f>
        <v>0</v>
      </c>
      <c r="H314" s="235"/>
      <c r="I314" s="236">
        <f>ROUND(E314*H314,2)</f>
        <v>0</v>
      </c>
      <c r="J314" s="235"/>
      <c r="K314" s="236">
        <f>ROUND(E314*J314,2)</f>
        <v>0</v>
      </c>
      <c r="L314" s="236">
        <v>21</v>
      </c>
      <c r="M314" s="236">
        <f>G314*(1+L314/100)</f>
        <v>0</v>
      </c>
      <c r="N314" s="234">
        <v>0</v>
      </c>
      <c r="O314" s="234">
        <f>ROUND(E314*N314,2)</f>
        <v>0</v>
      </c>
      <c r="P314" s="234">
        <v>0</v>
      </c>
      <c r="Q314" s="234">
        <f>ROUND(E314*P314,2)</f>
        <v>0</v>
      </c>
      <c r="R314" s="236"/>
      <c r="S314" s="236" t="s">
        <v>239</v>
      </c>
      <c r="T314" s="237" t="s">
        <v>272</v>
      </c>
      <c r="U314" s="220">
        <v>0</v>
      </c>
      <c r="V314" s="220">
        <f>ROUND(E314*U314,2)</f>
        <v>0</v>
      </c>
      <c r="W314" s="220"/>
      <c r="X314" s="220" t="s">
        <v>262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263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17"/>
      <c r="B315" s="218"/>
      <c r="C315" s="251" t="s">
        <v>929</v>
      </c>
      <c r="D315" s="239"/>
      <c r="E315" s="239"/>
      <c r="F315" s="239"/>
      <c r="G315" s="239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218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17"/>
      <c r="B316" s="218"/>
      <c r="C316" s="261" t="s">
        <v>930</v>
      </c>
      <c r="D316" s="257"/>
      <c r="E316" s="258">
        <v>0.6</v>
      </c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265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13" x14ac:dyDescent="0.25">
      <c r="A317" s="225" t="s">
        <v>208</v>
      </c>
      <c r="B317" s="226" t="s">
        <v>160</v>
      </c>
      <c r="C317" s="249" t="s">
        <v>161</v>
      </c>
      <c r="D317" s="227"/>
      <c r="E317" s="228"/>
      <c r="F317" s="229"/>
      <c r="G317" s="229">
        <f>SUMIF(AG318:AG319,"&lt;&gt;NOR",G318:G319)</f>
        <v>0</v>
      </c>
      <c r="H317" s="229"/>
      <c r="I317" s="229">
        <f>SUM(I318:I319)</f>
        <v>0</v>
      </c>
      <c r="J317" s="229"/>
      <c r="K317" s="229">
        <f>SUM(K318:K319)</f>
        <v>0</v>
      </c>
      <c r="L317" s="229"/>
      <c r="M317" s="229">
        <f>SUM(M318:M319)</f>
        <v>0</v>
      </c>
      <c r="N317" s="228"/>
      <c r="O317" s="228">
        <f>SUM(O318:O319)</f>
        <v>0.01</v>
      </c>
      <c r="P317" s="228"/>
      <c r="Q317" s="228">
        <f>SUM(Q318:Q319)</f>
        <v>0</v>
      </c>
      <c r="R317" s="229"/>
      <c r="S317" s="229"/>
      <c r="T317" s="230"/>
      <c r="U317" s="224"/>
      <c r="V317" s="224">
        <f>SUM(V318:V319)</f>
        <v>0</v>
      </c>
      <c r="W317" s="224"/>
      <c r="X317" s="224"/>
      <c r="AG317" t="s">
        <v>209</v>
      </c>
    </row>
    <row r="318" spans="1:60" ht="20" outlineLevel="1" x14ac:dyDescent="0.25">
      <c r="A318" s="231">
        <v>86</v>
      </c>
      <c r="B318" s="232" t="s">
        <v>592</v>
      </c>
      <c r="C318" s="250" t="s">
        <v>593</v>
      </c>
      <c r="D318" s="233" t="s">
        <v>259</v>
      </c>
      <c r="E318" s="234">
        <v>15.331</v>
      </c>
      <c r="F318" s="235"/>
      <c r="G318" s="236">
        <f>ROUND(E318*F318,2)</f>
        <v>0</v>
      </c>
      <c r="H318" s="235"/>
      <c r="I318" s="236">
        <f>ROUND(E318*H318,2)</f>
        <v>0</v>
      </c>
      <c r="J318" s="235"/>
      <c r="K318" s="236">
        <f>ROUND(E318*J318,2)</f>
        <v>0</v>
      </c>
      <c r="L318" s="236">
        <v>21</v>
      </c>
      <c r="M318" s="236">
        <f>G318*(1+L318/100)</f>
        <v>0</v>
      </c>
      <c r="N318" s="234">
        <v>4.0999999999999999E-4</v>
      </c>
      <c r="O318" s="234">
        <f>ROUND(E318*N318,2)</f>
        <v>0.01</v>
      </c>
      <c r="P318" s="234">
        <v>0</v>
      </c>
      <c r="Q318" s="234">
        <f>ROUND(E318*P318,2)</f>
        <v>0</v>
      </c>
      <c r="R318" s="236" t="s">
        <v>594</v>
      </c>
      <c r="S318" s="236" t="s">
        <v>213</v>
      </c>
      <c r="T318" s="237" t="s">
        <v>261</v>
      </c>
      <c r="U318" s="220">
        <v>0</v>
      </c>
      <c r="V318" s="220">
        <f>ROUND(E318*U318,2)</f>
        <v>0</v>
      </c>
      <c r="W318" s="220"/>
      <c r="X318" s="220" t="s">
        <v>262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595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17"/>
      <c r="B319" s="218"/>
      <c r="C319" s="261" t="s">
        <v>931</v>
      </c>
      <c r="D319" s="257"/>
      <c r="E319" s="258">
        <v>15.330970000000001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265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13" x14ac:dyDescent="0.25">
      <c r="A320" s="225" t="s">
        <v>208</v>
      </c>
      <c r="B320" s="226" t="s">
        <v>162</v>
      </c>
      <c r="C320" s="249" t="s">
        <v>163</v>
      </c>
      <c r="D320" s="227"/>
      <c r="E320" s="228"/>
      <c r="F320" s="229"/>
      <c r="G320" s="229">
        <f>SUMIF(AG321:AG333,"&lt;&gt;NOR",G321:G333)</f>
        <v>0</v>
      </c>
      <c r="H320" s="229"/>
      <c r="I320" s="229">
        <f>SUM(I321:I333)</f>
        <v>0</v>
      </c>
      <c r="J320" s="229"/>
      <c r="K320" s="229">
        <f>SUM(K321:K333)</f>
        <v>0</v>
      </c>
      <c r="L320" s="229"/>
      <c r="M320" s="229">
        <f>SUM(M321:M333)</f>
        <v>0</v>
      </c>
      <c r="N320" s="228"/>
      <c r="O320" s="228">
        <f>SUM(O321:O333)</f>
        <v>0.43</v>
      </c>
      <c r="P320" s="228"/>
      <c r="Q320" s="228">
        <f>SUM(Q321:Q333)</f>
        <v>0</v>
      </c>
      <c r="R320" s="229"/>
      <c r="S320" s="229"/>
      <c r="T320" s="230"/>
      <c r="U320" s="224"/>
      <c r="V320" s="224">
        <f>SUM(V321:V333)</f>
        <v>0</v>
      </c>
      <c r="W320" s="224"/>
      <c r="X320" s="224"/>
      <c r="AG320" t="s">
        <v>209</v>
      </c>
    </row>
    <row r="321" spans="1:60" outlineLevel="1" x14ac:dyDescent="0.25">
      <c r="A321" s="231">
        <v>87</v>
      </c>
      <c r="B321" s="232" t="s">
        <v>932</v>
      </c>
      <c r="C321" s="250" t="s">
        <v>933</v>
      </c>
      <c r="D321" s="233" t="s">
        <v>259</v>
      </c>
      <c r="E321" s="234">
        <v>74.815100000000001</v>
      </c>
      <c r="F321" s="235"/>
      <c r="G321" s="236">
        <f>ROUND(E321*F321,2)</f>
        <v>0</v>
      </c>
      <c r="H321" s="235"/>
      <c r="I321" s="236">
        <f>ROUND(E321*H321,2)</f>
        <v>0</v>
      </c>
      <c r="J321" s="235"/>
      <c r="K321" s="236">
        <f>ROUND(E321*J321,2)</f>
        <v>0</v>
      </c>
      <c r="L321" s="236">
        <v>21</v>
      </c>
      <c r="M321" s="236">
        <f>G321*(1+L321/100)</f>
        <v>0</v>
      </c>
      <c r="N321" s="234">
        <v>0</v>
      </c>
      <c r="O321" s="234">
        <f>ROUND(E321*N321,2)</f>
        <v>0</v>
      </c>
      <c r="P321" s="234">
        <v>0</v>
      </c>
      <c r="Q321" s="234">
        <f>ROUND(E321*P321,2)</f>
        <v>0</v>
      </c>
      <c r="R321" s="236" t="s">
        <v>934</v>
      </c>
      <c r="S321" s="236" t="s">
        <v>213</v>
      </c>
      <c r="T321" s="237" t="s">
        <v>261</v>
      </c>
      <c r="U321" s="220">
        <v>0</v>
      </c>
      <c r="V321" s="220">
        <f>ROUND(E321*U321,2)</f>
        <v>0</v>
      </c>
      <c r="W321" s="220"/>
      <c r="X321" s="220" t="s">
        <v>262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595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17"/>
      <c r="B322" s="218"/>
      <c r="C322" s="261" t="s">
        <v>935</v>
      </c>
      <c r="D322" s="257"/>
      <c r="E322" s="258">
        <v>74.81514</v>
      </c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265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0" outlineLevel="1" x14ac:dyDescent="0.25">
      <c r="A323" s="231">
        <v>88</v>
      </c>
      <c r="B323" s="232" t="s">
        <v>936</v>
      </c>
      <c r="C323" s="250" t="s">
        <v>937</v>
      </c>
      <c r="D323" s="233" t="s">
        <v>259</v>
      </c>
      <c r="E323" s="234">
        <v>74.815100000000001</v>
      </c>
      <c r="F323" s="235"/>
      <c r="G323" s="236">
        <f>ROUND(E323*F323,2)</f>
        <v>0</v>
      </c>
      <c r="H323" s="235"/>
      <c r="I323" s="236">
        <f>ROUND(E323*H323,2)</f>
        <v>0</v>
      </c>
      <c r="J323" s="235"/>
      <c r="K323" s="236">
        <f>ROUND(E323*J323,2)</f>
        <v>0</v>
      </c>
      <c r="L323" s="236">
        <v>21</v>
      </c>
      <c r="M323" s="236">
        <f>G323*(1+L323/100)</f>
        <v>0</v>
      </c>
      <c r="N323" s="234">
        <v>1.2E-4</v>
      </c>
      <c r="O323" s="234">
        <f>ROUND(E323*N323,2)</f>
        <v>0.01</v>
      </c>
      <c r="P323" s="234">
        <v>0</v>
      </c>
      <c r="Q323" s="234">
        <f>ROUND(E323*P323,2)</f>
        <v>0</v>
      </c>
      <c r="R323" s="236" t="s">
        <v>934</v>
      </c>
      <c r="S323" s="236" t="s">
        <v>213</v>
      </c>
      <c r="T323" s="237" t="s">
        <v>261</v>
      </c>
      <c r="U323" s="220">
        <v>0</v>
      </c>
      <c r="V323" s="220">
        <f>ROUND(E323*U323,2)</f>
        <v>0</v>
      </c>
      <c r="W323" s="220"/>
      <c r="X323" s="220" t="s">
        <v>262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595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17"/>
      <c r="B324" s="218"/>
      <c r="C324" s="261" t="s">
        <v>935</v>
      </c>
      <c r="D324" s="257"/>
      <c r="E324" s="258">
        <v>74.81514</v>
      </c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265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ht="20" outlineLevel="1" x14ac:dyDescent="0.25">
      <c r="A325" s="231">
        <v>89</v>
      </c>
      <c r="B325" s="232" t="s">
        <v>938</v>
      </c>
      <c r="C325" s="250" t="s">
        <v>939</v>
      </c>
      <c r="D325" s="233" t="s">
        <v>259</v>
      </c>
      <c r="E325" s="234">
        <v>74.815100000000001</v>
      </c>
      <c r="F325" s="235"/>
      <c r="G325" s="236">
        <f>ROUND(E325*F325,2)</f>
        <v>0</v>
      </c>
      <c r="H325" s="235"/>
      <c r="I325" s="236">
        <f>ROUND(E325*H325,2)</f>
        <v>0</v>
      </c>
      <c r="J325" s="235"/>
      <c r="K325" s="236">
        <f>ROUND(E325*J325,2)</f>
        <v>0</v>
      </c>
      <c r="L325" s="236">
        <v>21</v>
      </c>
      <c r="M325" s="236">
        <f>G325*(1+L325/100)</f>
        <v>0</v>
      </c>
      <c r="N325" s="234">
        <v>5.5999999999999999E-3</v>
      </c>
      <c r="O325" s="234">
        <f>ROUND(E325*N325,2)</f>
        <v>0.42</v>
      </c>
      <c r="P325" s="234">
        <v>0</v>
      </c>
      <c r="Q325" s="234">
        <f>ROUND(E325*P325,2)</f>
        <v>0</v>
      </c>
      <c r="R325" s="236" t="s">
        <v>387</v>
      </c>
      <c r="S325" s="236" t="s">
        <v>213</v>
      </c>
      <c r="T325" s="237" t="s">
        <v>261</v>
      </c>
      <c r="U325" s="220">
        <v>0</v>
      </c>
      <c r="V325" s="220">
        <f>ROUND(E325*U325,2)</f>
        <v>0</v>
      </c>
      <c r="W325" s="220"/>
      <c r="X325" s="220" t="s">
        <v>388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940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17"/>
      <c r="B326" s="218"/>
      <c r="C326" s="251" t="s">
        <v>941</v>
      </c>
      <c r="D326" s="239"/>
      <c r="E326" s="239"/>
      <c r="F326" s="239"/>
      <c r="G326" s="239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218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17"/>
      <c r="B327" s="218"/>
      <c r="C327" s="252" t="s">
        <v>942</v>
      </c>
      <c r="D327" s="240"/>
      <c r="E327" s="240"/>
      <c r="F327" s="240"/>
      <c r="G327" s="24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218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38" t="str">
        <f>C327</f>
        <v>pro všechny způsoby nezatížené vnitřní výplňové izolace - mezi krokve, do příček, stropů, podhledů, na nepochůzné půdy apod.</v>
      </c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17"/>
      <c r="B328" s="218"/>
      <c r="C328" s="264" t="s">
        <v>433</v>
      </c>
      <c r="D328" s="221"/>
      <c r="E328" s="222"/>
      <c r="F328" s="223"/>
      <c r="G328" s="223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218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17"/>
      <c r="B329" s="218"/>
      <c r="C329" s="252" t="s">
        <v>943</v>
      </c>
      <c r="D329" s="240"/>
      <c r="E329" s="240"/>
      <c r="F329" s="240"/>
      <c r="G329" s="24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218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17"/>
      <c r="B330" s="218"/>
      <c r="C330" s="264" t="s">
        <v>944</v>
      </c>
      <c r="D330" s="221"/>
      <c r="E330" s="222"/>
      <c r="F330" s="223"/>
      <c r="G330" s="223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218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17"/>
      <c r="B331" s="218"/>
      <c r="C331" s="252" t="s">
        <v>945</v>
      </c>
      <c r="D331" s="240"/>
      <c r="E331" s="240"/>
      <c r="F331" s="240"/>
      <c r="G331" s="24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218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17"/>
      <c r="B332" s="218"/>
      <c r="C332" s="252" t="s">
        <v>946</v>
      </c>
      <c r="D332" s="240"/>
      <c r="E332" s="240"/>
      <c r="F332" s="240"/>
      <c r="G332" s="24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218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17"/>
      <c r="B333" s="218"/>
      <c r="C333" s="261" t="s">
        <v>935</v>
      </c>
      <c r="D333" s="257"/>
      <c r="E333" s="258">
        <v>74.81514</v>
      </c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265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13" x14ac:dyDescent="0.25">
      <c r="A334" s="225" t="s">
        <v>208</v>
      </c>
      <c r="B334" s="226" t="s">
        <v>164</v>
      </c>
      <c r="C334" s="249" t="s">
        <v>165</v>
      </c>
      <c r="D334" s="227"/>
      <c r="E334" s="228"/>
      <c r="F334" s="229"/>
      <c r="G334" s="229">
        <f>SUMIF(AG335:AG347,"&lt;&gt;NOR",G335:G347)</f>
        <v>0</v>
      </c>
      <c r="H334" s="229"/>
      <c r="I334" s="229">
        <f>SUM(I335:I347)</f>
        <v>0</v>
      </c>
      <c r="J334" s="229"/>
      <c r="K334" s="229">
        <f>SUM(K335:K347)</f>
        <v>0</v>
      </c>
      <c r="L334" s="229"/>
      <c r="M334" s="229">
        <f>SUM(M335:M347)</f>
        <v>0</v>
      </c>
      <c r="N334" s="228"/>
      <c r="O334" s="228">
        <f>SUM(O335:O347)</f>
        <v>0.03</v>
      </c>
      <c r="P334" s="228"/>
      <c r="Q334" s="228">
        <f>SUM(Q335:Q347)</f>
        <v>0</v>
      </c>
      <c r="R334" s="229"/>
      <c r="S334" s="229"/>
      <c r="T334" s="230"/>
      <c r="U334" s="224"/>
      <c r="V334" s="224">
        <f>SUM(V335:V347)</f>
        <v>0</v>
      </c>
      <c r="W334" s="224"/>
      <c r="X334" s="224"/>
      <c r="AG334" t="s">
        <v>209</v>
      </c>
    </row>
    <row r="335" spans="1:60" outlineLevel="1" x14ac:dyDescent="0.25">
      <c r="A335" s="231">
        <v>90</v>
      </c>
      <c r="B335" s="232" t="s">
        <v>947</v>
      </c>
      <c r="C335" s="250" t="s">
        <v>948</v>
      </c>
      <c r="D335" s="233" t="s">
        <v>247</v>
      </c>
      <c r="E335" s="234">
        <v>1</v>
      </c>
      <c r="F335" s="235"/>
      <c r="G335" s="236">
        <f>ROUND(E335*F335,2)</f>
        <v>0</v>
      </c>
      <c r="H335" s="235"/>
      <c r="I335" s="236">
        <f>ROUND(E335*H335,2)</f>
        <v>0</v>
      </c>
      <c r="J335" s="235"/>
      <c r="K335" s="236">
        <f>ROUND(E335*J335,2)</f>
        <v>0</v>
      </c>
      <c r="L335" s="236">
        <v>21</v>
      </c>
      <c r="M335" s="236">
        <f>G335*(1+L335/100)</f>
        <v>0</v>
      </c>
      <c r="N335" s="234">
        <v>1.8600000000000001E-3</v>
      </c>
      <c r="O335" s="234">
        <f>ROUND(E335*N335,2)</f>
        <v>0</v>
      </c>
      <c r="P335" s="234">
        <v>0</v>
      </c>
      <c r="Q335" s="234">
        <f>ROUND(E335*P335,2)</f>
        <v>0</v>
      </c>
      <c r="R335" s="236" t="s">
        <v>949</v>
      </c>
      <c r="S335" s="236" t="s">
        <v>213</v>
      </c>
      <c r="T335" s="237" t="s">
        <v>261</v>
      </c>
      <c r="U335" s="220">
        <v>0</v>
      </c>
      <c r="V335" s="220">
        <f>ROUND(E335*U335,2)</f>
        <v>0</v>
      </c>
      <c r="W335" s="220"/>
      <c r="X335" s="220" t="s">
        <v>262</v>
      </c>
      <c r="Y335" s="210"/>
      <c r="Z335" s="210"/>
      <c r="AA335" s="210"/>
      <c r="AB335" s="210"/>
      <c r="AC335" s="210"/>
      <c r="AD335" s="210"/>
      <c r="AE335" s="210"/>
      <c r="AF335" s="210"/>
      <c r="AG335" s="210" t="s">
        <v>392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17"/>
      <c r="B336" s="218"/>
      <c r="C336" s="251" t="s">
        <v>950</v>
      </c>
      <c r="D336" s="239"/>
      <c r="E336" s="239"/>
      <c r="F336" s="239"/>
      <c r="G336" s="239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218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31">
        <v>91</v>
      </c>
      <c r="B337" s="232" t="s">
        <v>951</v>
      </c>
      <c r="C337" s="250" t="s">
        <v>952</v>
      </c>
      <c r="D337" s="233" t="s">
        <v>292</v>
      </c>
      <c r="E337" s="234">
        <v>1</v>
      </c>
      <c r="F337" s="235"/>
      <c r="G337" s="236">
        <f>ROUND(E337*F337,2)</f>
        <v>0</v>
      </c>
      <c r="H337" s="235"/>
      <c r="I337" s="236">
        <f>ROUND(E337*H337,2)</f>
        <v>0</v>
      </c>
      <c r="J337" s="235"/>
      <c r="K337" s="236">
        <f>ROUND(E337*J337,2)</f>
        <v>0</v>
      </c>
      <c r="L337" s="236">
        <v>21</v>
      </c>
      <c r="M337" s="236">
        <f>G337*(1+L337/100)</f>
        <v>0</v>
      </c>
      <c r="N337" s="234">
        <v>2.0000000000000001E-4</v>
      </c>
      <c r="O337" s="234">
        <f>ROUND(E337*N337,2)</f>
        <v>0</v>
      </c>
      <c r="P337" s="234">
        <v>0</v>
      </c>
      <c r="Q337" s="234">
        <f>ROUND(E337*P337,2)</f>
        <v>0</v>
      </c>
      <c r="R337" s="236"/>
      <c r="S337" s="236" t="s">
        <v>239</v>
      </c>
      <c r="T337" s="237" t="s">
        <v>272</v>
      </c>
      <c r="U337" s="220">
        <v>0</v>
      </c>
      <c r="V337" s="220">
        <f>ROUND(E337*U337,2)</f>
        <v>0</v>
      </c>
      <c r="W337" s="220"/>
      <c r="X337" s="220" t="s">
        <v>262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595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17"/>
      <c r="B338" s="218"/>
      <c r="C338" s="251" t="s">
        <v>953</v>
      </c>
      <c r="D338" s="239"/>
      <c r="E338" s="239"/>
      <c r="F338" s="239"/>
      <c r="G338" s="239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218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31">
        <v>92</v>
      </c>
      <c r="B339" s="232" t="s">
        <v>954</v>
      </c>
      <c r="C339" s="250" t="s">
        <v>955</v>
      </c>
      <c r="D339" s="233" t="s">
        <v>292</v>
      </c>
      <c r="E339" s="234">
        <v>1</v>
      </c>
      <c r="F339" s="235"/>
      <c r="G339" s="236">
        <f>ROUND(E339*F339,2)</f>
        <v>0</v>
      </c>
      <c r="H339" s="235"/>
      <c r="I339" s="236">
        <f>ROUND(E339*H339,2)</f>
        <v>0</v>
      </c>
      <c r="J339" s="235"/>
      <c r="K339" s="236">
        <f>ROUND(E339*J339,2)</f>
        <v>0</v>
      </c>
      <c r="L339" s="236">
        <v>21</v>
      </c>
      <c r="M339" s="236">
        <f>G339*(1+L339/100)</f>
        <v>0</v>
      </c>
      <c r="N339" s="234">
        <v>5.0000000000000001E-4</v>
      </c>
      <c r="O339" s="234">
        <f>ROUND(E339*N339,2)</f>
        <v>0</v>
      </c>
      <c r="P339" s="234">
        <v>0</v>
      </c>
      <c r="Q339" s="234">
        <f>ROUND(E339*P339,2)</f>
        <v>0</v>
      </c>
      <c r="R339" s="236"/>
      <c r="S339" s="236" t="s">
        <v>239</v>
      </c>
      <c r="T339" s="237" t="s">
        <v>272</v>
      </c>
      <c r="U339" s="220">
        <v>0</v>
      </c>
      <c r="V339" s="220">
        <f>ROUND(E339*U339,2)</f>
        <v>0</v>
      </c>
      <c r="W339" s="220"/>
      <c r="X339" s="220" t="s">
        <v>262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263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17"/>
      <c r="B340" s="218"/>
      <c r="C340" s="251" t="s">
        <v>953</v>
      </c>
      <c r="D340" s="239"/>
      <c r="E340" s="239"/>
      <c r="F340" s="239"/>
      <c r="G340" s="239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218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41">
        <v>93</v>
      </c>
      <c r="B341" s="242" t="s">
        <v>956</v>
      </c>
      <c r="C341" s="253" t="s">
        <v>957</v>
      </c>
      <c r="D341" s="243" t="s">
        <v>958</v>
      </c>
      <c r="E341" s="244">
        <v>1</v>
      </c>
      <c r="F341" s="245"/>
      <c r="G341" s="246">
        <f>ROUND(E341*F341,2)</f>
        <v>0</v>
      </c>
      <c r="H341" s="245"/>
      <c r="I341" s="246">
        <f>ROUND(E341*H341,2)</f>
        <v>0</v>
      </c>
      <c r="J341" s="245"/>
      <c r="K341" s="246">
        <f>ROUND(E341*J341,2)</f>
        <v>0</v>
      </c>
      <c r="L341" s="246">
        <v>21</v>
      </c>
      <c r="M341" s="246">
        <f>G341*(1+L341/100)</f>
        <v>0</v>
      </c>
      <c r="N341" s="244">
        <v>0</v>
      </c>
      <c r="O341" s="244">
        <f>ROUND(E341*N341,2)</f>
        <v>0</v>
      </c>
      <c r="P341" s="244">
        <v>0</v>
      </c>
      <c r="Q341" s="244">
        <f>ROUND(E341*P341,2)</f>
        <v>0</v>
      </c>
      <c r="R341" s="246"/>
      <c r="S341" s="246" t="s">
        <v>239</v>
      </c>
      <c r="T341" s="247" t="s">
        <v>272</v>
      </c>
      <c r="U341" s="220">
        <v>0</v>
      </c>
      <c r="V341" s="220">
        <f>ROUND(E341*U341,2)</f>
        <v>0</v>
      </c>
      <c r="W341" s="220"/>
      <c r="X341" s="220" t="s">
        <v>262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263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41">
        <v>94</v>
      </c>
      <c r="B342" s="242" t="s">
        <v>959</v>
      </c>
      <c r="C342" s="253" t="s">
        <v>960</v>
      </c>
      <c r="D342" s="243" t="s">
        <v>292</v>
      </c>
      <c r="E342" s="244">
        <v>1</v>
      </c>
      <c r="F342" s="245"/>
      <c r="G342" s="246">
        <f>ROUND(E342*F342,2)</f>
        <v>0</v>
      </c>
      <c r="H342" s="245"/>
      <c r="I342" s="246">
        <f>ROUND(E342*H342,2)</f>
        <v>0</v>
      </c>
      <c r="J342" s="245"/>
      <c r="K342" s="246">
        <f>ROUND(E342*J342,2)</f>
        <v>0</v>
      </c>
      <c r="L342" s="246">
        <v>21</v>
      </c>
      <c r="M342" s="246">
        <f>G342*(1+L342/100)</f>
        <v>0</v>
      </c>
      <c r="N342" s="244">
        <v>0</v>
      </c>
      <c r="O342" s="244">
        <f>ROUND(E342*N342,2)</f>
        <v>0</v>
      </c>
      <c r="P342" s="244">
        <v>0</v>
      </c>
      <c r="Q342" s="244">
        <f>ROUND(E342*P342,2)</f>
        <v>0</v>
      </c>
      <c r="R342" s="246"/>
      <c r="S342" s="246" t="s">
        <v>239</v>
      </c>
      <c r="T342" s="247" t="s">
        <v>272</v>
      </c>
      <c r="U342" s="220">
        <v>0</v>
      </c>
      <c r="V342" s="220">
        <f>ROUND(E342*U342,2)</f>
        <v>0</v>
      </c>
      <c r="W342" s="220"/>
      <c r="X342" s="220" t="s">
        <v>262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263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41">
        <v>95</v>
      </c>
      <c r="B343" s="242" t="s">
        <v>961</v>
      </c>
      <c r="C343" s="253" t="s">
        <v>962</v>
      </c>
      <c r="D343" s="243" t="s">
        <v>292</v>
      </c>
      <c r="E343" s="244">
        <v>1</v>
      </c>
      <c r="F343" s="245"/>
      <c r="G343" s="246">
        <f>ROUND(E343*F343,2)</f>
        <v>0</v>
      </c>
      <c r="H343" s="245"/>
      <c r="I343" s="246">
        <f>ROUND(E343*H343,2)</f>
        <v>0</v>
      </c>
      <c r="J343" s="245"/>
      <c r="K343" s="246">
        <f>ROUND(E343*J343,2)</f>
        <v>0</v>
      </c>
      <c r="L343" s="246">
        <v>21</v>
      </c>
      <c r="M343" s="246">
        <f>G343*(1+L343/100)</f>
        <v>0</v>
      </c>
      <c r="N343" s="244">
        <v>0</v>
      </c>
      <c r="O343" s="244">
        <f>ROUND(E343*N343,2)</f>
        <v>0</v>
      </c>
      <c r="P343" s="244">
        <v>0</v>
      </c>
      <c r="Q343" s="244">
        <f>ROUND(E343*P343,2)</f>
        <v>0</v>
      </c>
      <c r="R343" s="246"/>
      <c r="S343" s="246" t="s">
        <v>239</v>
      </c>
      <c r="T343" s="247" t="s">
        <v>272</v>
      </c>
      <c r="U343" s="220">
        <v>0</v>
      </c>
      <c r="V343" s="220">
        <f>ROUND(E343*U343,2)</f>
        <v>0</v>
      </c>
      <c r="W343" s="220"/>
      <c r="X343" s="220" t="s">
        <v>262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263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31">
        <v>96</v>
      </c>
      <c r="B344" s="232" t="s">
        <v>963</v>
      </c>
      <c r="C344" s="250" t="s">
        <v>964</v>
      </c>
      <c r="D344" s="233" t="s">
        <v>247</v>
      </c>
      <c r="E344" s="234">
        <v>1</v>
      </c>
      <c r="F344" s="235"/>
      <c r="G344" s="236">
        <f>ROUND(E344*F344,2)</f>
        <v>0</v>
      </c>
      <c r="H344" s="235"/>
      <c r="I344" s="236">
        <f>ROUND(E344*H344,2)</f>
        <v>0</v>
      </c>
      <c r="J344" s="235"/>
      <c r="K344" s="236">
        <f>ROUND(E344*J344,2)</f>
        <v>0</v>
      </c>
      <c r="L344" s="236">
        <v>21</v>
      </c>
      <c r="M344" s="236">
        <f>G344*(1+L344/100)</f>
        <v>0</v>
      </c>
      <c r="N344" s="234">
        <v>0</v>
      </c>
      <c r="O344" s="234">
        <f>ROUND(E344*N344,2)</f>
        <v>0</v>
      </c>
      <c r="P344" s="234">
        <v>0</v>
      </c>
      <c r="Q344" s="234">
        <f>ROUND(E344*P344,2)</f>
        <v>0</v>
      </c>
      <c r="R344" s="236"/>
      <c r="S344" s="236" t="s">
        <v>239</v>
      </c>
      <c r="T344" s="237" t="s">
        <v>272</v>
      </c>
      <c r="U344" s="220">
        <v>0</v>
      </c>
      <c r="V344" s="220">
        <f>ROUND(E344*U344,2)</f>
        <v>0</v>
      </c>
      <c r="W344" s="220"/>
      <c r="X344" s="220" t="s">
        <v>262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263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17"/>
      <c r="B345" s="218"/>
      <c r="C345" s="251" t="s">
        <v>965</v>
      </c>
      <c r="D345" s="239"/>
      <c r="E345" s="239"/>
      <c r="F345" s="239"/>
      <c r="G345" s="239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218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41">
        <v>97</v>
      </c>
      <c r="B346" s="242" t="s">
        <v>966</v>
      </c>
      <c r="C346" s="253" t="s">
        <v>967</v>
      </c>
      <c r="D346" s="243" t="s">
        <v>247</v>
      </c>
      <c r="E346" s="244">
        <v>1</v>
      </c>
      <c r="F346" s="245"/>
      <c r="G346" s="246">
        <f>ROUND(E346*F346,2)</f>
        <v>0</v>
      </c>
      <c r="H346" s="245"/>
      <c r="I346" s="246">
        <f>ROUND(E346*H346,2)</f>
        <v>0</v>
      </c>
      <c r="J346" s="245"/>
      <c r="K346" s="246">
        <f>ROUND(E346*J346,2)</f>
        <v>0</v>
      </c>
      <c r="L346" s="246">
        <v>21</v>
      </c>
      <c r="M346" s="246">
        <f>G346*(1+L346/100)</f>
        <v>0</v>
      </c>
      <c r="N346" s="244">
        <v>0</v>
      </c>
      <c r="O346" s="244">
        <f>ROUND(E346*N346,2)</f>
        <v>0</v>
      </c>
      <c r="P346" s="244">
        <v>0</v>
      </c>
      <c r="Q346" s="244">
        <f>ROUND(E346*P346,2)</f>
        <v>0</v>
      </c>
      <c r="R346" s="246"/>
      <c r="S346" s="246" t="s">
        <v>239</v>
      </c>
      <c r="T346" s="247" t="s">
        <v>272</v>
      </c>
      <c r="U346" s="220">
        <v>0</v>
      </c>
      <c r="V346" s="220">
        <f>ROUND(E346*U346,2)</f>
        <v>0</v>
      </c>
      <c r="W346" s="220"/>
      <c r="X346" s="220" t="s">
        <v>262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263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ht="20" outlineLevel="1" x14ac:dyDescent="0.25">
      <c r="A347" s="241">
        <v>98</v>
      </c>
      <c r="B347" s="242" t="s">
        <v>968</v>
      </c>
      <c r="C347" s="253" t="s">
        <v>969</v>
      </c>
      <c r="D347" s="243" t="s">
        <v>292</v>
      </c>
      <c r="E347" s="244">
        <v>1</v>
      </c>
      <c r="F347" s="245"/>
      <c r="G347" s="246">
        <f>ROUND(E347*F347,2)</f>
        <v>0</v>
      </c>
      <c r="H347" s="245"/>
      <c r="I347" s="246">
        <f>ROUND(E347*H347,2)</f>
        <v>0</v>
      </c>
      <c r="J347" s="245"/>
      <c r="K347" s="246">
        <f>ROUND(E347*J347,2)</f>
        <v>0</v>
      </c>
      <c r="L347" s="246">
        <v>21</v>
      </c>
      <c r="M347" s="246">
        <f>G347*(1+L347/100)</f>
        <v>0</v>
      </c>
      <c r="N347" s="244">
        <v>2.5499999999999998E-2</v>
      </c>
      <c r="O347" s="244">
        <f>ROUND(E347*N347,2)</f>
        <v>0.03</v>
      </c>
      <c r="P347" s="244">
        <v>0</v>
      </c>
      <c r="Q347" s="244">
        <f>ROUND(E347*P347,2)</f>
        <v>0</v>
      </c>
      <c r="R347" s="246" t="s">
        <v>387</v>
      </c>
      <c r="S347" s="246" t="s">
        <v>213</v>
      </c>
      <c r="T347" s="247" t="s">
        <v>261</v>
      </c>
      <c r="U347" s="220">
        <v>0</v>
      </c>
      <c r="V347" s="220">
        <f>ROUND(E347*U347,2)</f>
        <v>0</v>
      </c>
      <c r="W347" s="220"/>
      <c r="X347" s="220" t="s">
        <v>388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940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13" x14ac:dyDescent="0.25">
      <c r="A348" s="225" t="s">
        <v>208</v>
      </c>
      <c r="B348" s="226" t="s">
        <v>168</v>
      </c>
      <c r="C348" s="249" t="s">
        <v>169</v>
      </c>
      <c r="D348" s="227"/>
      <c r="E348" s="228"/>
      <c r="F348" s="229"/>
      <c r="G348" s="229">
        <f>SUMIF(AG349:AG360,"&lt;&gt;NOR",G349:G360)</f>
        <v>0</v>
      </c>
      <c r="H348" s="229"/>
      <c r="I348" s="229">
        <f>SUM(I349:I360)</f>
        <v>0</v>
      </c>
      <c r="J348" s="229"/>
      <c r="K348" s="229">
        <f>SUM(K349:K360)</f>
        <v>0</v>
      </c>
      <c r="L348" s="229"/>
      <c r="M348" s="229">
        <f>SUM(M349:M360)</f>
        <v>0</v>
      </c>
      <c r="N348" s="228"/>
      <c r="O348" s="228">
        <f>SUM(O349:O360)</f>
        <v>0.02</v>
      </c>
      <c r="P348" s="228"/>
      <c r="Q348" s="228">
        <f>SUM(Q349:Q360)</f>
        <v>0</v>
      </c>
      <c r="R348" s="229"/>
      <c r="S348" s="229"/>
      <c r="T348" s="230"/>
      <c r="U348" s="224"/>
      <c r="V348" s="224">
        <f>SUM(V349:V360)</f>
        <v>4.47</v>
      </c>
      <c r="W348" s="224"/>
      <c r="X348" s="224"/>
      <c r="AG348" t="s">
        <v>209</v>
      </c>
    </row>
    <row r="349" spans="1:60" outlineLevel="1" x14ac:dyDescent="0.25">
      <c r="A349" s="231">
        <v>99</v>
      </c>
      <c r="B349" s="232" t="s">
        <v>597</v>
      </c>
      <c r="C349" s="250" t="s">
        <v>598</v>
      </c>
      <c r="D349" s="233" t="s">
        <v>292</v>
      </c>
      <c r="E349" s="234">
        <v>2</v>
      </c>
      <c r="F349" s="235"/>
      <c r="G349" s="236">
        <f>ROUND(E349*F349,2)</f>
        <v>0</v>
      </c>
      <c r="H349" s="235"/>
      <c r="I349" s="236">
        <f>ROUND(E349*H349,2)</f>
        <v>0</v>
      </c>
      <c r="J349" s="235"/>
      <c r="K349" s="236">
        <f>ROUND(E349*J349,2)</f>
        <v>0</v>
      </c>
      <c r="L349" s="236">
        <v>21</v>
      </c>
      <c r="M349" s="236">
        <f>G349*(1+L349/100)</f>
        <v>0</v>
      </c>
      <c r="N349" s="234">
        <v>0</v>
      </c>
      <c r="O349" s="234">
        <f>ROUND(E349*N349,2)</f>
        <v>0</v>
      </c>
      <c r="P349" s="234">
        <v>0</v>
      </c>
      <c r="Q349" s="234">
        <f>ROUND(E349*P349,2)</f>
        <v>0</v>
      </c>
      <c r="R349" s="236"/>
      <c r="S349" s="236" t="s">
        <v>239</v>
      </c>
      <c r="T349" s="237" t="s">
        <v>272</v>
      </c>
      <c r="U349" s="220">
        <v>0</v>
      </c>
      <c r="V349" s="220">
        <f>ROUND(E349*U349,2)</f>
        <v>0</v>
      </c>
      <c r="W349" s="220"/>
      <c r="X349" s="220" t="s">
        <v>262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263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17"/>
      <c r="B350" s="218"/>
      <c r="C350" s="251" t="s">
        <v>599</v>
      </c>
      <c r="D350" s="239"/>
      <c r="E350" s="239"/>
      <c r="F350" s="239"/>
      <c r="G350" s="239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218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31">
        <v>100</v>
      </c>
      <c r="B351" s="232" t="s">
        <v>600</v>
      </c>
      <c r="C351" s="250" t="s">
        <v>601</v>
      </c>
      <c r="D351" s="233" t="s">
        <v>382</v>
      </c>
      <c r="E351" s="234">
        <v>7</v>
      </c>
      <c r="F351" s="235"/>
      <c r="G351" s="236">
        <f>ROUND(E351*F351,2)</f>
        <v>0</v>
      </c>
      <c r="H351" s="235"/>
      <c r="I351" s="236">
        <f>ROUND(E351*H351,2)</f>
        <v>0</v>
      </c>
      <c r="J351" s="235"/>
      <c r="K351" s="236">
        <f>ROUND(E351*J351,2)</f>
        <v>0</v>
      </c>
      <c r="L351" s="236">
        <v>21</v>
      </c>
      <c r="M351" s="236">
        <f>G351*(1+L351/100)</f>
        <v>0</v>
      </c>
      <c r="N351" s="234">
        <v>0</v>
      </c>
      <c r="O351" s="234">
        <f>ROUND(E351*N351,2)</f>
        <v>0</v>
      </c>
      <c r="P351" s="234">
        <v>0</v>
      </c>
      <c r="Q351" s="234">
        <f>ROUND(E351*P351,2)</f>
        <v>0</v>
      </c>
      <c r="R351" s="236"/>
      <c r="S351" s="236" t="s">
        <v>239</v>
      </c>
      <c r="T351" s="237" t="s">
        <v>272</v>
      </c>
      <c r="U351" s="220">
        <v>0</v>
      </c>
      <c r="V351" s="220">
        <f>ROUND(E351*U351,2)</f>
        <v>0</v>
      </c>
      <c r="W351" s="220"/>
      <c r="X351" s="220" t="s">
        <v>262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263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17"/>
      <c r="B352" s="218"/>
      <c r="C352" s="251" t="s">
        <v>599</v>
      </c>
      <c r="D352" s="239"/>
      <c r="E352" s="239"/>
      <c r="F352" s="239"/>
      <c r="G352" s="239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218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17"/>
      <c r="B353" s="218"/>
      <c r="C353" s="261" t="s">
        <v>970</v>
      </c>
      <c r="D353" s="257"/>
      <c r="E353" s="258">
        <v>7</v>
      </c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265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31">
        <v>101</v>
      </c>
      <c r="B354" s="232" t="s">
        <v>602</v>
      </c>
      <c r="C354" s="250" t="s">
        <v>603</v>
      </c>
      <c r="D354" s="233" t="s">
        <v>382</v>
      </c>
      <c r="E354" s="234">
        <v>30.661899999999999</v>
      </c>
      <c r="F354" s="235"/>
      <c r="G354" s="236">
        <f>ROUND(E354*F354,2)</f>
        <v>0</v>
      </c>
      <c r="H354" s="235"/>
      <c r="I354" s="236">
        <f>ROUND(E354*H354,2)</f>
        <v>0</v>
      </c>
      <c r="J354" s="235"/>
      <c r="K354" s="236">
        <f>ROUND(E354*J354,2)</f>
        <v>0</v>
      </c>
      <c r="L354" s="236">
        <v>21</v>
      </c>
      <c r="M354" s="236">
        <f>G354*(1+L354/100)</f>
        <v>0</v>
      </c>
      <c r="N354" s="234">
        <v>0</v>
      </c>
      <c r="O354" s="234">
        <f>ROUND(E354*N354,2)</f>
        <v>0</v>
      </c>
      <c r="P354" s="234">
        <v>0</v>
      </c>
      <c r="Q354" s="234">
        <f>ROUND(E354*P354,2)</f>
        <v>0</v>
      </c>
      <c r="R354" s="236"/>
      <c r="S354" s="236" t="s">
        <v>239</v>
      </c>
      <c r="T354" s="237" t="s">
        <v>272</v>
      </c>
      <c r="U354" s="220">
        <v>0</v>
      </c>
      <c r="V354" s="220">
        <f>ROUND(E354*U354,2)</f>
        <v>0</v>
      </c>
      <c r="W354" s="220"/>
      <c r="X354" s="220" t="s">
        <v>262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263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17"/>
      <c r="B355" s="218"/>
      <c r="C355" s="251" t="s">
        <v>599</v>
      </c>
      <c r="D355" s="239"/>
      <c r="E355" s="239"/>
      <c r="F355" s="239"/>
      <c r="G355" s="239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218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17"/>
      <c r="B356" s="218"/>
      <c r="C356" s="261" t="s">
        <v>971</v>
      </c>
      <c r="D356" s="257"/>
      <c r="E356" s="258">
        <v>30.661940000000001</v>
      </c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265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31">
        <v>102</v>
      </c>
      <c r="B357" s="232" t="s">
        <v>604</v>
      </c>
      <c r="C357" s="250" t="s">
        <v>605</v>
      </c>
      <c r="D357" s="233" t="s">
        <v>382</v>
      </c>
      <c r="E357" s="234">
        <v>5.8</v>
      </c>
      <c r="F357" s="235"/>
      <c r="G357" s="236">
        <f>ROUND(E357*F357,2)</f>
        <v>0</v>
      </c>
      <c r="H357" s="235"/>
      <c r="I357" s="236">
        <f>ROUND(E357*H357,2)</f>
        <v>0</v>
      </c>
      <c r="J357" s="235"/>
      <c r="K357" s="236">
        <f>ROUND(E357*J357,2)</f>
        <v>0</v>
      </c>
      <c r="L357" s="236">
        <v>21</v>
      </c>
      <c r="M357" s="236">
        <f>G357*(1+L357/100)</f>
        <v>0</v>
      </c>
      <c r="N357" s="234">
        <v>3.4499999999999999E-3</v>
      </c>
      <c r="O357" s="234">
        <f>ROUND(E357*N357,2)</f>
        <v>0.02</v>
      </c>
      <c r="P357" s="234">
        <v>0</v>
      </c>
      <c r="Q357" s="234">
        <f>ROUND(E357*P357,2)</f>
        <v>0</v>
      </c>
      <c r="R357" s="236"/>
      <c r="S357" s="236" t="s">
        <v>239</v>
      </c>
      <c r="T357" s="237" t="s">
        <v>272</v>
      </c>
      <c r="U357" s="220">
        <v>0.77100000000000002</v>
      </c>
      <c r="V357" s="220">
        <f>ROUND(E357*U357,2)</f>
        <v>4.47</v>
      </c>
      <c r="W357" s="220"/>
      <c r="X357" s="220" t="s">
        <v>262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263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17"/>
      <c r="B358" s="218"/>
      <c r="C358" s="251" t="s">
        <v>599</v>
      </c>
      <c r="D358" s="239"/>
      <c r="E358" s="239"/>
      <c r="F358" s="239"/>
      <c r="G358" s="239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218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17"/>
      <c r="B359" s="218"/>
      <c r="C359" s="261" t="s">
        <v>972</v>
      </c>
      <c r="D359" s="257"/>
      <c r="E359" s="258">
        <v>4.5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265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17"/>
      <c r="B360" s="218"/>
      <c r="C360" s="261" t="s">
        <v>973</v>
      </c>
      <c r="D360" s="257"/>
      <c r="E360" s="258">
        <v>1.3</v>
      </c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265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ht="13" x14ac:dyDescent="0.25">
      <c r="A361" s="225" t="s">
        <v>208</v>
      </c>
      <c r="B361" s="226" t="s">
        <v>170</v>
      </c>
      <c r="C361" s="249" t="s">
        <v>171</v>
      </c>
      <c r="D361" s="227"/>
      <c r="E361" s="228"/>
      <c r="F361" s="229"/>
      <c r="G361" s="229">
        <f>SUMIF(AG362:AG382,"&lt;&gt;NOR",G362:G382)</f>
        <v>0</v>
      </c>
      <c r="H361" s="229"/>
      <c r="I361" s="229">
        <f>SUM(I362:I382)</f>
        <v>0</v>
      </c>
      <c r="J361" s="229"/>
      <c r="K361" s="229">
        <f>SUM(K362:K382)</f>
        <v>0</v>
      </c>
      <c r="L361" s="229"/>
      <c r="M361" s="229">
        <f>SUM(M362:M382)</f>
        <v>0</v>
      </c>
      <c r="N361" s="228"/>
      <c r="O361" s="228">
        <f>SUM(O362:O382)</f>
        <v>0</v>
      </c>
      <c r="P361" s="228"/>
      <c r="Q361" s="228">
        <f>SUM(Q362:Q382)</f>
        <v>5</v>
      </c>
      <c r="R361" s="229"/>
      <c r="S361" s="229"/>
      <c r="T361" s="230"/>
      <c r="U361" s="224"/>
      <c r="V361" s="224">
        <f>SUM(V362:V382)</f>
        <v>30.62</v>
      </c>
      <c r="W361" s="224"/>
      <c r="X361" s="224"/>
      <c r="AG361" t="s">
        <v>209</v>
      </c>
    </row>
    <row r="362" spans="1:60" outlineLevel="1" x14ac:dyDescent="0.25">
      <c r="A362" s="231">
        <v>103</v>
      </c>
      <c r="B362" s="232" t="s">
        <v>974</v>
      </c>
      <c r="C362" s="250" t="s">
        <v>975</v>
      </c>
      <c r="D362" s="233" t="s">
        <v>292</v>
      </c>
      <c r="E362" s="234">
        <v>5</v>
      </c>
      <c r="F362" s="235"/>
      <c r="G362" s="236">
        <f>ROUND(E362*F362,2)</f>
        <v>0</v>
      </c>
      <c r="H362" s="235"/>
      <c r="I362" s="236">
        <f>ROUND(E362*H362,2)</f>
        <v>0</v>
      </c>
      <c r="J362" s="235"/>
      <c r="K362" s="236">
        <f>ROUND(E362*J362,2)</f>
        <v>0</v>
      </c>
      <c r="L362" s="236">
        <v>21</v>
      </c>
      <c r="M362" s="236">
        <f>G362*(1+L362/100)</f>
        <v>0</v>
      </c>
      <c r="N362" s="234">
        <v>0</v>
      </c>
      <c r="O362" s="234">
        <f>ROUND(E362*N362,2)</f>
        <v>0</v>
      </c>
      <c r="P362" s="234">
        <v>0</v>
      </c>
      <c r="Q362" s="234">
        <f>ROUND(E362*P362,2)</f>
        <v>0</v>
      </c>
      <c r="R362" s="236"/>
      <c r="S362" s="236" t="s">
        <v>239</v>
      </c>
      <c r="T362" s="237" t="s">
        <v>272</v>
      </c>
      <c r="U362" s="220">
        <v>0</v>
      </c>
      <c r="V362" s="220">
        <f>ROUND(E362*U362,2)</f>
        <v>0</v>
      </c>
      <c r="W362" s="220"/>
      <c r="X362" s="220" t="s">
        <v>262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263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17"/>
      <c r="B363" s="218"/>
      <c r="C363" s="251" t="s">
        <v>976</v>
      </c>
      <c r="D363" s="239"/>
      <c r="E363" s="239"/>
      <c r="F363" s="239"/>
      <c r="G363" s="239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218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31">
        <v>104</v>
      </c>
      <c r="B364" s="232" t="s">
        <v>977</v>
      </c>
      <c r="C364" s="250" t="s">
        <v>978</v>
      </c>
      <c r="D364" s="233" t="s">
        <v>292</v>
      </c>
      <c r="E364" s="234">
        <v>1</v>
      </c>
      <c r="F364" s="235"/>
      <c r="G364" s="236">
        <f>ROUND(E364*F364,2)</f>
        <v>0</v>
      </c>
      <c r="H364" s="235"/>
      <c r="I364" s="236">
        <f>ROUND(E364*H364,2)</f>
        <v>0</v>
      </c>
      <c r="J364" s="235"/>
      <c r="K364" s="236">
        <f>ROUND(E364*J364,2)</f>
        <v>0</v>
      </c>
      <c r="L364" s="236">
        <v>21</v>
      </c>
      <c r="M364" s="236">
        <f>G364*(1+L364/100)</f>
        <v>0</v>
      </c>
      <c r="N364" s="234">
        <v>0</v>
      </c>
      <c r="O364" s="234">
        <f>ROUND(E364*N364,2)</f>
        <v>0</v>
      </c>
      <c r="P364" s="234">
        <v>0</v>
      </c>
      <c r="Q364" s="234">
        <f>ROUND(E364*P364,2)</f>
        <v>0</v>
      </c>
      <c r="R364" s="236"/>
      <c r="S364" s="236" t="s">
        <v>239</v>
      </c>
      <c r="T364" s="237" t="s">
        <v>272</v>
      </c>
      <c r="U364" s="220">
        <v>0</v>
      </c>
      <c r="V364" s="220">
        <f>ROUND(E364*U364,2)</f>
        <v>0</v>
      </c>
      <c r="W364" s="220"/>
      <c r="X364" s="220" t="s">
        <v>262</v>
      </c>
      <c r="Y364" s="210"/>
      <c r="Z364" s="210"/>
      <c r="AA364" s="210"/>
      <c r="AB364" s="210"/>
      <c r="AC364" s="210"/>
      <c r="AD364" s="210"/>
      <c r="AE364" s="210"/>
      <c r="AF364" s="210"/>
      <c r="AG364" s="210" t="s">
        <v>263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17"/>
      <c r="B365" s="218"/>
      <c r="C365" s="251" t="s">
        <v>976</v>
      </c>
      <c r="D365" s="239"/>
      <c r="E365" s="239"/>
      <c r="F365" s="239"/>
      <c r="G365" s="239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218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31">
        <v>105</v>
      </c>
      <c r="B366" s="232" t="s">
        <v>979</v>
      </c>
      <c r="C366" s="250" t="s">
        <v>980</v>
      </c>
      <c r="D366" s="233" t="s">
        <v>292</v>
      </c>
      <c r="E366" s="234">
        <v>2</v>
      </c>
      <c r="F366" s="235"/>
      <c r="G366" s="236">
        <f>ROUND(E366*F366,2)</f>
        <v>0</v>
      </c>
      <c r="H366" s="235"/>
      <c r="I366" s="236">
        <f>ROUND(E366*H366,2)</f>
        <v>0</v>
      </c>
      <c r="J366" s="235"/>
      <c r="K366" s="236">
        <f>ROUND(E366*J366,2)</f>
        <v>0</v>
      </c>
      <c r="L366" s="236">
        <v>21</v>
      </c>
      <c r="M366" s="236">
        <f>G366*(1+L366/100)</f>
        <v>0</v>
      </c>
      <c r="N366" s="234">
        <v>0</v>
      </c>
      <c r="O366" s="234">
        <f>ROUND(E366*N366,2)</f>
        <v>0</v>
      </c>
      <c r="P366" s="234">
        <v>0</v>
      </c>
      <c r="Q366" s="234">
        <f>ROUND(E366*P366,2)</f>
        <v>0</v>
      </c>
      <c r="R366" s="236"/>
      <c r="S366" s="236" t="s">
        <v>239</v>
      </c>
      <c r="T366" s="237" t="s">
        <v>272</v>
      </c>
      <c r="U366" s="220">
        <v>0</v>
      </c>
      <c r="V366" s="220">
        <f>ROUND(E366*U366,2)</f>
        <v>0</v>
      </c>
      <c r="W366" s="220"/>
      <c r="X366" s="220" t="s">
        <v>262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263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17"/>
      <c r="B367" s="218"/>
      <c r="C367" s="251" t="s">
        <v>976</v>
      </c>
      <c r="D367" s="239"/>
      <c r="E367" s="239"/>
      <c r="F367" s="239"/>
      <c r="G367" s="239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218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31">
        <v>106</v>
      </c>
      <c r="B368" s="232" t="s">
        <v>981</v>
      </c>
      <c r="C368" s="250" t="s">
        <v>982</v>
      </c>
      <c r="D368" s="233" t="s">
        <v>292</v>
      </c>
      <c r="E368" s="234">
        <v>2</v>
      </c>
      <c r="F368" s="235"/>
      <c r="G368" s="236">
        <f>ROUND(E368*F368,2)</f>
        <v>0</v>
      </c>
      <c r="H368" s="235"/>
      <c r="I368" s="236">
        <f>ROUND(E368*H368,2)</f>
        <v>0</v>
      </c>
      <c r="J368" s="235"/>
      <c r="K368" s="236">
        <f>ROUND(E368*J368,2)</f>
        <v>0</v>
      </c>
      <c r="L368" s="236">
        <v>21</v>
      </c>
      <c r="M368" s="236">
        <f>G368*(1+L368/100)</f>
        <v>0</v>
      </c>
      <c r="N368" s="234">
        <v>0</v>
      </c>
      <c r="O368" s="234">
        <f>ROUND(E368*N368,2)</f>
        <v>0</v>
      </c>
      <c r="P368" s="234">
        <v>0</v>
      </c>
      <c r="Q368" s="234">
        <f>ROUND(E368*P368,2)</f>
        <v>0</v>
      </c>
      <c r="R368" s="236"/>
      <c r="S368" s="236" t="s">
        <v>239</v>
      </c>
      <c r="T368" s="237" t="s">
        <v>272</v>
      </c>
      <c r="U368" s="220">
        <v>0</v>
      </c>
      <c r="V368" s="220">
        <f>ROUND(E368*U368,2)</f>
        <v>0</v>
      </c>
      <c r="W368" s="220"/>
      <c r="X368" s="220" t="s">
        <v>262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263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17"/>
      <c r="B369" s="218"/>
      <c r="C369" s="251" t="s">
        <v>983</v>
      </c>
      <c r="D369" s="239"/>
      <c r="E369" s="239"/>
      <c r="F369" s="239"/>
      <c r="G369" s="239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218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ht="20" outlineLevel="1" x14ac:dyDescent="0.25">
      <c r="A370" s="231">
        <v>107</v>
      </c>
      <c r="B370" s="232" t="s">
        <v>984</v>
      </c>
      <c r="C370" s="250" t="s">
        <v>985</v>
      </c>
      <c r="D370" s="233" t="s">
        <v>382</v>
      </c>
      <c r="E370" s="234">
        <v>10.199999999999999</v>
      </c>
      <c r="F370" s="235"/>
      <c r="G370" s="236">
        <f>ROUND(E370*F370,2)</f>
        <v>0</v>
      </c>
      <c r="H370" s="235"/>
      <c r="I370" s="236">
        <f>ROUND(E370*H370,2)</f>
        <v>0</v>
      </c>
      <c r="J370" s="235"/>
      <c r="K370" s="236">
        <f>ROUND(E370*J370,2)</f>
        <v>0</v>
      </c>
      <c r="L370" s="236">
        <v>21</v>
      </c>
      <c r="M370" s="236">
        <f>G370*(1+L370/100)</f>
        <v>0</v>
      </c>
      <c r="N370" s="234">
        <v>0</v>
      </c>
      <c r="O370" s="234">
        <f>ROUND(E370*N370,2)</f>
        <v>0</v>
      </c>
      <c r="P370" s="234">
        <v>0</v>
      </c>
      <c r="Q370" s="234">
        <f>ROUND(E370*P370,2)</f>
        <v>0</v>
      </c>
      <c r="R370" s="236"/>
      <c r="S370" s="236" t="s">
        <v>239</v>
      </c>
      <c r="T370" s="237" t="s">
        <v>272</v>
      </c>
      <c r="U370" s="220">
        <v>0</v>
      </c>
      <c r="V370" s="220">
        <f>ROUND(E370*U370,2)</f>
        <v>0</v>
      </c>
      <c r="W370" s="220"/>
      <c r="X370" s="220" t="s">
        <v>262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263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17"/>
      <c r="B371" s="218"/>
      <c r="C371" s="251" t="s">
        <v>986</v>
      </c>
      <c r="D371" s="239"/>
      <c r="E371" s="239"/>
      <c r="F371" s="239"/>
      <c r="G371" s="239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218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17"/>
      <c r="B372" s="218"/>
      <c r="C372" s="252" t="s">
        <v>987</v>
      </c>
      <c r="D372" s="240"/>
      <c r="E372" s="240"/>
      <c r="F372" s="240"/>
      <c r="G372" s="24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218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38" t="str">
        <f>C372</f>
        <v>- kotvení přivařením k ocelovým nosníkům lávky a pomocí kotevních plechů tl.4mm a vrtaných kotev k ŽB konstrukci</v>
      </c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17"/>
      <c r="B373" s="218"/>
      <c r="C373" s="252" t="s">
        <v>988</v>
      </c>
      <c r="D373" s="240"/>
      <c r="E373" s="240"/>
      <c r="F373" s="240"/>
      <c r="G373" s="24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218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17"/>
      <c r="B374" s="218"/>
      <c r="C374" s="252" t="s">
        <v>989</v>
      </c>
      <c r="D374" s="240"/>
      <c r="E374" s="240"/>
      <c r="F374" s="240"/>
      <c r="G374" s="24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218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31">
        <v>108</v>
      </c>
      <c r="B375" s="232" t="s">
        <v>990</v>
      </c>
      <c r="C375" s="250" t="s">
        <v>991</v>
      </c>
      <c r="D375" s="233" t="s">
        <v>292</v>
      </c>
      <c r="E375" s="234">
        <v>6</v>
      </c>
      <c r="F375" s="235"/>
      <c r="G375" s="236">
        <f>ROUND(E375*F375,2)</f>
        <v>0</v>
      </c>
      <c r="H375" s="235"/>
      <c r="I375" s="236">
        <f>ROUND(E375*H375,2)</f>
        <v>0</v>
      </c>
      <c r="J375" s="235"/>
      <c r="K375" s="236">
        <f>ROUND(E375*J375,2)</f>
        <v>0</v>
      </c>
      <c r="L375" s="236">
        <v>21</v>
      </c>
      <c r="M375" s="236">
        <f>G375*(1+L375/100)</f>
        <v>0</v>
      </c>
      <c r="N375" s="234">
        <v>0</v>
      </c>
      <c r="O375" s="234">
        <f>ROUND(E375*N375,2)</f>
        <v>0</v>
      </c>
      <c r="P375" s="234">
        <v>0</v>
      </c>
      <c r="Q375" s="234">
        <f>ROUND(E375*P375,2)</f>
        <v>0</v>
      </c>
      <c r="R375" s="236"/>
      <c r="S375" s="236" t="s">
        <v>239</v>
      </c>
      <c r="T375" s="237" t="s">
        <v>272</v>
      </c>
      <c r="U375" s="220">
        <v>0</v>
      </c>
      <c r="V375" s="220">
        <f>ROUND(E375*U375,2)</f>
        <v>0</v>
      </c>
      <c r="W375" s="220"/>
      <c r="X375" s="220" t="s">
        <v>262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263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17"/>
      <c r="B376" s="218"/>
      <c r="C376" s="251" t="s">
        <v>983</v>
      </c>
      <c r="D376" s="239"/>
      <c r="E376" s="239"/>
      <c r="F376" s="239"/>
      <c r="G376" s="239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218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41">
        <v>109</v>
      </c>
      <c r="B377" s="242" t="s">
        <v>992</v>
      </c>
      <c r="C377" s="253" t="s">
        <v>993</v>
      </c>
      <c r="D377" s="243" t="s">
        <v>382</v>
      </c>
      <c r="E377" s="244">
        <v>2.1</v>
      </c>
      <c r="F377" s="245"/>
      <c r="G377" s="246">
        <f>ROUND(E377*F377,2)</f>
        <v>0</v>
      </c>
      <c r="H377" s="245"/>
      <c r="I377" s="246">
        <f>ROUND(E377*H377,2)</f>
        <v>0</v>
      </c>
      <c r="J377" s="245"/>
      <c r="K377" s="246">
        <f>ROUND(E377*J377,2)</f>
        <v>0</v>
      </c>
      <c r="L377" s="246">
        <v>21</v>
      </c>
      <c r="M377" s="246">
        <f>G377*(1+L377/100)</f>
        <v>0</v>
      </c>
      <c r="N377" s="244">
        <v>0</v>
      </c>
      <c r="O377" s="244">
        <f>ROUND(E377*N377,2)</f>
        <v>0</v>
      </c>
      <c r="P377" s="244">
        <v>0</v>
      </c>
      <c r="Q377" s="244">
        <f>ROUND(E377*P377,2)</f>
        <v>0</v>
      </c>
      <c r="R377" s="246"/>
      <c r="S377" s="246" t="s">
        <v>239</v>
      </c>
      <c r="T377" s="247" t="s">
        <v>272</v>
      </c>
      <c r="U377" s="220">
        <v>0.75600000000000001</v>
      </c>
      <c r="V377" s="220">
        <f>ROUND(E377*U377,2)</f>
        <v>1.59</v>
      </c>
      <c r="W377" s="220"/>
      <c r="X377" s="220" t="s">
        <v>262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263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31">
        <v>110</v>
      </c>
      <c r="B378" s="232" t="s">
        <v>994</v>
      </c>
      <c r="C378" s="250" t="s">
        <v>995</v>
      </c>
      <c r="D378" s="233" t="s">
        <v>382</v>
      </c>
      <c r="E378" s="234">
        <v>38.4</v>
      </c>
      <c r="F378" s="235"/>
      <c r="G378" s="236">
        <f>ROUND(E378*F378,2)</f>
        <v>0</v>
      </c>
      <c r="H378" s="235"/>
      <c r="I378" s="236">
        <f>ROUND(E378*H378,2)</f>
        <v>0</v>
      </c>
      <c r="J378" s="235"/>
      <c r="K378" s="236">
        <f>ROUND(E378*J378,2)</f>
        <v>0</v>
      </c>
      <c r="L378" s="236">
        <v>21</v>
      </c>
      <c r="M378" s="236">
        <f>G378*(1+L378/100)</f>
        <v>0</v>
      </c>
      <c r="N378" s="234">
        <v>0</v>
      </c>
      <c r="O378" s="234">
        <f>ROUND(E378*N378,2)</f>
        <v>0</v>
      </c>
      <c r="P378" s="234">
        <v>0</v>
      </c>
      <c r="Q378" s="234">
        <f>ROUND(E378*P378,2)</f>
        <v>0</v>
      </c>
      <c r="R378" s="236"/>
      <c r="S378" s="236" t="s">
        <v>239</v>
      </c>
      <c r="T378" s="237" t="s">
        <v>272</v>
      </c>
      <c r="U378" s="220">
        <v>0.75600000000000001</v>
      </c>
      <c r="V378" s="220">
        <f>ROUND(E378*U378,2)</f>
        <v>29.03</v>
      </c>
      <c r="W378" s="220"/>
      <c r="X378" s="220" t="s">
        <v>262</v>
      </c>
      <c r="Y378" s="210"/>
      <c r="Z378" s="210"/>
      <c r="AA378" s="210"/>
      <c r="AB378" s="210"/>
      <c r="AC378" s="210"/>
      <c r="AD378" s="210"/>
      <c r="AE378" s="210"/>
      <c r="AF378" s="210"/>
      <c r="AG378" s="210" t="s">
        <v>263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17"/>
      <c r="B379" s="218"/>
      <c r="C379" s="251" t="s">
        <v>996</v>
      </c>
      <c r="D379" s="239"/>
      <c r="E379" s="239"/>
      <c r="F379" s="239"/>
      <c r="G379" s="239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218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17"/>
      <c r="B380" s="218"/>
      <c r="C380" s="252" t="s">
        <v>997</v>
      </c>
      <c r="D380" s="240"/>
      <c r="E380" s="240"/>
      <c r="F380" s="240"/>
      <c r="G380" s="24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218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17"/>
      <c r="B381" s="218"/>
      <c r="C381" s="261" t="s">
        <v>998</v>
      </c>
      <c r="D381" s="257"/>
      <c r="E381" s="258">
        <v>38.4</v>
      </c>
      <c r="F381" s="220"/>
      <c r="G381" s="220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265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41">
        <v>111</v>
      </c>
      <c r="B382" s="242" t="s">
        <v>999</v>
      </c>
      <c r="C382" s="253" t="s">
        <v>1000</v>
      </c>
      <c r="D382" s="243" t="s">
        <v>308</v>
      </c>
      <c r="E382" s="244">
        <v>5</v>
      </c>
      <c r="F382" s="245"/>
      <c r="G382" s="246">
        <f>ROUND(E382*F382,2)</f>
        <v>0</v>
      </c>
      <c r="H382" s="245"/>
      <c r="I382" s="246">
        <f>ROUND(E382*H382,2)</f>
        <v>0</v>
      </c>
      <c r="J382" s="245"/>
      <c r="K382" s="246">
        <f>ROUND(E382*J382,2)</f>
        <v>0</v>
      </c>
      <c r="L382" s="246">
        <v>21</v>
      </c>
      <c r="M382" s="246">
        <f>G382*(1+L382/100)</f>
        <v>0</v>
      </c>
      <c r="N382" s="244">
        <v>0</v>
      </c>
      <c r="O382" s="244">
        <f>ROUND(E382*N382,2)</f>
        <v>0</v>
      </c>
      <c r="P382" s="244">
        <v>1</v>
      </c>
      <c r="Q382" s="244">
        <f>ROUND(E382*P382,2)</f>
        <v>5</v>
      </c>
      <c r="R382" s="246"/>
      <c r="S382" s="246" t="s">
        <v>239</v>
      </c>
      <c r="T382" s="247" t="s">
        <v>272</v>
      </c>
      <c r="U382" s="220">
        <v>0</v>
      </c>
      <c r="V382" s="220">
        <f>ROUND(E382*U382,2)</f>
        <v>0</v>
      </c>
      <c r="W382" s="220"/>
      <c r="X382" s="220" t="s">
        <v>262</v>
      </c>
      <c r="Y382" s="210"/>
      <c r="Z382" s="210"/>
      <c r="AA382" s="210"/>
      <c r="AB382" s="210"/>
      <c r="AC382" s="210"/>
      <c r="AD382" s="210"/>
      <c r="AE382" s="210"/>
      <c r="AF382" s="210"/>
      <c r="AG382" s="210" t="s">
        <v>263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13" x14ac:dyDescent="0.25">
      <c r="A383" s="225" t="s">
        <v>208</v>
      </c>
      <c r="B383" s="226" t="s">
        <v>172</v>
      </c>
      <c r="C383" s="249" t="s">
        <v>173</v>
      </c>
      <c r="D383" s="227"/>
      <c r="E383" s="228"/>
      <c r="F383" s="229"/>
      <c r="G383" s="229">
        <f>SUMIF(AG384:AG385,"&lt;&gt;NOR",G384:G385)</f>
        <v>0</v>
      </c>
      <c r="H383" s="229"/>
      <c r="I383" s="229">
        <f>SUM(I384:I385)</f>
        <v>0</v>
      </c>
      <c r="J383" s="229"/>
      <c r="K383" s="229">
        <f>SUM(K384:K385)</f>
        <v>0</v>
      </c>
      <c r="L383" s="229"/>
      <c r="M383" s="229">
        <f>SUM(M384:M385)</f>
        <v>0</v>
      </c>
      <c r="N383" s="228"/>
      <c r="O383" s="228">
        <f>SUM(O384:O385)</f>
        <v>0.06</v>
      </c>
      <c r="P383" s="228"/>
      <c r="Q383" s="228">
        <f>SUM(Q384:Q385)</f>
        <v>0</v>
      </c>
      <c r="R383" s="229"/>
      <c r="S383" s="229"/>
      <c r="T383" s="230"/>
      <c r="U383" s="224"/>
      <c r="V383" s="224">
        <f>SUM(V384:V385)</f>
        <v>0</v>
      </c>
      <c r="W383" s="224"/>
      <c r="X383" s="224"/>
      <c r="AG383" t="s">
        <v>209</v>
      </c>
    </row>
    <row r="384" spans="1:60" ht="20" outlineLevel="1" x14ac:dyDescent="0.25">
      <c r="A384" s="231">
        <v>112</v>
      </c>
      <c r="B384" s="232" t="s">
        <v>615</v>
      </c>
      <c r="C384" s="250" t="s">
        <v>616</v>
      </c>
      <c r="D384" s="233" t="s">
        <v>259</v>
      </c>
      <c r="E384" s="234">
        <v>11.4</v>
      </c>
      <c r="F384" s="235"/>
      <c r="G384" s="236">
        <f>ROUND(E384*F384,2)</f>
        <v>0</v>
      </c>
      <c r="H384" s="235"/>
      <c r="I384" s="236">
        <f>ROUND(E384*H384,2)</f>
        <v>0</v>
      </c>
      <c r="J384" s="235"/>
      <c r="K384" s="236">
        <f>ROUND(E384*J384,2)</f>
        <v>0</v>
      </c>
      <c r="L384" s="236">
        <v>21</v>
      </c>
      <c r="M384" s="236">
        <f>G384*(1+L384/100)</f>
        <v>0</v>
      </c>
      <c r="N384" s="234">
        <v>5.2399999999999999E-3</v>
      </c>
      <c r="O384" s="234">
        <f>ROUND(E384*N384,2)</f>
        <v>0.06</v>
      </c>
      <c r="P384" s="234">
        <v>0</v>
      </c>
      <c r="Q384" s="234">
        <f>ROUND(E384*P384,2)</f>
        <v>0</v>
      </c>
      <c r="R384" s="236" t="s">
        <v>617</v>
      </c>
      <c r="S384" s="236" t="s">
        <v>213</v>
      </c>
      <c r="T384" s="237" t="s">
        <v>261</v>
      </c>
      <c r="U384" s="220">
        <v>0</v>
      </c>
      <c r="V384" s="220">
        <f>ROUND(E384*U384,2)</f>
        <v>0</v>
      </c>
      <c r="W384" s="220"/>
      <c r="X384" s="220" t="s">
        <v>262</v>
      </c>
      <c r="Y384" s="210"/>
      <c r="Z384" s="210"/>
      <c r="AA384" s="210"/>
      <c r="AB384" s="210"/>
      <c r="AC384" s="210"/>
      <c r="AD384" s="210"/>
      <c r="AE384" s="210"/>
      <c r="AF384" s="210"/>
      <c r="AG384" s="210" t="s">
        <v>595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17"/>
      <c r="B385" s="218"/>
      <c r="C385" s="261" t="s">
        <v>1001</v>
      </c>
      <c r="D385" s="257"/>
      <c r="E385" s="258">
        <v>11.4</v>
      </c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265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ht="13" x14ac:dyDescent="0.25">
      <c r="A386" s="225" t="s">
        <v>208</v>
      </c>
      <c r="B386" s="226" t="s">
        <v>174</v>
      </c>
      <c r="C386" s="249" t="s">
        <v>175</v>
      </c>
      <c r="D386" s="227"/>
      <c r="E386" s="228"/>
      <c r="F386" s="229"/>
      <c r="G386" s="229">
        <f>SUMIF(AG387:AG396,"&lt;&gt;NOR",G387:G396)</f>
        <v>0</v>
      </c>
      <c r="H386" s="229"/>
      <c r="I386" s="229">
        <f>SUM(I387:I396)</f>
        <v>0</v>
      </c>
      <c r="J386" s="229"/>
      <c r="K386" s="229">
        <f>SUM(K387:K396)</f>
        <v>0</v>
      </c>
      <c r="L386" s="229"/>
      <c r="M386" s="229">
        <f>SUM(M387:M396)</f>
        <v>0</v>
      </c>
      <c r="N386" s="228"/>
      <c r="O386" s="228">
        <f>SUM(O387:O396)</f>
        <v>0</v>
      </c>
      <c r="P386" s="228"/>
      <c r="Q386" s="228">
        <f>SUM(Q387:Q396)</f>
        <v>0</v>
      </c>
      <c r="R386" s="229"/>
      <c r="S386" s="229"/>
      <c r="T386" s="230"/>
      <c r="U386" s="224"/>
      <c r="V386" s="224">
        <f>SUM(V387:V396)</f>
        <v>31.770000000000003</v>
      </c>
      <c r="W386" s="224"/>
      <c r="X386" s="224"/>
      <c r="AG386" t="s">
        <v>209</v>
      </c>
    </row>
    <row r="387" spans="1:60" outlineLevel="1" x14ac:dyDescent="0.25">
      <c r="A387" s="241">
        <v>113</v>
      </c>
      <c r="B387" s="242" t="s">
        <v>619</v>
      </c>
      <c r="C387" s="253" t="s">
        <v>620</v>
      </c>
      <c r="D387" s="243" t="s">
        <v>292</v>
      </c>
      <c r="E387" s="244">
        <v>1</v>
      </c>
      <c r="F387" s="245"/>
      <c r="G387" s="246">
        <f>ROUND(E387*F387,2)</f>
        <v>0</v>
      </c>
      <c r="H387" s="245"/>
      <c r="I387" s="246">
        <f>ROUND(E387*H387,2)</f>
        <v>0</v>
      </c>
      <c r="J387" s="245"/>
      <c r="K387" s="246">
        <f>ROUND(E387*J387,2)</f>
        <v>0</v>
      </c>
      <c r="L387" s="246">
        <v>21</v>
      </c>
      <c r="M387" s="246">
        <f>G387*(1+L387/100)</f>
        <v>0</v>
      </c>
      <c r="N387" s="244">
        <v>0</v>
      </c>
      <c r="O387" s="244">
        <f>ROUND(E387*N387,2)</f>
        <v>0</v>
      </c>
      <c r="P387" s="244">
        <v>0</v>
      </c>
      <c r="Q387" s="244">
        <f>ROUND(E387*P387,2)</f>
        <v>0</v>
      </c>
      <c r="R387" s="246"/>
      <c r="S387" s="246" t="s">
        <v>239</v>
      </c>
      <c r="T387" s="247" t="s">
        <v>272</v>
      </c>
      <c r="U387" s="220">
        <v>0</v>
      </c>
      <c r="V387" s="220">
        <f>ROUND(E387*U387,2)</f>
        <v>0</v>
      </c>
      <c r="W387" s="220"/>
      <c r="X387" s="220" t="s">
        <v>262</v>
      </c>
      <c r="Y387" s="210"/>
      <c r="Z387" s="210"/>
      <c r="AA387" s="210"/>
      <c r="AB387" s="210"/>
      <c r="AC387" s="210"/>
      <c r="AD387" s="210"/>
      <c r="AE387" s="210"/>
      <c r="AF387" s="210"/>
      <c r="AG387" s="210" t="s">
        <v>263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31">
        <v>114</v>
      </c>
      <c r="B388" s="232" t="s">
        <v>621</v>
      </c>
      <c r="C388" s="250" t="s">
        <v>622</v>
      </c>
      <c r="D388" s="233" t="s">
        <v>247</v>
      </c>
      <c r="E388" s="234">
        <v>1</v>
      </c>
      <c r="F388" s="235"/>
      <c r="G388" s="236">
        <f>ROUND(E388*F388,2)</f>
        <v>0</v>
      </c>
      <c r="H388" s="235"/>
      <c r="I388" s="236">
        <f>ROUND(E388*H388,2)</f>
        <v>0</v>
      </c>
      <c r="J388" s="235"/>
      <c r="K388" s="236">
        <f>ROUND(E388*J388,2)</f>
        <v>0</v>
      </c>
      <c r="L388" s="236">
        <v>21</v>
      </c>
      <c r="M388" s="236">
        <f>G388*(1+L388/100)</f>
        <v>0</v>
      </c>
      <c r="N388" s="234">
        <v>0</v>
      </c>
      <c r="O388" s="234">
        <f>ROUND(E388*N388,2)</f>
        <v>0</v>
      </c>
      <c r="P388" s="234">
        <v>0</v>
      </c>
      <c r="Q388" s="234">
        <f>ROUND(E388*P388,2)</f>
        <v>0</v>
      </c>
      <c r="R388" s="236"/>
      <c r="S388" s="236" t="s">
        <v>239</v>
      </c>
      <c r="T388" s="237" t="s">
        <v>272</v>
      </c>
      <c r="U388" s="220">
        <v>0</v>
      </c>
      <c r="V388" s="220">
        <f>ROUND(E388*U388,2)</f>
        <v>0</v>
      </c>
      <c r="W388" s="220"/>
      <c r="X388" s="220" t="s">
        <v>262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263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17"/>
      <c r="B389" s="218"/>
      <c r="C389" s="251" t="s">
        <v>623</v>
      </c>
      <c r="D389" s="239"/>
      <c r="E389" s="239"/>
      <c r="F389" s="239"/>
      <c r="G389" s="239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218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ht="20" outlineLevel="1" x14ac:dyDescent="0.25">
      <c r="A390" s="231">
        <v>115</v>
      </c>
      <c r="B390" s="232" t="s">
        <v>1002</v>
      </c>
      <c r="C390" s="250" t="s">
        <v>1003</v>
      </c>
      <c r="D390" s="233" t="s">
        <v>382</v>
      </c>
      <c r="E390" s="234">
        <v>30</v>
      </c>
      <c r="F390" s="235"/>
      <c r="G390" s="236">
        <f>ROUND(E390*F390,2)</f>
        <v>0</v>
      </c>
      <c r="H390" s="235"/>
      <c r="I390" s="236">
        <f>ROUND(E390*H390,2)</f>
        <v>0</v>
      </c>
      <c r="J390" s="235"/>
      <c r="K390" s="236">
        <f>ROUND(E390*J390,2)</f>
        <v>0</v>
      </c>
      <c r="L390" s="236">
        <v>21</v>
      </c>
      <c r="M390" s="236">
        <f>G390*(1+L390/100)</f>
        <v>0</v>
      </c>
      <c r="N390" s="234">
        <v>0</v>
      </c>
      <c r="O390" s="234">
        <f>ROUND(E390*N390,2)</f>
        <v>0</v>
      </c>
      <c r="P390" s="234">
        <v>0</v>
      </c>
      <c r="Q390" s="234">
        <f>ROUND(E390*P390,2)</f>
        <v>0</v>
      </c>
      <c r="R390" s="236"/>
      <c r="S390" s="236" t="s">
        <v>239</v>
      </c>
      <c r="T390" s="237" t="s">
        <v>272</v>
      </c>
      <c r="U390" s="220">
        <v>0.75600000000000001</v>
      </c>
      <c r="V390" s="220">
        <f>ROUND(E390*U390,2)</f>
        <v>22.68</v>
      </c>
      <c r="W390" s="220"/>
      <c r="X390" s="220" t="s">
        <v>262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263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17"/>
      <c r="B391" s="218"/>
      <c r="C391" s="261" t="s">
        <v>1004</v>
      </c>
      <c r="D391" s="257"/>
      <c r="E391" s="258">
        <v>30</v>
      </c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265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41">
        <v>116</v>
      </c>
      <c r="B392" s="242" t="s">
        <v>624</v>
      </c>
      <c r="C392" s="253" t="s">
        <v>625</v>
      </c>
      <c r="D392" s="243" t="s">
        <v>292</v>
      </c>
      <c r="E392" s="244">
        <v>1</v>
      </c>
      <c r="F392" s="245"/>
      <c r="G392" s="246">
        <f>ROUND(E392*F392,2)</f>
        <v>0</v>
      </c>
      <c r="H392" s="245"/>
      <c r="I392" s="246">
        <f>ROUND(E392*H392,2)</f>
        <v>0</v>
      </c>
      <c r="J392" s="245"/>
      <c r="K392" s="246">
        <f>ROUND(E392*J392,2)</f>
        <v>0</v>
      </c>
      <c r="L392" s="246">
        <v>21</v>
      </c>
      <c r="M392" s="246">
        <f>G392*(1+L392/100)</f>
        <v>0</v>
      </c>
      <c r="N392" s="244">
        <v>0</v>
      </c>
      <c r="O392" s="244">
        <f>ROUND(E392*N392,2)</f>
        <v>0</v>
      </c>
      <c r="P392" s="244">
        <v>0</v>
      </c>
      <c r="Q392" s="244">
        <f>ROUND(E392*P392,2)</f>
        <v>0</v>
      </c>
      <c r="R392" s="246"/>
      <c r="S392" s="246" t="s">
        <v>239</v>
      </c>
      <c r="T392" s="247" t="s">
        <v>272</v>
      </c>
      <c r="U392" s="220">
        <v>0.75600000000000001</v>
      </c>
      <c r="V392" s="220">
        <f>ROUND(E392*U392,2)</f>
        <v>0.76</v>
      </c>
      <c r="W392" s="220"/>
      <c r="X392" s="220" t="s">
        <v>262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263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41">
        <v>117</v>
      </c>
      <c r="B393" s="242" t="s">
        <v>1005</v>
      </c>
      <c r="C393" s="253" t="s">
        <v>1006</v>
      </c>
      <c r="D393" s="243" t="s">
        <v>292</v>
      </c>
      <c r="E393" s="244">
        <v>3</v>
      </c>
      <c r="F393" s="245"/>
      <c r="G393" s="246">
        <f>ROUND(E393*F393,2)</f>
        <v>0</v>
      </c>
      <c r="H393" s="245"/>
      <c r="I393" s="246">
        <f>ROUND(E393*H393,2)</f>
        <v>0</v>
      </c>
      <c r="J393" s="245"/>
      <c r="K393" s="246">
        <f>ROUND(E393*J393,2)</f>
        <v>0</v>
      </c>
      <c r="L393" s="246">
        <v>21</v>
      </c>
      <c r="M393" s="246">
        <f>G393*(1+L393/100)</f>
        <v>0</v>
      </c>
      <c r="N393" s="244">
        <v>0</v>
      </c>
      <c r="O393" s="244">
        <f>ROUND(E393*N393,2)</f>
        <v>0</v>
      </c>
      <c r="P393" s="244">
        <v>0</v>
      </c>
      <c r="Q393" s="244">
        <f>ROUND(E393*P393,2)</f>
        <v>0</v>
      </c>
      <c r="R393" s="246"/>
      <c r="S393" s="246" t="s">
        <v>239</v>
      </c>
      <c r="T393" s="247" t="s">
        <v>272</v>
      </c>
      <c r="U393" s="220">
        <v>0.75600000000000001</v>
      </c>
      <c r="V393" s="220">
        <f>ROUND(E393*U393,2)</f>
        <v>2.27</v>
      </c>
      <c r="W393" s="220"/>
      <c r="X393" s="220" t="s">
        <v>262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263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41">
        <v>118</v>
      </c>
      <c r="B394" s="242" t="s">
        <v>1007</v>
      </c>
      <c r="C394" s="253" t="s">
        <v>1008</v>
      </c>
      <c r="D394" s="243" t="s">
        <v>292</v>
      </c>
      <c r="E394" s="244">
        <v>1</v>
      </c>
      <c r="F394" s="245"/>
      <c r="G394" s="246">
        <f>ROUND(E394*F394,2)</f>
        <v>0</v>
      </c>
      <c r="H394" s="245"/>
      <c r="I394" s="246">
        <f>ROUND(E394*H394,2)</f>
        <v>0</v>
      </c>
      <c r="J394" s="245"/>
      <c r="K394" s="246">
        <f>ROUND(E394*J394,2)</f>
        <v>0</v>
      </c>
      <c r="L394" s="246">
        <v>21</v>
      </c>
      <c r="M394" s="246">
        <f>G394*(1+L394/100)</f>
        <v>0</v>
      </c>
      <c r="N394" s="244">
        <v>0</v>
      </c>
      <c r="O394" s="244">
        <f>ROUND(E394*N394,2)</f>
        <v>0</v>
      </c>
      <c r="P394" s="244">
        <v>0</v>
      </c>
      <c r="Q394" s="244">
        <f>ROUND(E394*P394,2)</f>
        <v>0</v>
      </c>
      <c r="R394" s="246"/>
      <c r="S394" s="246" t="s">
        <v>239</v>
      </c>
      <c r="T394" s="247" t="s">
        <v>272</v>
      </c>
      <c r="U394" s="220">
        <v>0.75600000000000001</v>
      </c>
      <c r="V394" s="220">
        <f>ROUND(E394*U394,2)</f>
        <v>0.76</v>
      </c>
      <c r="W394" s="220"/>
      <c r="X394" s="220" t="s">
        <v>262</v>
      </c>
      <c r="Y394" s="210"/>
      <c r="Z394" s="210"/>
      <c r="AA394" s="210"/>
      <c r="AB394" s="210"/>
      <c r="AC394" s="210"/>
      <c r="AD394" s="210"/>
      <c r="AE394" s="210"/>
      <c r="AF394" s="210"/>
      <c r="AG394" s="210" t="s">
        <v>263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41">
        <v>119</v>
      </c>
      <c r="B395" s="242" t="s">
        <v>1009</v>
      </c>
      <c r="C395" s="253" t="s">
        <v>1010</v>
      </c>
      <c r="D395" s="243" t="s">
        <v>292</v>
      </c>
      <c r="E395" s="244">
        <v>1</v>
      </c>
      <c r="F395" s="245"/>
      <c r="G395" s="246">
        <f>ROUND(E395*F395,2)</f>
        <v>0</v>
      </c>
      <c r="H395" s="245"/>
      <c r="I395" s="246">
        <f>ROUND(E395*H395,2)</f>
        <v>0</v>
      </c>
      <c r="J395" s="245"/>
      <c r="K395" s="246">
        <f>ROUND(E395*J395,2)</f>
        <v>0</v>
      </c>
      <c r="L395" s="246">
        <v>21</v>
      </c>
      <c r="M395" s="246">
        <f>G395*(1+L395/100)</f>
        <v>0</v>
      </c>
      <c r="N395" s="244">
        <v>0</v>
      </c>
      <c r="O395" s="244">
        <f>ROUND(E395*N395,2)</f>
        <v>0</v>
      </c>
      <c r="P395" s="244">
        <v>0</v>
      </c>
      <c r="Q395" s="244">
        <f>ROUND(E395*P395,2)</f>
        <v>0</v>
      </c>
      <c r="R395" s="246"/>
      <c r="S395" s="246" t="s">
        <v>239</v>
      </c>
      <c r="T395" s="247" t="s">
        <v>272</v>
      </c>
      <c r="U395" s="220">
        <v>0.75600000000000001</v>
      </c>
      <c r="V395" s="220">
        <f>ROUND(E395*U395,2)</f>
        <v>0.76</v>
      </c>
      <c r="W395" s="220"/>
      <c r="X395" s="220" t="s">
        <v>262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263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41">
        <v>120</v>
      </c>
      <c r="B396" s="242" t="s">
        <v>1011</v>
      </c>
      <c r="C396" s="253" t="s">
        <v>1012</v>
      </c>
      <c r="D396" s="243" t="s">
        <v>292</v>
      </c>
      <c r="E396" s="244">
        <v>6</v>
      </c>
      <c r="F396" s="245"/>
      <c r="G396" s="246">
        <f>ROUND(E396*F396,2)</f>
        <v>0</v>
      </c>
      <c r="H396" s="245"/>
      <c r="I396" s="246">
        <f>ROUND(E396*H396,2)</f>
        <v>0</v>
      </c>
      <c r="J396" s="245"/>
      <c r="K396" s="246">
        <f>ROUND(E396*J396,2)</f>
        <v>0</v>
      </c>
      <c r="L396" s="246">
        <v>21</v>
      </c>
      <c r="M396" s="246">
        <f>G396*(1+L396/100)</f>
        <v>0</v>
      </c>
      <c r="N396" s="244">
        <v>0</v>
      </c>
      <c r="O396" s="244">
        <f>ROUND(E396*N396,2)</f>
        <v>0</v>
      </c>
      <c r="P396" s="244">
        <v>0</v>
      </c>
      <c r="Q396" s="244">
        <f>ROUND(E396*P396,2)</f>
        <v>0</v>
      </c>
      <c r="R396" s="246"/>
      <c r="S396" s="246" t="s">
        <v>239</v>
      </c>
      <c r="T396" s="247" t="s">
        <v>272</v>
      </c>
      <c r="U396" s="220">
        <v>0.75600000000000001</v>
      </c>
      <c r="V396" s="220">
        <f>ROUND(E396*U396,2)</f>
        <v>4.54</v>
      </c>
      <c r="W396" s="220"/>
      <c r="X396" s="220" t="s">
        <v>262</v>
      </c>
      <c r="Y396" s="210"/>
      <c r="Z396" s="210"/>
      <c r="AA396" s="210"/>
      <c r="AB396" s="210"/>
      <c r="AC396" s="210"/>
      <c r="AD396" s="210"/>
      <c r="AE396" s="210"/>
      <c r="AF396" s="210"/>
      <c r="AG396" s="210" t="s">
        <v>263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13" x14ac:dyDescent="0.25">
      <c r="A397" s="225" t="s">
        <v>208</v>
      </c>
      <c r="B397" s="226" t="s">
        <v>176</v>
      </c>
      <c r="C397" s="249" t="s">
        <v>177</v>
      </c>
      <c r="D397" s="227"/>
      <c r="E397" s="228"/>
      <c r="F397" s="229"/>
      <c r="G397" s="229">
        <f>SUMIF(AG398:AG409,"&lt;&gt;NOR",G398:G409)</f>
        <v>0</v>
      </c>
      <c r="H397" s="229"/>
      <c r="I397" s="229">
        <f>SUM(I398:I409)</f>
        <v>0</v>
      </c>
      <c r="J397" s="229"/>
      <c r="K397" s="229">
        <f>SUM(K398:K409)</f>
        <v>0</v>
      </c>
      <c r="L397" s="229"/>
      <c r="M397" s="229">
        <f>SUM(M398:M409)</f>
        <v>0</v>
      </c>
      <c r="N397" s="228"/>
      <c r="O397" s="228">
        <f>SUM(O398:O409)</f>
        <v>0</v>
      </c>
      <c r="P397" s="228"/>
      <c r="Q397" s="228">
        <f>SUM(Q398:Q409)</f>
        <v>0</v>
      </c>
      <c r="R397" s="229"/>
      <c r="S397" s="229"/>
      <c r="T397" s="230"/>
      <c r="U397" s="224"/>
      <c r="V397" s="224">
        <f>SUM(V398:V409)</f>
        <v>0</v>
      </c>
      <c r="W397" s="224"/>
      <c r="X397" s="224"/>
      <c r="AG397" t="s">
        <v>209</v>
      </c>
    </row>
    <row r="398" spans="1:60" outlineLevel="1" x14ac:dyDescent="0.25">
      <c r="A398" s="231">
        <v>121</v>
      </c>
      <c r="B398" s="232" t="s">
        <v>1013</v>
      </c>
      <c r="C398" s="250" t="s">
        <v>1014</v>
      </c>
      <c r="D398" s="233" t="s">
        <v>308</v>
      </c>
      <c r="E398" s="234">
        <v>20.187000000000001</v>
      </c>
      <c r="F398" s="235"/>
      <c r="G398" s="236">
        <f>ROUND(E398*F398,2)</f>
        <v>0</v>
      </c>
      <c r="H398" s="235"/>
      <c r="I398" s="236">
        <f>ROUND(E398*H398,2)</f>
        <v>0</v>
      </c>
      <c r="J398" s="235"/>
      <c r="K398" s="236">
        <f>ROUND(E398*J398,2)</f>
        <v>0</v>
      </c>
      <c r="L398" s="236">
        <v>21</v>
      </c>
      <c r="M398" s="236">
        <f>G398*(1+L398/100)</f>
        <v>0</v>
      </c>
      <c r="N398" s="234">
        <v>0</v>
      </c>
      <c r="O398" s="234">
        <f>ROUND(E398*N398,2)</f>
        <v>0</v>
      </c>
      <c r="P398" s="234">
        <v>0</v>
      </c>
      <c r="Q398" s="234">
        <f>ROUND(E398*P398,2)</f>
        <v>0</v>
      </c>
      <c r="R398" s="236" t="s">
        <v>287</v>
      </c>
      <c r="S398" s="236" t="s">
        <v>213</v>
      </c>
      <c r="T398" s="237" t="s">
        <v>261</v>
      </c>
      <c r="U398" s="220">
        <v>0</v>
      </c>
      <c r="V398" s="220">
        <f>ROUND(E398*U398,2)</f>
        <v>0</v>
      </c>
      <c r="W398" s="220"/>
      <c r="X398" s="220" t="s">
        <v>262</v>
      </c>
      <c r="Y398" s="210"/>
      <c r="Z398" s="210"/>
      <c r="AA398" s="210"/>
      <c r="AB398" s="210"/>
      <c r="AC398" s="210"/>
      <c r="AD398" s="210"/>
      <c r="AE398" s="210"/>
      <c r="AF398" s="210"/>
      <c r="AG398" s="210" t="s">
        <v>392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.5" outlineLevel="1" x14ac:dyDescent="0.25">
      <c r="A399" s="217"/>
      <c r="B399" s="218"/>
      <c r="C399" s="262" t="s">
        <v>1015</v>
      </c>
      <c r="D399" s="259"/>
      <c r="E399" s="259"/>
      <c r="F399" s="259"/>
      <c r="G399" s="259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278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38" t="str">
        <f>C399</f>
        <v>se složením a hrubým urovnáním nebo s přeložením na jiný dopravní prostředek kromě lodi, vč. příplatku za každých dalších i započatých 1000 m přes 1000 m,</v>
      </c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41">
        <v>122</v>
      </c>
      <c r="B400" s="242" t="s">
        <v>1016</v>
      </c>
      <c r="C400" s="253" t="s">
        <v>1017</v>
      </c>
      <c r="D400" s="243" t="s">
        <v>308</v>
      </c>
      <c r="E400" s="244">
        <v>4</v>
      </c>
      <c r="F400" s="245"/>
      <c r="G400" s="246">
        <f>ROUND(E400*F400,2)</f>
        <v>0</v>
      </c>
      <c r="H400" s="245"/>
      <c r="I400" s="246">
        <f>ROUND(E400*H400,2)</f>
        <v>0</v>
      </c>
      <c r="J400" s="245"/>
      <c r="K400" s="246">
        <f>ROUND(E400*J400,2)</f>
        <v>0</v>
      </c>
      <c r="L400" s="246">
        <v>21</v>
      </c>
      <c r="M400" s="246">
        <f>G400*(1+L400/100)</f>
        <v>0</v>
      </c>
      <c r="N400" s="244">
        <v>0</v>
      </c>
      <c r="O400" s="244">
        <f>ROUND(E400*N400,2)</f>
        <v>0</v>
      </c>
      <c r="P400" s="244">
        <v>0</v>
      </c>
      <c r="Q400" s="244">
        <f>ROUND(E400*P400,2)</f>
        <v>0</v>
      </c>
      <c r="R400" s="246" t="s">
        <v>892</v>
      </c>
      <c r="S400" s="246" t="s">
        <v>213</v>
      </c>
      <c r="T400" s="247" t="s">
        <v>261</v>
      </c>
      <c r="U400" s="220">
        <v>0</v>
      </c>
      <c r="V400" s="220">
        <f>ROUND(E400*U400,2)</f>
        <v>0</v>
      </c>
      <c r="W400" s="220"/>
      <c r="X400" s="220" t="s">
        <v>262</v>
      </c>
      <c r="Y400" s="210"/>
      <c r="Z400" s="210"/>
      <c r="AA400" s="210"/>
      <c r="AB400" s="210"/>
      <c r="AC400" s="210"/>
      <c r="AD400" s="210"/>
      <c r="AE400" s="210"/>
      <c r="AF400" s="210"/>
      <c r="AG400" s="210" t="s">
        <v>1018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31">
        <v>123</v>
      </c>
      <c r="B401" s="232" t="s">
        <v>1019</v>
      </c>
      <c r="C401" s="250" t="s">
        <v>1020</v>
      </c>
      <c r="D401" s="233" t="s">
        <v>308</v>
      </c>
      <c r="E401" s="234">
        <v>20.187000000000001</v>
      </c>
      <c r="F401" s="235"/>
      <c r="G401" s="236">
        <f>ROUND(E401*F401,2)</f>
        <v>0</v>
      </c>
      <c r="H401" s="235"/>
      <c r="I401" s="236">
        <f>ROUND(E401*H401,2)</f>
        <v>0</v>
      </c>
      <c r="J401" s="235"/>
      <c r="K401" s="236">
        <f>ROUND(E401*J401,2)</f>
        <v>0</v>
      </c>
      <c r="L401" s="236">
        <v>21</v>
      </c>
      <c r="M401" s="236">
        <f>G401*(1+L401/100)</f>
        <v>0</v>
      </c>
      <c r="N401" s="234">
        <v>0</v>
      </c>
      <c r="O401" s="234">
        <f>ROUND(E401*N401,2)</f>
        <v>0</v>
      </c>
      <c r="P401" s="234">
        <v>0</v>
      </c>
      <c r="Q401" s="234">
        <f>ROUND(E401*P401,2)</f>
        <v>0</v>
      </c>
      <c r="R401" s="236" t="s">
        <v>1021</v>
      </c>
      <c r="S401" s="236" t="s">
        <v>213</v>
      </c>
      <c r="T401" s="237" t="s">
        <v>261</v>
      </c>
      <c r="U401" s="220">
        <v>0</v>
      </c>
      <c r="V401" s="220">
        <f>ROUND(E401*U401,2)</f>
        <v>0</v>
      </c>
      <c r="W401" s="220"/>
      <c r="X401" s="220" t="s">
        <v>262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392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17"/>
      <c r="B402" s="218"/>
      <c r="C402" s="262" t="s">
        <v>1022</v>
      </c>
      <c r="D402" s="259"/>
      <c r="E402" s="259"/>
      <c r="F402" s="259"/>
      <c r="G402" s="259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278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31">
        <v>124</v>
      </c>
      <c r="B403" s="232" t="s">
        <v>1023</v>
      </c>
      <c r="C403" s="250" t="s">
        <v>1024</v>
      </c>
      <c r="D403" s="233" t="s">
        <v>308</v>
      </c>
      <c r="E403" s="234">
        <v>80.748000000000005</v>
      </c>
      <c r="F403" s="235"/>
      <c r="G403" s="236">
        <f>ROUND(E403*F403,2)</f>
        <v>0</v>
      </c>
      <c r="H403" s="235"/>
      <c r="I403" s="236">
        <f>ROUND(E403*H403,2)</f>
        <v>0</v>
      </c>
      <c r="J403" s="235"/>
      <c r="K403" s="236">
        <f>ROUND(E403*J403,2)</f>
        <v>0</v>
      </c>
      <c r="L403" s="236">
        <v>21</v>
      </c>
      <c r="M403" s="236">
        <f>G403*(1+L403/100)</f>
        <v>0</v>
      </c>
      <c r="N403" s="234">
        <v>0</v>
      </c>
      <c r="O403" s="234">
        <f>ROUND(E403*N403,2)</f>
        <v>0</v>
      </c>
      <c r="P403" s="234">
        <v>0</v>
      </c>
      <c r="Q403" s="234">
        <f>ROUND(E403*P403,2)</f>
        <v>0</v>
      </c>
      <c r="R403" s="236" t="s">
        <v>1021</v>
      </c>
      <c r="S403" s="236" t="s">
        <v>213</v>
      </c>
      <c r="T403" s="237" t="s">
        <v>261</v>
      </c>
      <c r="U403" s="220">
        <v>0</v>
      </c>
      <c r="V403" s="220">
        <f>ROUND(E403*U403,2)</f>
        <v>0</v>
      </c>
      <c r="W403" s="220"/>
      <c r="X403" s="220" t="s">
        <v>262</v>
      </c>
      <c r="Y403" s="210"/>
      <c r="Z403" s="210"/>
      <c r="AA403" s="210"/>
      <c r="AB403" s="210"/>
      <c r="AC403" s="210"/>
      <c r="AD403" s="210"/>
      <c r="AE403" s="210"/>
      <c r="AF403" s="210"/>
      <c r="AG403" s="210" t="s">
        <v>392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17"/>
      <c r="B404" s="218"/>
      <c r="C404" s="262" t="s">
        <v>1022</v>
      </c>
      <c r="D404" s="259"/>
      <c r="E404" s="259"/>
      <c r="F404" s="259"/>
      <c r="G404" s="259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278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17"/>
      <c r="B405" s="218"/>
      <c r="C405" s="252" t="s">
        <v>1025</v>
      </c>
      <c r="D405" s="240"/>
      <c r="E405" s="240"/>
      <c r="F405" s="240"/>
      <c r="G405" s="240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218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41">
        <v>125</v>
      </c>
      <c r="B406" s="242" t="s">
        <v>1026</v>
      </c>
      <c r="C406" s="253" t="s">
        <v>1027</v>
      </c>
      <c r="D406" s="243" t="s">
        <v>308</v>
      </c>
      <c r="E406" s="244">
        <v>15</v>
      </c>
      <c r="F406" s="245"/>
      <c r="G406" s="246">
        <f>ROUND(E406*F406,2)</f>
        <v>0</v>
      </c>
      <c r="H406" s="245"/>
      <c r="I406" s="246">
        <f>ROUND(E406*H406,2)</f>
        <v>0</v>
      </c>
      <c r="J406" s="245"/>
      <c r="K406" s="246">
        <f>ROUND(E406*J406,2)</f>
        <v>0</v>
      </c>
      <c r="L406" s="246">
        <v>21</v>
      </c>
      <c r="M406" s="246">
        <f>G406*(1+L406/100)</f>
        <v>0</v>
      </c>
      <c r="N406" s="244">
        <v>0</v>
      </c>
      <c r="O406" s="244">
        <f>ROUND(E406*N406,2)</f>
        <v>0</v>
      </c>
      <c r="P406" s="244">
        <v>0</v>
      </c>
      <c r="Q406" s="244">
        <f>ROUND(E406*P406,2)</f>
        <v>0</v>
      </c>
      <c r="R406" s="246" t="s">
        <v>892</v>
      </c>
      <c r="S406" s="246" t="s">
        <v>213</v>
      </c>
      <c r="T406" s="247" t="s">
        <v>261</v>
      </c>
      <c r="U406" s="220">
        <v>0</v>
      </c>
      <c r="V406" s="220">
        <f>ROUND(E406*U406,2)</f>
        <v>0</v>
      </c>
      <c r="W406" s="220"/>
      <c r="X406" s="220" t="s">
        <v>262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1028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41">
        <v>126</v>
      </c>
      <c r="B407" s="242" t="s">
        <v>1029</v>
      </c>
      <c r="C407" s="253" t="s">
        <v>1030</v>
      </c>
      <c r="D407" s="243" t="s">
        <v>308</v>
      </c>
      <c r="E407" s="244">
        <v>1</v>
      </c>
      <c r="F407" s="245"/>
      <c r="G407" s="246">
        <f>ROUND(E407*F407,2)</f>
        <v>0</v>
      </c>
      <c r="H407" s="245"/>
      <c r="I407" s="246">
        <f>ROUND(E407*H407,2)</f>
        <v>0</v>
      </c>
      <c r="J407" s="245"/>
      <c r="K407" s="246">
        <f>ROUND(E407*J407,2)</f>
        <v>0</v>
      </c>
      <c r="L407" s="246">
        <v>21</v>
      </c>
      <c r="M407" s="246">
        <f>G407*(1+L407/100)</f>
        <v>0</v>
      </c>
      <c r="N407" s="244">
        <v>0</v>
      </c>
      <c r="O407" s="244">
        <f>ROUND(E407*N407,2)</f>
        <v>0</v>
      </c>
      <c r="P407" s="244">
        <v>0</v>
      </c>
      <c r="Q407" s="244">
        <f>ROUND(E407*P407,2)</f>
        <v>0</v>
      </c>
      <c r="R407" s="246" t="s">
        <v>892</v>
      </c>
      <c r="S407" s="246" t="s">
        <v>213</v>
      </c>
      <c r="T407" s="247" t="s">
        <v>261</v>
      </c>
      <c r="U407" s="220">
        <v>0</v>
      </c>
      <c r="V407" s="220">
        <f>ROUND(E407*U407,2)</f>
        <v>0</v>
      </c>
      <c r="W407" s="220"/>
      <c r="X407" s="220" t="s">
        <v>262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1018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31">
        <v>127</v>
      </c>
      <c r="B408" s="232" t="s">
        <v>1031</v>
      </c>
      <c r="C408" s="250" t="s">
        <v>1032</v>
      </c>
      <c r="D408" s="233" t="s">
        <v>308</v>
      </c>
      <c r="E408" s="234">
        <v>20.187000000000001</v>
      </c>
      <c r="F408" s="235"/>
      <c r="G408" s="236">
        <f>ROUND(E408*F408,2)</f>
        <v>0</v>
      </c>
      <c r="H408" s="235"/>
      <c r="I408" s="236">
        <f>ROUND(E408*H408,2)</f>
        <v>0</v>
      </c>
      <c r="J408" s="235"/>
      <c r="K408" s="236">
        <f>ROUND(E408*J408,2)</f>
        <v>0</v>
      </c>
      <c r="L408" s="236">
        <v>21</v>
      </c>
      <c r="M408" s="236">
        <f>G408*(1+L408/100)</f>
        <v>0</v>
      </c>
      <c r="N408" s="234">
        <v>0</v>
      </c>
      <c r="O408" s="234">
        <f>ROUND(E408*N408,2)</f>
        <v>0</v>
      </c>
      <c r="P408" s="234">
        <v>0</v>
      </c>
      <c r="Q408" s="234">
        <f>ROUND(E408*P408,2)</f>
        <v>0</v>
      </c>
      <c r="R408" s="236" t="s">
        <v>1021</v>
      </c>
      <c r="S408" s="236" t="s">
        <v>213</v>
      </c>
      <c r="T408" s="237" t="s">
        <v>261</v>
      </c>
      <c r="U408" s="220">
        <v>0</v>
      </c>
      <c r="V408" s="220">
        <f>ROUND(E408*U408,2)</f>
        <v>0</v>
      </c>
      <c r="W408" s="220"/>
      <c r="X408" s="220" t="s">
        <v>262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392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17"/>
      <c r="B409" s="218"/>
      <c r="C409" s="262" t="s">
        <v>1033</v>
      </c>
      <c r="D409" s="259"/>
      <c r="E409" s="259"/>
      <c r="F409" s="259"/>
      <c r="G409" s="259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278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x14ac:dyDescent="0.25">
      <c r="A410" s="3"/>
      <c r="B410" s="4"/>
      <c r="C410" s="254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AE410">
        <v>15</v>
      </c>
      <c r="AF410">
        <v>21</v>
      </c>
      <c r="AG410" t="s">
        <v>195</v>
      </c>
    </row>
    <row r="411" spans="1:60" ht="13" x14ac:dyDescent="0.25">
      <c r="A411" s="213"/>
      <c r="B411" s="214" t="s">
        <v>29</v>
      </c>
      <c r="C411" s="255"/>
      <c r="D411" s="215"/>
      <c r="E411" s="216"/>
      <c r="F411" s="216"/>
      <c r="G411" s="248">
        <f>G8+G51+G62+G71+G94+G109+G140+G155+G167+G202+G217+G221+G253+G259+G261+G269+G279+G282+G310+G313+G317+G320+G334+G348+G361+G383+G386+G397</f>
        <v>0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AE411">
        <f>SUMIF(L7:L409,AE410,G7:G409)</f>
        <v>0</v>
      </c>
      <c r="AF411">
        <f>SUMIF(L7:L409,AF410,G7:G409)</f>
        <v>0</v>
      </c>
      <c r="AG411" t="s">
        <v>252</v>
      </c>
    </row>
    <row r="412" spans="1:60" x14ac:dyDescent="0.25">
      <c r="C412" s="256"/>
      <c r="D412" s="10"/>
      <c r="AG412" t="s">
        <v>255</v>
      </c>
    </row>
    <row r="413" spans="1:60" x14ac:dyDescent="0.25">
      <c r="D413" s="10"/>
    </row>
    <row r="414" spans="1:60" x14ac:dyDescent="0.25">
      <c r="D414" s="10"/>
    </row>
    <row r="415" spans="1:60" x14ac:dyDescent="0.25">
      <c r="D415" s="10"/>
    </row>
    <row r="416" spans="1:60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pWH99CF6ldHsio+2HrLLEs/n4zlqLwRsAMgdBBRzdbtAt4EegGhQjbV5DuEeJEXhT7RgnOmPnZe/yGxUz0DQw==" saltValue="nTYGuQyO3N5aY9sOxWRwRg==" spinCount="100000" sheet="1"/>
  <mergeCells count="133">
    <mergeCell ref="C409:G409"/>
    <mergeCell ref="C380:G380"/>
    <mergeCell ref="C389:G389"/>
    <mergeCell ref="C399:G399"/>
    <mergeCell ref="C402:G402"/>
    <mergeCell ref="C404:G404"/>
    <mergeCell ref="C405:G405"/>
    <mergeCell ref="C371:G371"/>
    <mergeCell ref="C372:G372"/>
    <mergeCell ref="C373:G373"/>
    <mergeCell ref="C374:G374"/>
    <mergeCell ref="C376:G376"/>
    <mergeCell ref="C379:G379"/>
    <mergeCell ref="C355:G355"/>
    <mergeCell ref="C358:G358"/>
    <mergeCell ref="C363:G363"/>
    <mergeCell ref="C365:G365"/>
    <mergeCell ref="C367:G367"/>
    <mergeCell ref="C369:G369"/>
    <mergeCell ref="C336:G336"/>
    <mergeCell ref="C338:G338"/>
    <mergeCell ref="C340:G340"/>
    <mergeCell ref="C345:G345"/>
    <mergeCell ref="C350:G350"/>
    <mergeCell ref="C352:G352"/>
    <mergeCell ref="C315:G315"/>
    <mergeCell ref="C326:G326"/>
    <mergeCell ref="C327:G327"/>
    <mergeCell ref="C329:G329"/>
    <mergeCell ref="C331:G331"/>
    <mergeCell ref="C332:G332"/>
    <mergeCell ref="C302:G302"/>
    <mergeCell ref="C304:G304"/>
    <mergeCell ref="C306:G306"/>
    <mergeCell ref="C308:G308"/>
    <mergeCell ref="C309:G309"/>
    <mergeCell ref="C312:G312"/>
    <mergeCell ref="C284:G284"/>
    <mergeCell ref="C287:G287"/>
    <mergeCell ref="C291:G291"/>
    <mergeCell ref="C293:G293"/>
    <mergeCell ref="C295:G295"/>
    <mergeCell ref="C297:G297"/>
    <mergeCell ref="C256:G256"/>
    <mergeCell ref="C263:G263"/>
    <mergeCell ref="C271:G271"/>
    <mergeCell ref="C272:G272"/>
    <mergeCell ref="C275:G275"/>
    <mergeCell ref="C281:G281"/>
    <mergeCell ref="C248:G248"/>
    <mergeCell ref="C249:G249"/>
    <mergeCell ref="C250:G250"/>
    <mergeCell ref="C251:G251"/>
    <mergeCell ref="C252:G252"/>
    <mergeCell ref="C255:G255"/>
    <mergeCell ref="C241:G241"/>
    <mergeCell ref="C242:G242"/>
    <mergeCell ref="C243:G243"/>
    <mergeCell ref="C244:G244"/>
    <mergeCell ref="C246:G246"/>
    <mergeCell ref="C247:G247"/>
    <mergeCell ref="C234:G234"/>
    <mergeCell ref="C235:G235"/>
    <mergeCell ref="C236:G236"/>
    <mergeCell ref="C238:G238"/>
    <mergeCell ref="C239:G239"/>
    <mergeCell ref="C240:G240"/>
    <mergeCell ref="C226:G226"/>
    <mergeCell ref="C228:G228"/>
    <mergeCell ref="C229:G229"/>
    <mergeCell ref="C230:G230"/>
    <mergeCell ref="C231:G231"/>
    <mergeCell ref="C233:G233"/>
    <mergeCell ref="C210:G210"/>
    <mergeCell ref="C211:G211"/>
    <mergeCell ref="C212:G212"/>
    <mergeCell ref="C223:G223"/>
    <mergeCell ref="C224:G224"/>
    <mergeCell ref="C225:G225"/>
    <mergeCell ref="C166:G166"/>
    <mergeCell ref="C169:G169"/>
    <mergeCell ref="C172:G172"/>
    <mergeCell ref="C181:G181"/>
    <mergeCell ref="C190:G190"/>
    <mergeCell ref="C209:G209"/>
    <mergeCell ref="C160:G160"/>
    <mergeCell ref="C161:G161"/>
    <mergeCell ref="C162:G162"/>
    <mergeCell ref="C163:G163"/>
    <mergeCell ref="C164:G164"/>
    <mergeCell ref="C165:G165"/>
    <mergeCell ref="C125:G125"/>
    <mergeCell ref="C128:G128"/>
    <mergeCell ref="C131:G131"/>
    <mergeCell ref="C150:G150"/>
    <mergeCell ref="C153:G153"/>
    <mergeCell ref="C159:G159"/>
    <mergeCell ref="C105:G105"/>
    <mergeCell ref="C113:G113"/>
    <mergeCell ref="C114:G114"/>
    <mergeCell ref="C118:G118"/>
    <mergeCell ref="C119:G119"/>
    <mergeCell ref="C122:G122"/>
    <mergeCell ref="C87:G87"/>
    <mergeCell ref="C96:G96"/>
    <mergeCell ref="C97:G97"/>
    <mergeCell ref="C98:G98"/>
    <mergeCell ref="C103:G103"/>
    <mergeCell ref="C104:G104"/>
    <mergeCell ref="C66:G66"/>
    <mergeCell ref="C69:G69"/>
    <mergeCell ref="C78:G78"/>
    <mergeCell ref="C83:G83"/>
    <mergeCell ref="C85:G85"/>
    <mergeCell ref="C86:G86"/>
    <mergeCell ref="C30:G30"/>
    <mergeCell ref="C34:G34"/>
    <mergeCell ref="C38:G38"/>
    <mergeCell ref="C42:G42"/>
    <mergeCell ref="C43:G43"/>
    <mergeCell ref="C48:G48"/>
    <mergeCell ref="C15:G15"/>
    <mergeCell ref="C16:G16"/>
    <mergeCell ref="C20:G20"/>
    <mergeCell ref="C21:G21"/>
    <mergeCell ref="C25:G25"/>
    <mergeCell ref="C26:G2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04F1-A7CB-4008-856D-205E68B8530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5" t="s">
        <v>256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60</v>
      </c>
      <c r="C3" s="199" t="s">
        <v>61</v>
      </c>
      <c r="D3" s="197"/>
      <c r="E3" s="197"/>
      <c r="F3" s="197"/>
      <c r="G3" s="198"/>
      <c r="AC3" s="175" t="s">
        <v>183</v>
      </c>
      <c r="AG3" t="s">
        <v>185</v>
      </c>
    </row>
    <row r="4" spans="1:60" ht="25" customHeight="1" x14ac:dyDescent="0.25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105</v>
      </c>
      <c r="C8" s="249" t="s">
        <v>106</v>
      </c>
      <c r="D8" s="227"/>
      <c r="E8" s="228"/>
      <c r="F8" s="229"/>
      <c r="G8" s="229">
        <f>SUMIF(AG9:AG101,"&lt;&gt;NOR",G9:G101)</f>
        <v>0</v>
      </c>
      <c r="H8" s="229"/>
      <c r="I8" s="229">
        <f>SUM(I9:I101)</f>
        <v>0</v>
      </c>
      <c r="J8" s="229"/>
      <c r="K8" s="229">
        <f>SUM(K9:K101)</f>
        <v>0</v>
      </c>
      <c r="L8" s="229"/>
      <c r="M8" s="229">
        <f>SUM(M9:M101)</f>
        <v>0</v>
      </c>
      <c r="N8" s="228"/>
      <c r="O8" s="228">
        <f>SUM(O9:O101)</f>
        <v>3.1799999999999997</v>
      </c>
      <c r="P8" s="228"/>
      <c r="Q8" s="228">
        <f>SUM(Q9:Q101)</f>
        <v>0</v>
      </c>
      <c r="R8" s="229"/>
      <c r="S8" s="229"/>
      <c r="T8" s="230"/>
      <c r="U8" s="224"/>
      <c r="V8" s="224">
        <f>SUM(V9:V101)</f>
        <v>14.049999999999999</v>
      </c>
      <c r="W8" s="224"/>
      <c r="X8" s="224"/>
      <c r="AG8" t="s">
        <v>209</v>
      </c>
    </row>
    <row r="9" spans="1:60" outlineLevel="1" x14ac:dyDescent="0.25">
      <c r="A9" s="231">
        <v>1</v>
      </c>
      <c r="B9" s="232" t="s">
        <v>1034</v>
      </c>
      <c r="C9" s="250" t="s">
        <v>1035</v>
      </c>
      <c r="D9" s="233" t="s">
        <v>271</v>
      </c>
      <c r="E9" s="234">
        <v>128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323</v>
      </c>
      <c r="S9" s="236" t="s">
        <v>213</v>
      </c>
      <c r="T9" s="237" t="s">
        <v>261</v>
      </c>
      <c r="U9" s="220">
        <v>0</v>
      </c>
      <c r="V9" s="220">
        <f>ROUND(E9*U9,2)</f>
        <v>0</v>
      </c>
      <c r="W9" s="220"/>
      <c r="X9" s="220" t="s">
        <v>262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5" outlineLevel="1" x14ac:dyDescent="0.25">
      <c r="A10" s="217"/>
      <c r="B10" s="218"/>
      <c r="C10" s="262" t="s">
        <v>1036</v>
      </c>
      <c r="D10" s="259"/>
      <c r="E10" s="259"/>
      <c r="F10" s="259"/>
      <c r="G10" s="25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2" t="s">
        <v>639</v>
      </c>
      <c r="D11" s="240"/>
      <c r="E11" s="240"/>
      <c r="F11" s="240"/>
      <c r="G11" s="24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218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1" t="s">
        <v>1037</v>
      </c>
      <c r="D12" s="257"/>
      <c r="E12" s="258">
        <v>128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2</v>
      </c>
      <c r="B13" s="232" t="s">
        <v>641</v>
      </c>
      <c r="C13" s="250" t="s">
        <v>1038</v>
      </c>
      <c r="D13" s="233" t="s">
        <v>271</v>
      </c>
      <c r="E13" s="234">
        <v>128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 t="s">
        <v>323</v>
      </c>
      <c r="S13" s="236" t="s">
        <v>213</v>
      </c>
      <c r="T13" s="237" t="s">
        <v>261</v>
      </c>
      <c r="U13" s="220">
        <v>0</v>
      </c>
      <c r="V13" s="220">
        <f>ROUND(E13*U13,2)</f>
        <v>0</v>
      </c>
      <c r="W13" s="220"/>
      <c r="X13" s="220" t="s">
        <v>262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5" outlineLevel="1" x14ac:dyDescent="0.25">
      <c r="A14" s="217"/>
      <c r="B14" s="218"/>
      <c r="C14" s="262" t="s">
        <v>1036</v>
      </c>
      <c r="D14" s="259"/>
      <c r="E14" s="259"/>
      <c r="F14" s="259"/>
      <c r="G14" s="259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8" t="str">
        <f>C14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2" t="s">
        <v>639</v>
      </c>
      <c r="D15" s="240"/>
      <c r="E15" s="240"/>
      <c r="F15" s="240"/>
      <c r="G15" s="24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218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61" t="s">
        <v>1037</v>
      </c>
      <c r="D16" s="257"/>
      <c r="E16" s="258">
        <v>128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265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1">
        <v>3</v>
      </c>
      <c r="B17" s="232" t="s">
        <v>643</v>
      </c>
      <c r="C17" s="250" t="s">
        <v>1039</v>
      </c>
      <c r="D17" s="233" t="s">
        <v>271</v>
      </c>
      <c r="E17" s="234">
        <v>128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323</v>
      </c>
      <c r="S17" s="236" t="s">
        <v>213</v>
      </c>
      <c r="T17" s="237" t="s">
        <v>261</v>
      </c>
      <c r="U17" s="220">
        <v>0</v>
      </c>
      <c r="V17" s="220">
        <f>ROUND(E17*U17,2)</f>
        <v>0</v>
      </c>
      <c r="W17" s="220"/>
      <c r="X17" s="220" t="s">
        <v>262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263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5" outlineLevel="1" x14ac:dyDescent="0.25">
      <c r="A18" s="217"/>
      <c r="B18" s="218"/>
      <c r="C18" s="262" t="s">
        <v>1036</v>
      </c>
      <c r="D18" s="259"/>
      <c r="E18" s="259"/>
      <c r="F18" s="259"/>
      <c r="G18" s="25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278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8" t="str">
        <f>C18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2" t="s">
        <v>639</v>
      </c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218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1" t="s">
        <v>1037</v>
      </c>
      <c r="D20" s="257"/>
      <c r="E20" s="258">
        <v>128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265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1">
        <v>4</v>
      </c>
      <c r="B21" s="232" t="s">
        <v>647</v>
      </c>
      <c r="C21" s="250" t="s">
        <v>1040</v>
      </c>
      <c r="D21" s="233" t="s">
        <v>271</v>
      </c>
      <c r="E21" s="234">
        <v>128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 t="s">
        <v>323</v>
      </c>
      <c r="S21" s="236" t="s">
        <v>213</v>
      </c>
      <c r="T21" s="237" t="s">
        <v>261</v>
      </c>
      <c r="U21" s="220">
        <v>0</v>
      </c>
      <c r="V21" s="220">
        <f>ROUND(E21*U21,2)</f>
        <v>0</v>
      </c>
      <c r="W21" s="220"/>
      <c r="X21" s="220" t="s">
        <v>262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263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5" outlineLevel="1" x14ac:dyDescent="0.25">
      <c r="A22" s="217"/>
      <c r="B22" s="218"/>
      <c r="C22" s="262" t="s">
        <v>1036</v>
      </c>
      <c r="D22" s="259"/>
      <c r="E22" s="259"/>
      <c r="F22" s="259"/>
      <c r="G22" s="259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8" t="str">
        <f>C22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2" t="s">
        <v>639</v>
      </c>
      <c r="D23" s="240"/>
      <c r="E23" s="240"/>
      <c r="F23" s="240"/>
      <c r="G23" s="24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218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61" t="s">
        <v>1037</v>
      </c>
      <c r="D24" s="257"/>
      <c r="E24" s="258">
        <v>128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265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1">
        <v>5</v>
      </c>
      <c r="B25" s="232" t="s">
        <v>649</v>
      </c>
      <c r="C25" s="250" t="s">
        <v>1041</v>
      </c>
      <c r="D25" s="233" t="s">
        <v>271</v>
      </c>
      <c r="E25" s="234">
        <v>64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8.2900000000000005E-3</v>
      </c>
      <c r="O25" s="234">
        <f>ROUND(E25*N25,2)</f>
        <v>0.53</v>
      </c>
      <c r="P25" s="234">
        <v>0</v>
      </c>
      <c r="Q25" s="234">
        <f>ROUND(E25*P25,2)</f>
        <v>0</v>
      </c>
      <c r="R25" s="236" t="s">
        <v>323</v>
      </c>
      <c r="S25" s="236" t="s">
        <v>213</v>
      </c>
      <c r="T25" s="237" t="s">
        <v>261</v>
      </c>
      <c r="U25" s="220">
        <v>0</v>
      </c>
      <c r="V25" s="220">
        <f>ROUND(E25*U25,2)</f>
        <v>0</v>
      </c>
      <c r="W25" s="220"/>
      <c r="X25" s="220" t="s">
        <v>262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263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5" outlineLevel="1" x14ac:dyDescent="0.25">
      <c r="A26" s="217"/>
      <c r="B26" s="218"/>
      <c r="C26" s="262" t="s">
        <v>1036</v>
      </c>
      <c r="D26" s="259"/>
      <c r="E26" s="259"/>
      <c r="F26" s="259"/>
      <c r="G26" s="259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8" t="str">
        <f>C26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2" t="s">
        <v>1042</v>
      </c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218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61" t="s">
        <v>1043</v>
      </c>
      <c r="D28" s="257"/>
      <c r="E28" s="258">
        <v>64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265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1">
        <v>6</v>
      </c>
      <c r="B29" s="232" t="s">
        <v>663</v>
      </c>
      <c r="C29" s="250" t="s">
        <v>1044</v>
      </c>
      <c r="D29" s="233" t="s">
        <v>259</v>
      </c>
      <c r="E29" s="234">
        <v>192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1.17E-3</v>
      </c>
      <c r="O29" s="234">
        <f>ROUND(E29*N29,2)</f>
        <v>0.22</v>
      </c>
      <c r="P29" s="234">
        <v>0</v>
      </c>
      <c r="Q29" s="234">
        <f>ROUND(E29*P29,2)</f>
        <v>0</v>
      </c>
      <c r="R29" s="236" t="s">
        <v>323</v>
      </c>
      <c r="S29" s="236" t="s">
        <v>213</v>
      </c>
      <c r="T29" s="237" t="s">
        <v>261</v>
      </c>
      <c r="U29" s="220">
        <v>0</v>
      </c>
      <c r="V29" s="220">
        <f>ROUND(E29*U29,2)</f>
        <v>0</v>
      </c>
      <c r="W29" s="220"/>
      <c r="X29" s="220" t="s">
        <v>262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263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61" t="s">
        <v>1045</v>
      </c>
      <c r="D30" s="257"/>
      <c r="E30" s="258">
        <v>192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265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1">
        <v>7</v>
      </c>
      <c r="B31" s="232" t="s">
        <v>665</v>
      </c>
      <c r="C31" s="250" t="s">
        <v>1046</v>
      </c>
      <c r="D31" s="233" t="s">
        <v>259</v>
      </c>
      <c r="E31" s="234">
        <v>192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6" t="s">
        <v>323</v>
      </c>
      <c r="S31" s="236" t="s">
        <v>213</v>
      </c>
      <c r="T31" s="237" t="s">
        <v>261</v>
      </c>
      <c r="U31" s="220">
        <v>0</v>
      </c>
      <c r="V31" s="220">
        <f>ROUND(E31*U31,2)</f>
        <v>0</v>
      </c>
      <c r="W31" s="220"/>
      <c r="X31" s="220" t="s">
        <v>262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263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62" t="s">
        <v>1047</v>
      </c>
      <c r="D32" s="259"/>
      <c r="E32" s="259"/>
      <c r="F32" s="259"/>
      <c r="G32" s="259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61" t="s">
        <v>1045</v>
      </c>
      <c r="D33" s="257"/>
      <c r="E33" s="258">
        <v>192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265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1">
        <v>8</v>
      </c>
      <c r="B34" s="232" t="s">
        <v>653</v>
      </c>
      <c r="C34" s="250" t="s">
        <v>1048</v>
      </c>
      <c r="D34" s="233" t="s">
        <v>271</v>
      </c>
      <c r="E34" s="234">
        <v>320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2.7499999999999998E-3</v>
      </c>
      <c r="O34" s="234">
        <f>ROUND(E34*N34,2)</f>
        <v>0.88</v>
      </c>
      <c r="P34" s="234">
        <v>0</v>
      </c>
      <c r="Q34" s="234">
        <f>ROUND(E34*P34,2)</f>
        <v>0</v>
      </c>
      <c r="R34" s="236" t="s">
        <v>323</v>
      </c>
      <c r="S34" s="236" t="s">
        <v>213</v>
      </c>
      <c r="T34" s="237" t="s">
        <v>261</v>
      </c>
      <c r="U34" s="220">
        <v>0</v>
      </c>
      <c r="V34" s="220">
        <f>ROUND(E34*U34,2)</f>
        <v>0</v>
      </c>
      <c r="W34" s="220"/>
      <c r="X34" s="220" t="s">
        <v>262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263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62" t="s">
        <v>1049</v>
      </c>
      <c r="D35" s="259"/>
      <c r="E35" s="259"/>
      <c r="F35" s="259"/>
      <c r="G35" s="259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61" t="s">
        <v>1050</v>
      </c>
      <c r="D36" s="257"/>
      <c r="E36" s="258">
        <v>320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1">
        <v>9</v>
      </c>
      <c r="B37" s="232" t="s">
        <v>656</v>
      </c>
      <c r="C37" s="250" t="s">
        <v>1051</v>
      </c>
      <c r="D37" s="233" t="s">
        <v>271</v>
      </c>
      <c r="E37" s="234">
        <v>320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 t="s">
        <v>323</v>
      </c>
      <c r="S37" s="236" t="s">
        <v>213</v>
      </c>
      <c r="T37" s="237" t="s">
        <v>261</v>
      </c>
      <c r="U37" s="220">
        <v>0</v>
      </c>
      <c r="V37" s="220">
        <f>ROUND(E37*U37,2)</f>
        <v>0</v>
      </c>
      <c r="W37" s="220"/>
      <c r="X37" s="220" t="s">
        <v>262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263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62" t="s">
        <v>1052</v>
      </c>
      <c r="D38" s="259"/>
      <c r="E38" s="259"/>
      <c r="F38" s="259"/>
      <c r="G38" s="259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61" t="s">
        <v>1050</v>
      </c>
      <c r="D39" s="257"/>
      <c r="E39" s="258">
        <v>320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265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1">
        <v>10</v>
      </c>
      <c r="B40" s="232" t="s">
        <v>658</v>
      </c>
      <c r="C40" s="250" t="s">
        <v>1053</v>
      </c>
      <c r="D40" s="233" t="s">
        <v>259</v>
      </c>
      <c r="E40" s="234">
        <v>160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9.6600000000000002E-3</v>
      </c>
      <c r="O40" s="234">
        <f>ROUND(E40*N40,2)</f>
        <v>1.55</v>
      </c>
      <c r="P40" s="234">
        <v>0</v>
      </c>
      <c r="Q40" s="234">
        <f>ROUND(E40*P40,2)</f>
        <v>0</v>
      </c>
      <c r="R40" s="236" t="s">
        <v>323</v>
      </c>
      <c r="S40" s="236" t="s">
        <v>213</v>
      </c>
      <c r="T40" s="237" t="s">
        <v>261</v>
      </c>
      <c r="U40" s="220">
        <v>0</v>
      </c>
      <c r="V40" s="220">
        <f>ROUND(E40*U40,2)</f>
        <v>0</v>
      </c>
      <c r="W40" s="220"/>
      <c r="X40" s="220" t="s">
        <v>262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263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62" t="s">
        <v>1049</v>
      </c>
      <c r="D41" s="259"/>
      <c r="E41" s="259"/>
      <c r="F41" s="259"/>
      <c r="G41" s="259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61" t="s">
        <v>1054</v>
      </c>
      <c r="D42" s="257"/>
      <c r="E42" s="258">
        <v>160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265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1">
        <v>11</v>
      </c>
      <c r="B43" s="232" t="s">
        <v>661</v>
      </c>
      <c r="C43" s="250" t="s">
        <v>1055</v>
      </c>
      <c r="D43" s="233" t="s">
        <v>259</v>
      </c>
      <c r="E43" s="234">
        <v>160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6" t="s">
        <v>323</v>
      </c>
      <c r="S43" s="236" t="s">
        <v>213</v>
      </c>
      <c r="T43" s="237" t="s">
        <v>261</v>
      </c>
      <c r="U43" s="220">
        <v>0</v>
      </c>
      <c r="V43" s="220">
        <f>ROUND(E43*U43,2)</f>
        <v>0</v>
      </c>
      <c r="W43" s="220"/>
      <c r="X43" s="220" t="s">
        <v>262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263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62" t="s">
        <v>1056</v>
      </c>
      <c r="D44" s="259"/>
      <c r="E44" s="259"/>
      <c r="F44" s="259"/>
      <c r="G44" s="259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278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61" t="s">
        <v>1054</v>
      </c>
      <c r="D45" s="257"/>
      <c r="E45" s="258">
        <v>160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265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1">
        <v>12</v>
      </c>
      <c r="B46" s="232" t="s">
        <v>348</v>
      </c>
      <c r="C46" s="250" t="s">
        <v>349</v>
      </c>
      <c r="D46" s="233" t="s">
        <v>271</v>
      </c>
      <c r="E46" s="234">
        <v>20.48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6" t="s">
        <v>323</v>
      </c>
      <c r="S46" s="236" t="s">
        <v>213</v>
      </c>
      <c r="T46" s="237" t="s">
        <v>261</v>
      </c>
      <c r="U46" s="220">
        <v>0</v>
      </c>
      <c r="V46" s="220">
        <f>ROUND(E46*U46,2)</f>
        <v>0</v>
      </c>
      <c r="W46" s="220"/>
      <c r="X46" s="220" t="s">
        <v>262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263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62" t="s">
        <v>350</v>
      </c>
      <c r="D47" s="259"/>
      <c r="E47" s="259"/>
      <c r="F47" s="259"/>
      <c r="G47" s="259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278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38" t="str">
        <f>C47</f>
        <v>bez naložení do dopravní nádoby, ale s vyprázdněním dopravní nádoby na hromadu nebo na dopravní prostředek,</v>
      </c>
      <c r="BB47" s="210"/>
      <c r="BC47" s="210"/>
      <c r="BD47" s="210"/>
      <c r="BE47" s="210"/>
      <c r="BF47" s="210"/>
      <c r="BG47" s="210"/>
      <c r="BH47" s="210"/>
    </row>
    <row r="48" spans="1:60" ht="20.5" outlineLevel="1" x14ac:dyDescent="0.25">
      <c r="A48" s="217"/>
      <c r="B48" s="218"/>
      <c r="C48" s="252" t="s">
        <v>628</v>
      </c>
      <c r="D48" s="240"/>
      <c r="E48" s="240"/>
      <c r="F48" s="240"/>
      <c r="G48" s="24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218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38" t="str">
        <f>C48</f>
        <v>Tabulka pro určení podílu svislého přemístění výkopku. Číselná hodnota uvedená v tabulce udává procento z celkového objemu výkopávky, pro něž se oceňuje svislé přemístění výkopku.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64" t="s">
        <v>433</v>
      </c>
      <c r="D49" s="221"/>
      <c r="E49" s="222"/>
      <c r="F49" s="223"/>
      <c r="G49" s="223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218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2" t="s">
        <v>434</v>
      </c>
      <c r="D50" s="240"/>
      <c r="E50" s="240"/>
      <c r="F50" s="240"/>
      <c r="G50" s="24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218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2" t="s">
        <v>629</v>
      </c>
      <c r="D51" s="240"/>
      <c r="E51" s="240"/>
      <c r="F51" s="240"/>
      <c r="G51" s="24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218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2" t="s">
        <v>435</v>
      </c>
      <c r="D52" s="240"/>
      <c r="E52" s="240"/>
      <c r="F52" s="240"/>
      <c r="G52" s="24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218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2" t="s">
        <v>630</v>
      </c>
      <c r="D53" s="240"/>
      <c r="E53" s="240"/>
      <c r="F53" s="240"/>
      <c r="G53" s="24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218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2" t="s">
        <v>436</v>
      </c>
      <c r="D54" s="240"/>
      <c r="E54" s="240"/>
      <c r="F54" s="240"/>
      <c r="G54" s="24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218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61" t="s">
        <v>1057</v>
      </c>
      <c r="D55" s="257"/>
      <c r="E55" s="258">
        <v>20.48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265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1">
        <v>13</v>
      </c>
      <c r="B56" s="232" t="s">
        <v>352</v>
      </c>
      <c r="C56" s="250" t="s">
        <v>353</v>
      </c>
      <c r="D56" s="233" t="s">
        <v>271</v>
      </c>
      <c r="E56" s="234">
        <v>5.12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6" t="s">
        <v>323</v>
      </c>
      <c r="S56" s="236" t="s">
        <v>213</v>
      </c>
      <c r="T56" s="237" t="s">
        <v>261</v>
      </c>
      <c r="U56" s="220">
        <v>0</v>
      </c>
      <c r="V56" s="220">
        <f>ROUND(E56*U56,2)</f>
        <v>0</v>
      </c>
      <c r="W56" s="220"/>
      <c r="X56" s="220" t="s">
        <v>262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263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62" t="s">
        <v>350</v>
      </c>
      <c r="D57" s="259"/>
      <c r="E57" s="259"/>
      <c r="F57" s="259"/>
      <c r="G57" s="259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278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38" t="str">
        <f>C57</f>
        <v>bez naložení do dopravní nádoby, ale s vyprázdněním dopravní nádoby na hromadu nebo na dopravní prostředek,</v>
      </c>
      <c r="BB57" s="210"/>
      <c r="BC57" s="210"/>
      <c r="BD57" s="210"/>
      <c r="BE57" s="210"/>
      <c r="BF57" s="210"/>
      <c r="BG57" s="210"/>
      <c r="BH57" s="210"/>
    </row>
    <row r="58" spans="1:60" ht="20.5" outlineLevel="1" x14ac:dyDescent="0.25">
      <c r="A58" s="217"/>
      <c r="B58" s="218"/>
      <c r="C58" s="252" t="s">
        <v>628</v>
      </c>
      <c r="D58" s="240"/>
      <c r="E58" s="240"/>
      <c r="F58" s="240"/>
      <c r="G58" s="24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218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38" t="str">
        <f>C58</f>
        <v>Tabulka pro určení podílu svislého přemístění výkopku. Číselná hodnota uvedená v tabulce udává procento z celkového objemu výkopávky, pro něž se oceňuje svislé přemístění výkopku.</v>
      </c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64" t="s">
        <v>433</v>
      </c>
      <c r="D59" s="221"/>
      <c r="E59" s="222"/>
      <c r="F59" s="223"/>
      <c r="G59" s="223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218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2" t="s">
        <v>434</v>
      </c>
      <c r="D60" s="240"/>
      <c r="E60" s="240"/>
      <c r="F60" s="240"/>
      <c r="G60" s="24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218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2" t="s">
        <v>629</v>
      </c>
      <c r="D61" s="240"/>
      <c r="E61" s="240"/>
      <c r="F61" s="240"/>
      <c r="G61" s="24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218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2" t="s">
        <v>435</v>
      </c>
      <c r="D62" s="240"/>
      <c r="E62" s="240"/>
      <c r="F62" s="240"/>
      <c r="G62" s="24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218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2" t="s">
        <v>630</v>
      </c>
      <c r="D63" s="240"/>
      <c r="E63" s="240"/>
      <c r="F63" s="240"/>
      <c r="G63" s="24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218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2" t="s">
        <v>436</v>
      </c>
      <c r="D64" s="240"/>
      <c r="E64" s="240"/>
      <c r="F64" s="240"/>
      <c r="G64" s="24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218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61" t="s">
        <v>1058</v>
      </c>
      <c r="D65" s="257"/>
      <c r="E65" s="258">
        <v>5.12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265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1">
        <v>14</v>
      </c>
      <c r="B66" s="232" t="s">
        <v>354</v>
      </c>
      <c r="C66" s="250" t="s">
        <v>355</v>
      </c>
      <c r="D66" s="233" t="s">
        <v>271</v>
      </c>
      <c r="E66" s="234">
        <v>187.14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6" t="s">
        <v>323</v>
      </c>
      <c r="S66" s="236" t="s">
        <v>213</v>
      </c>
      <c r="T66" s="237" t="s">
        <v>261</v>
      </c>
      <c r="U66" s="220">
        <v>7.3999999999999996E-2</v>
      </c>
      <c r="V66" s="220">
        <f>ROUND(E66*U66,2)</f>
        <v>13.85</v>
      </c>
      <c r="W66" s="220"/>
      <c r="X66" s="220" t="s">
        <v>262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263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62" t="s">
        <v>356</v>
      </c>
      <c r="D67" s="259"/>
      <c r="E67" s="259"/>
      <c r="F67" s="259"/>
      <c r="G67" s="259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278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61" t="s">
        <v>1059</v>
      </c>
      <c r="D68" s="257"/>
      <c r="E68" s="258">
        <v>256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265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61" t="s">
        <v>1060</v>
      </c>
      <c r="D69" s="257"/>
      <c r="E69" s="258">
        <v>-68.86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265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1">
        <v>15</v>
      </c>
      <c r="B70" s="232" t="s">
        <v>359</v>
      </c>
      <c r="C70" s="250" t="s">
        <v>360</v>
      </c>
      <c r="D70" s="233" t="s">
        <v>271</v>
      </c>
      <c r="E70" s="234">
        <v>64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0</v>
      </c>
      <c r="O70" s="234">
        <f>ROUND(E70*N70,2)</f>
        <v>0</v>
      </c>
      <c r="P70" s="234">
        <v>0</v>
      </c>
      <c r="Q70" s="234">
        <f>ROUND(E70*P70,2)</f>
        <v>0</v>
      </c>
      <c r="R70" s="236" t="s">
        <v>323</v>
      </c>
      <c r="S70" s="236" t="s">
        <v>213</v>
      </c>
      <c r="T70" s="237" t="s">
        <v>261</v>
      </c>
      <c r="U70" s="220">
        <v>0</v>
      </c>
      <c r="V70" s="220">
        <f>ROUND(E70*U70,2)</f>
        <v>0</v>
      </c>
      <c r="W70" s="220"/>
      <c r="X70" s="220" t="s">
        <v>262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263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62" t="s">
        <v>356</v>
      </c>
      <c r="D71" s="259"/>
      <c r="E71" s="259"/>
      <c r="F71" s="259"/>
      <c r="G71" s="259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278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2" t="s">
        <v>441</v>
      </c>
      <c r="D72" s="240"/>
      <c r="E72" s="240"/>
      <c r="F72" s="240"/>
      <c r="G72" s="24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218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61" t="s">
        <v>1043</v>
      </c>
      <c r="D73" s="257"/>
      <c r="E73" s="258">
        <v>64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265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" outlineLevel="1" x14ac:dyDescent="0.25">
      <c r="A74" s="231">
        <v>16</v>
      </c>
      <c r="B74" s="232" t="s">
        <v>363</v>
      </c>
      <c r="C74" s="250" t="s">
        <v>364</v>
      </c>
      <c r="D74" s="233" t="s">
        <v>271</v>
      </c>
      <c r="E74" s="234">
        <v>251.14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4">
        <v>0</v>
      </c>
      <c r="O74" s="234">
        <f>ROUND(E74*N74,2)</f>
        <v>0</v>
      </c>
      <c r="P74" s="234">
        <v>0</v>
      </c>
      <c r="Q74" s="234">
        <f>ROUND(E74*P74,2)</f>
        <v>0</v>
      </c>
      <c r="R74" s="236" t="s">
        <v>323</v>
      </c>
      <c r="S74" s="236" t="s">
        <v>213</v>
      </c>
      <c r="T74" s="237" t="s">
        <v>261</v>
      </c>
      <c r="U74" s="220">
        <v>0</v>
      </c>
      <c r="V74" s="220">
        <f>ROUND(E74*U74,2)</f>
        <v>0</v>
      </c>
      <c r="W74" s="220"/>
      <c r="X74" s="220" t="s">
        <v>262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263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1" t="s">
        <v>442</v>
      </c>
      <c r="D75" s="239"/>
      <c r="E75" s="239"/>
      <c r="F75" s="239"/>
      <c r="G75" s="239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218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61" t="s">
        <v>1061</v>
      </c>
      <c r="D76" s="257"/>
      <c r="E76" s="258">
        <v>64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265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61" t="s">
        <v>1062</v>
      </c>
      <c r="D77" s="257"/>
      <c r="E77" s="258">
        <v>256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265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61" t="s">
        <v>1063</v>
      </c>
      <c r="D78" s="257"/>
      <c r="E78" s="258">
        <v>-68.86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265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31">
        <v>17</v>
      </c>
      <c r="B79" s="232" t="s">
        <v>444</v>
      </c>
      <c r="C79" s="250" t="s">
        <v>445</v>
      </c>
      <c r="D79" s="233" t="s">
        <v>271</v>
      </c>
      <c r="E79" s="234">
        <v>68.86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6" t="s">
        <v>323</v>
      </c>
      <c r="S79" s="236" t="s">
        <v>213</v>
      </c>
      <c r="T79" s="237" t="s">
        <v>261</v>
      </c>
      <c r="U79" s="220">
        <v>0</v>
      </c>
      <c r="V79" s="220">
        <f>ROUND(E79*U79,2)</f>
        <v>0</v>
      </c>
      <c r="W79" s="220"/>
      <c r="X79" s="220" t="s">
        <v>262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263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62" t="s">
        <v>446</v>
      </c>
      <c r="D80" s="259"/>
      <c r="E80" s="259"/>
      <c r="F80" s="259"/>
      <c r="G80" s="259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278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38" t="str">
        <f>C80</f>
        <v>sypaninou z vhodných hornin tř. 1 - 4 nebo materiálem, uloženým ve vzdálenosti do 30 m od vnějšího kraje objektu, pro jakoukoliv míru zhutnění,</v>
      </c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61" t="s">
        <v>1059</v>
      </c>
      <c r="D81" s="257"/>
      <c r="E81" s="258">
        <v>256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265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61" t="s">
        <v>1064</v>
      </c>
      <c r="D82" s="257"/>
      <c r="E82" s="258">
        <v>-9.6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265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61" t="s">
        <v>1065</v>
      </c>
      <c r="D83" s="257"/>
      <c r="E83" s="258">
        <v>-4.3559999999999999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265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61" t="s">
        <v>1066</v>
      </c>
      <c r="D84" s="257"/>
      <c r="E84" s="258">
        <v>-16.384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265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61" t="s">
        <v>1067</v>
      </c>
      <c r="D85" s="257"/>
      <c r="E85" s="258">
        <v>-156.80000000000001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265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1">
        <v>18</v>
      </c>
      <c r="B86" s="232" t="s">
        <v>448</v>
      </c>
      <c r="C86" s="250" t="s">
        <v>449</v>
      </c>
      <c r="D86" s="233" t="s">
        <v>271</v>
      </c>
      <c r="E86" s="234">
        <v>68.86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0</v>
      </c>
      <c r="O86" s="234">
        <f>ROUND(E86*N86,2)</f>
        <v>0</v>
      </c>
      <c r="P86" s="234">
        <v>0</v>
      </c>
      <c r="Q86" s="234">
        <f>ROUND(E86*P86,2)</f>
        <v>0</v>
      </c>
      <c r="R86" s="236" t="s">
        <v>323</v>
      </c>
      <c r="S86" s="236" t="s">
        <v>213</v>
      </c>
      <c r="T86" s="237" t="s">
        <v>261</v>
      </c>
      <c r="U86" s="220">
        <v>0</v>
      </c>
      <c r="V86" s="220">
        <f>ROUND(E86*U86,2)</f>
        <v>0</v>
      </c>
      <c r="W86" s="220"/>
      <c r="X86" s="220" t="s">
        <v>262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263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62" t="s">
        <v>446</v>
      </c>
      <c r="D87" s="259"/>
      <c r="E87" s="259"/>
      <c r="F87" s="259"/>
      <c r="G87" s="259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278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38" t="str">
        <f>C87</f>
        <v>sypaninou z vhodných hornin tř. 1 - 4 nebo materiálem, uloženým ve vzdálenosti do 30 m od vnějšího kraje objektu, pro jakoukoliv míru zhutnění,</v>
      </c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61" t="s">
        <v>1059</v>
      </c>
      <c r="D88" s="257"/>
      <c r="E88" s="258">
        <v>256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265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61" t="s">
        <v>1064</v>
      </c>
      <c r="D89" s="257"/>
      <c r="E89" s="258">
        <v>-9.6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265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61" t="s">
        <v>1065</v>
      </c>
      <c r="D90" s="257"/>
      <c r="E90" s="258">
        <v>-4.3559999999999999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265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61" t="s">
        <v>1066</v>
      </c>
      <c r="D91" s="257"/>
      <c r="E91" s="258">
        <v>-16.384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265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61" t="s">
        <v>1067</v>
      </c>
      <c r="D92" s="257"/>
      <c r="E92" s="258">
        <v>-156.80000000000001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265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1">
        <v>19</v>
      </c>
      <c r="B93" s="232" t="s">
        <v>375</v>
      </c>
      <c r="C93" s="250" t="s">
        <v>376</v>
      </c>
      <c r="D93" s="233" t="s">
        <v>271</v>
      </c>
      <c r="E93" s="234">
        <v>64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6" t="s">
        <v>323</v>
      </c>
      <c r="S93" s="236" t="s">
        <v>213</v>
      </c>
      <c r="T93" s="237" t="s">
        <v>261</v>
      </c>
      <c r="U93" s="220">
        <v>0</v>
      </c>
      <c r="V93" s="220">
        <f>ROUND(E93*U93,2)</f>
        <v>0</v>
      </c>
      <c r="W93" s="220"/>
      <c r="X93" s="220" t="s">
        <v>262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263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1" t="s">
        <v>450</v>
      </c>
      <c r="D94" s="239"/>
      <c r="E94" s="239"/>
      <c r="F94" s="239"/>
      <c r="G94" s="239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218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61" t="s">
        <v>1043</v>
      </c>
      <c r="D95" s="257"/>
      <c r="E95" s="258">
        <v>64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265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31">
        <v>20</v>
      </c>
      <c r="B96" s="232" t="s">
        <v>377</v>
      </c>
      <c r="C96" s="250" t="s">
        <v>451</v>
      </c>
      <c r="D96" s="233" t="s">
        <v>247</v>
      </c>
      <c r="E96" s="234">
        <v>1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6"/>
      <c r="S96" s="236" t="s">
        <v>239</v>
      </c>
      <c r="T96" s="237" t="s">
        <v>272</v>
      </c>
      <c r="U96" s="220">
        <v>0.20300000000000001</v>
      </c>
      <c r="V96" s="220">
        <f>ROUND(E96*U96,2)</f>
        <v>0.2</v>
      </c>
      <c r="W96" s="220"/>
      <c r="X96" s="220" t="s">
        <v>262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263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1" t="s">
        <v>379</v>
      </c>
      <c r="D97" s="239"/>
      <c r="E97" s="239"/>
      <c r="F97" s="239"/>
      <c r="G97" s="239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218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52" t="s">
        <v>1068</v>
      </c>
      <c r="D98" s="240"/>
      <c r="E98" s="240"/>
      <c r="F98" s="240"/>
      <c r="G98" s="24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218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" outlineLevel="1" x14ac:dyDescent="0.25">
      <c r="A99" s="231">
        <v>21</v>
      </c>
      <c r="B99" s="232" t="s">
        <v>453</v>
      </c>
      <c r="C99" s="250" t="s">
        <v>454</v>
      </c>
      <c r="D99" s="233" t="s">
        <v>271</v>
      </c>
      <c r="E99" s="234">
        <v>43.2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0</v>
      </c>
      <c r="O99" s="234">
        <f>ROUND(E99*N99,2)</f>
        <v>0</v>
      </c>
      <c r="P99" s="234">
        <v>0</v>
      </c>
      <c r="Q99" s="234">
        <f>ROUND(E99*P99,2)</f>
        <v>0</v>
      </c>
      <c r="R99" s="236" t="s">
        <v>455</v>
      </c>
      <c r="S99" s="236" t="s">
        <v>213</v>
      </c>
      <c r="T99" s="237" t="s">
        <v>261</v>
      </c>
      <c r="U99" s="220">
        <v>0</v>
      </c>
      <c r="V99" s="220">
        <f>ROUND(E99*U99,2)</f>
        <v>0</v>
      </c>
      <c r="W99" s="220"/>
      <c r="X99" s="220" t="s">
        <v>456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457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62" t="s">
        <v>458</v>
      </c>
      <c r="D100" s="259"/>
      <c r="E100" s="259"/>
      <c r="F100" s="259"/>
      <c r="G100" s="259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278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38" t="str">
        <f>C100</f>
        <v>popř. lesní půdy s naložením, vodorovným přemístěním a složením na hromady nebo se zpětným přemístěním a rozprostřením.</v>
      </c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61" t="s">
        <v>1069</v>
      </c>
      <c r="D101" s="257"/>
      <c r="E101" s="258">
        <v>43.2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265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13" x14ac:dyDescent="0.25">
      <c r="A102" s="225" t="s">
        <v>208</v>
      </c>
      <c r="B102" s="226" t="s">
        <v>109</v>
      </c>
      <c r="C102" s="249" t="s">
        <v>110</v>
      </c>
      <c r="D102" s="227"/>
      <c r="E102" s="228"/>
      <c r="F102" s="229"/>
      <c r="G102" s="229">
        <f>SUMIF(AG103:AG128,"&lt;&gt;NOR",G103:G128)</f>
        <v>0</v>
      </c>
      <c r="H102" s="229"/>
      <c r="I102" s="229">
        <f>SUM(I103:I128)</f>
        <v>0</v>
      </c>
      <c r="J102" s="229"/>
      <c r="K102" s="229">
        <f>SUM(K103:K128)</f>
        <v>0</v>
      </c>
      <c r="L102" s="229"/>
      <c r="M102" s="229">
        <f>SUM(M103:M128)</f>
        <v>0</v>
      </c>
      <c r="N102" s="228"/>
      <c r="O102" s="228">
        <f>SUM(O103:O128)</f>
        <v>81.06</v>
      </c>
      <c r="P102" s="228"/>
      <c r="Q102" s="228">
        <f>SUM(Q103:Q128)</f>
        <v>0</v>
      </c>
      <c r="R102" s="229"/>
      <c r="S102" s="229"/>
      <c r="T102" s="230"/>
      <c r="U102" s="224"/>
      <c r="V102" s="224">
        <f>SUM(V103:V128)</f>
        <v>0</v>
      </c>
      <c r="W102" s="224"/>
      <c r="X102" s="224"/>
      <c r="AG102" t="s">
        <v>209</v>
      </c>
    </row>
    <row r="103" spans="1:60" outlineLevel="1" x14ac:dyDescent="0.25">
      <c r="A103" s="231">
        <v>22</v>
      </c>
      <c r="B103" s="232" t="s">
        <v>380</v>
      </c>
      <c r="C103" s="250" t="s">
        <v>381</v>
      </c>
      <c r="D103" s="233" t="s">
        <v>382</v>
      </c>
      <c r="E103" s="234">
        <v>32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4">
        <v>0.22106999999999999</v>
      </c>
      <c r="O103" s="234">
        <f>ROUND(E103*N103,2)</f>
        <v>7.07</v>
      </c>
      <c r="P103" s="234">
        <v>0</v>
      </c>
      <c r="Q103" s="234">
        <f>ROUND(E103*P103,2)</f>
        <v>0</v>
      </c>
      <c r="R103" s="236" t="s">
        <v>298</v>
      </c>
      <c r="S103" s="236" t="s">
        <v>213</v>
      </c>
      <c r="T103" s="237" t="s">
        <v>261</v>
      </c>
      <c r="U103" s="220">
        <v>0</v>
      </c>
      <c r="V103" s="220">
        <f>ROUND(E103*U103,2)</f>
        <v>0</v>
      </c>
      <c r="W103" s="220"/>
      <c r="X103" s="220" t="s">
        <v>262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263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62" t="s">
        <v>383</v>
      </c>
      <c r="D104" s="259"/>
      <c r="E104" s="259"/>
      <c r="F104" s="259"/>
      <c r="G104" s="259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278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38" t="str">
        <f>C104</f>
        <v>se zřízením štěrkopískového lože pod trubky a s jejich obsypem v průměrném celkovém množství do 0,15 m3/m,</v>
      </c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61" t="s">
        <v>1070</v>
      </c>
      <c r="D105" s="257"/>
      <c r="E105" s="258">
        <v>32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265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31">
        <v>23</v>
      </c>
      <c r="B106" s="232" t="s">
        <v>461</v>
      </c>
      <c r="C106" s="250" t="s">
        <v>462</v>
      </c>
      <c r="D106" s="233" t="s">
        <v>271</v>
      </c>
      <c r="E106" s="234">
        <v>9.6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4">
        <v>1.9397</v>
      </c>
      <c r="O106" s="234">
        <f>ROUND(E106*N106,2)</f>
        <v>18.62</v>
      </c>
      <c r="P106" s="234">
        <v>0</v>
      </c>
      <c r="Q106" s="234">
        <f>ROUND(E106*P106,2)</f>
        <v>0</v>
      </c>
      <c r="R106" s="236" t="s">
        <v>463</v>
      </c>
      <c r="S106" s="236" t="s">
        <v>213</v>
      </c>
      <c r="T106" s="237" t="s">
        <v>261</v>
      </c>
      <c r="U106" s="220">
        <v>0</v>
      </c>
      <c r="V106" s="220">
        <f>ROUND(E106*U106,2)</f>
        <v>0</v>
      </c>
      <c r="W106" s="220"/>
      <c r="X106" s="220" t="s">
        <v>262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263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61" t="s">
        <v>1071</v>
      </c>
      <c r="D107" s="257"/>
      <c r="E107" s="258">
        <v>9.6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265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31">
        <v>24</v>
      </c>
      <c r="B108" s="232" t="s">
        <v>465</v>
      </c>
      <c r="C108" s="250" t="s">
        <v>466</v>
      </c>
      <c r="D108" s="233" t="s">
        <v>271</v>
      </c>
      <c r="E108" s="234">
        <v>4.3559999999999999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4">
        <v>2.5249999999999999</v>
      </c>
      <c r="O108" s="234">
        <f>ROUND(E108*N108,2)</f>
        <v>11</v>
      </c>
      <c r="P108" s="234">
        <v>0</v>
      </c>
      <c r="Q108" s="234">
        <f>ROUND(E108*P108,2)</f>
        <v>0</v>
      </c>
      <c r="R108" s="236" t="s">
        <v>467</v>
      </c>
      <c r="S108" s="236" t="s">
        <v>213</v>
      </c>
      <c r="T108" s="237" t="s">
        <v>261</v>
      </c>
      <c r="U108" s="220">
        <v>0</v>
      </c>
      <c r="V108" s="220">
        <f>ROUND(E108*U108,2)</f>
        <v>0</v>
      </c>
      <c r="W108" s="220"/>
      <c r="X108" s="220" t="s">
        <v>262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263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62" t="s">
        <v>468</v>
      </c>
      <c r="D109" s="259"/>
      <c r="E109" s="259"/>
      <c r="F109" s="259"/>
      <c r="G109" s="259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278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61" t="s">
        <v>1072</v>
      </c>
      <c r="D110" s="257"/>
      <c r="E110" s="258">
        <v>4.3559999999999999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265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31">
        <v>25</v>
      </c>
      <c r="B111" s="232" t="s">
        <v>1073</v>
      </c>
      <c r="C111" s="250" t="s">
        <v>1074</v>
      </c>
      <c r="D111" s="233" t="s">
        <v>271</v>
      </c>
      <c r="E111" s="234">
        <v>16.384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2.5249999999999999</v>
      </c>
      <c r="O111" s="234">
        <f>ROUND(E111*N111,2)</f>
        <v>41.37</v>
      </c>
      <c r="P111" s="234">
        <v>0</v>
      </c>
      <c r="Q111" s="234">
        <f>ROUND(E111*P111,2)</f>
        <v>0</v>
      </c>
      <c r="R111" s="236" t="s">
        <v>467</v>
      </c>
      <c r="S111" s="236" t="s">
        <v>213</v>
      </c>
      <c r="T111" s="237" t="s">
        <v>261</v>
      </c>
      <c r="U111" s="220">
        <v>0</v>
      </c>
      <c r="V111" s="220">
        <f>ROUND(E111*U111,2)</f>
        <v>0</v>
      </c>
      <c r="W111" s="220"/>
      <c r="X111" s="220" t="s">
        <v>262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263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62" t="s">
        <v>1075</v>
      </c>
      <c r="D112" s="259"/>
      <c r="E112" s="259"/>
      <c r="F112" s="259"/>
      <c r="G112" s="259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278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61" t="s">
        <v>1076</v>
      </c>
      <c r="D113" s="257"/>
      <c r="E113" s="258">
        <v>16.384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265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31">
        <v>26</v>
      </c>
      <c r="B114" s="232" t="s">
        <v>470</v>
      </c>
      <c r="C114" s="250" t="s">
        <v>471</v>
      </c>
      <c r="D114" s="233" t="s">
        <v>259</v>
      </c>
      <c r="E114" s="234">
        <v>12.88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4">
        <v>3.6400000000000002E-2</v>
      </c>
      <c r="O114" s="234">
        <f>ROUND(E114*N114,2)</f>
        <v>0.47</v>
      </c>
      <c r="P114" s="234">
        <v>0</v>
      </c>
      <c r="Q114" s="234">
        <f>ROUND(E114*P114,2)</f>
        <v>0</v>
      </c>
      <c r="R114" s="236" t="s">
        <v>467</v>
      </c>
      <c r="S114" s="236" t="s">
        <v>213</v>
      </c>
      <c r="T114" s="237" t="s">
        <v>261</v>
      </c>
      <c r="U114" s="220">
        <v>0</v>
      </c>
      <c r="V114" s="220">
        <f>ROUND(E114*U114,2)</f>
        <v>0</v>
      </c>
      <c r="W114" s="220"/>
      <c r="X114" s="220" t="s">
        <v>262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263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5" outlineLevel="1" x14ac:dyDescent="0.25">
      <c r="A115" s="217"/>
      <c r="B115" s="218"/>
      <c r="C115" s="262" t="s">
        <v>472</v>
      </c>
      <c r="D115" s="259"/>
      <c r="E115" s="259"/>
      <c r="F115" s="259"/>
      <c r="G115" s="259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278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38" t="str">
        <f>C115</f>
        <v>svislé nebo šikmé (odkloněné) , půdorysně přímé nebo zalomené, stěn základových desek ve volných nebo zapažených jámách, rýhách, šachtách, včetně případných vzpěr,</v>
      </c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61" t="s">
        <v>1077</v>
      </c>
      <c r="D116" s="257"/>
      <c r="E116" s="258">
        <v>2.64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265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61" t="s">
        <v>1078</v>
      </c>
      <c r="D117" s="257"/>
      <c r="E117" s="258">
        <v>10.24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265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1">
        <v>27</v>
      </c>
      <c r="B118" s="232" t="s">
        <v>475</v>
      </c>
      <c r="C118" s="250" t="s">
        <v>476</v>
      </c>
      <c r="D118" s="233" t="s">
        <v>259</v>
      </c>
      <c r="E118" s="234">
        <v>12.88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4">
        <v>0</v>
      </c>
      <c r="O118" s="234">
        <f>ROUND(E118*N118,2)</f>
        <v>0</v>
      </c>
      <c r="P118" s="234">
        <v>0</v>
      </c>
      <c r="Q118" s="234">
        <f>ROUND(E118*P118,2)</f>
        <v>0</v>
      </c>
      <c r="R118" s="236" t="s">
        <v>467</v>
      </c>
      <c r="S118" s="236" t="s">
        <v>213</v>
      </c>
      <c r="T118" s="237" t="s">
        <v>261</v>
      </c>
      <c r="U118" s="220">
        <v>0</v>
      </c>
      <c r="V118" s="220">
        <f>ROUND(E118*U118,2)</f>
        <v>0</v>
      </c>
      <c r="W118" s="220"/>
      <c r="X118" s="220" t="s">
        <v>262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263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5" outlineLevel="1" x14ac:dyDescent="0.25">
      <c r="A119" s="217"/>
      <c r="B119" s="218"/>
      <c r="C119" s="262" t="s">
        <v>472</v>
      </c>
      <c r="D119" s="259"/>
      <c r="E119" s="259"/>
      <c r="F119" s="259"/>
      <c r="G119" s="259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278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38" t="str">
        <f>C119</f>
        <v>svislé nebo šikmé (odkloněné) , půdorysně přímé nebo zalomené, stěn základových desek ve volných nebo zapažených jámách, rýhách, šachtách, včetně případných vzpěr,</v>
      </c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17"/>
      <c r="B120" s="218"/>
      <c r="C120" s="261" t="s">
        <v>1077</v>
      </c>
      <c r="D120" s="257"/>
      <c r="E120" s="258">
        <v>2.64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265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61" t="s">
        <v>1078</v>
      </c>
      <c r="D121" s="257"/>
      <c r="E121" s="258">
        <v>10.24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265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31">
        <v>28</v>
      </c>
      <c r="B122" s="232" t="s">
        <v>1079</v>
      </c>
      <c r="C122" s="250" t="s">
        <v>1080</v>
      </c>
      <c r="D122" s="233" t="s">
        <v>308</v>
      </c>
      <c r="E122" s="234">
        <v>2.4575999999999998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4">
        <v>1.0217400000000001</v>
      </c>
      <c r="O122" s="234">
        <f>ROUND(E122*N122,2)</f>
        <v>2.5099999999999998</v>
      </c>
      <c r="P122" s="234">
        <v>0</v>
      </c>
      <c r="Q122" s="234">
        <f>ROUND(E122*P122,2)</f>
        <v>0</v>
      </c>
      <c r="R122" s="236" t="s">
        <v>467</v>
      </c>
      <c r="S122" s="236" t="s">
        <v>213</v>
      </c>
      <c r="T122" s="237" t="s">
        <v>261</v>
      </c>
      <c r="U122" s="220">
        <v>0</v>
      </c>
      <c r="V122" s="220">
        <f>ROUND(E122*U122,2)</f>
        <v>0</v>
      </c>
      <c r="W122" s="220"/>
      <c r="X122" s="220" t="s">
        <v>262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263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62" t="s">
        <v>479</v>
      </c>
      <c r="D123" s="259"/>
      <c r="E123" s="259"/>
      <c r="F123" s="259"/>
      <c r="G123" s="259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278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61" t="s">
        <v>1081</v>
      </c>
      <c r="D124" s="257"/>
      <c r="E124" s="258">
        <v>2.4575999999999998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265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31">
        <v>29</v>
      </c>
      <c r="B125" s="232" t="s">
        <v>483</v>
      </c>
      <c r="C125" s="250" t="s">
        <v>484</v>
      </c>
      <c r="D125" s="233" t="s">
        <v>259</v>
      </c>
      <c r="E125" s="234">
        <v>64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0</v>
      </c>
      <c r="O125" s="234">
        <f>ROUND(E125*N125,2)</f>
        <v>0</v>
      </c>
      <c r="P125" s="234">
        <v>0</v>
      </c>
      <c r="Q125" s="234">
        <f>ROUND(E125*P125,2)</f>
        <v>0</v>
      </c>
      <c r="R125" s="236"/>
      <c r="S125" s="236" t="s">
        <v>239</v>
      </c>
      <c r="T125" s="237" t="s">
        <v>272</v>
      </c>
      <c r="U125" s="220">
        <v>0</v>
      </c>
      <c r="V125" s="220">
        <f>ROUND(E125*U125,2)</f>
        <v>0</v>
      </c>
      <c r="W125" s="220"/>
      <c r="X125" s="220" t="s">
        <v>262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263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61" t="s">
        <v>1082</v>
      </c>
      <c r="D126" s="257"/>
      <c r="E126" s="258">
        <v>64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265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31">
        <v>30</v>
      </c>
      <c r="B127" s="232" t="s">
        <v>385</v>
      </c>
      <c r="C127" s="250" t="s">
        <v>386</v>
      </c>
      <c r="D127" s="233" t="s">
        <v>382</v>
      </c>
      <c r="E127" s="234">
        <v>32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4">
        <v>4.8000000000000001E-4</v>
      </c>
      <c r="O127" s="234">
        <f>ROUND(E127*N127,2)</f>
        <v>0.02</v>
      </c>
      <c r="P127" s="234">
        <v>0</v>
      </c>
      <c r="Q127" s="234">
        <f>ROUND(E127*P127,2)</f>
        <v>0</v>
      </c>
      <c r="R127" s="236" t="s">
        <v>387</v>
      </c>
      <c r="S127" s="236" t="s">
        <v>213</v>
      </c>
      <c r="T127" s="237" t="s">
        <v>261</v>
      </c>
      <c r="U127" s="220">
        <v>0</v>
      </c>
      <c r="V127" s="220">
        <f>ROUND(E127*U127,2)</f>
        <v>0</v>
      </c>
      <c r="W127" s="220"/>
      <c r="X127" s="220" t="s">
        <v>388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389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61" t="s">
        <v>1070</v>
      </c>
      <c r="D128" s="257"/>
      <c r="E128" s="258">
        <v>32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265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13" x14ac:dyDescent="0.25">
      <c r="A129" s="225" t="s">
        <v>208</v>
      </c>
      <c r="B129" s="226" t="s">
        <v>111</v>
      </c>
      <c r="C129" s="249" t="s">
        <v>112</v>
      </c>
      <c r="D129" s="227"/>
      <c r="E129" s="228"/>
      <c r="F129" s="229"/>
      <c r="G129" s="229">
        <f>SUMIF(AG130:AG140,"&lt;&gt;NOR",G130:G140)</f>
        <v>0</v>
      </c>
      <c r="H129" s="229"/>
      <c r="I129" s="229">
        <f>SUM(I130:I140)</f>
        <v>0</v>
      </c>
      <c r="J129" s="229"/>
      <c r="K129" s="229">
        <f>SUM(K130:K140)</f>
        <v>0</v>
      </c>
      <c r="L129" s="229"/>
      <c r="M129" s="229">
        <f>SUM(M130:M140)</f>
        <v>0</v>
      </c>
      <c r="N129" s="228"/>
      <c r="O129" s="228">
        <f>SUM(O130:O140)</f>
        <v>169.66000000000003</v>
      </c>
      <c r="P129" s="228"/>
      <c r="Q129" s="228">
        <f>SUM(Q130:Q140)</f>
        <v>0</v>
      </c>
      <c r="R129" s="229"/>
      <c r="S129" s="229"/>
      <c r="T129" s="230"/>
      <c r="U129" s="224"/>
      <c r="V129" s="224">
        <f>SUM(V130:V140)</f>
        <v>1.94</v>
      </c>
      <c r="W129" s="224"/>
      <c r="X129" s="224"/>
      <c r="AG129" t="s">
        <v>209</v>
      </c>
    </row>
    <row r="130" spans="1:60" ht="30" outlineLevel="1" x14ac:dyDescent="0.25">
      <c r="A130" s="231">
        <v>31</v>
      </c>
      <c r="B130" s="232" t="s">
        <v>486</v>
      </c>
      <c r="C130" s="250" t="s">
        <v>487</v>
      </c>
      <c r="D130" s="233" t="s">
        <v>259</v>
      </c>
      <c r="E130" s="234">
        <v>53.59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4">
        <v>0.30188999999999999</v>
      </c>
      <c r="O130" s="234">
        <f>ROUND(E130*N130,2)</f>
        <v>16.18</v>
      </c>
      <c r="P130" s="234">
        <v>0</v>
      </c>
      <c r="Q130" s="234">
        <f>ROUND(E130*P130,2)</f>
        <v>0</v>
      </c>
      <c r="R130" s="236" t="s">
        <v>467</v>
      </c>
      <c r="S130" s="236" t="s">
        <v>213</v>
      </c>
      <c r="T130" s="237" t="s">
        <v>261</v>
      </c>
      <c r="U130" s="220">
        <v>0</v>
      </c>
      <c r="V130" s="220">
        <f>ROUND(E130*U130,2)</f>
        <v>0</v>
      </c>
      <c r="W130" s="220"/>
      <c r="X130" s="220" t="s">
        <v>262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263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61" t="s">
        <v>1083</v>
      </c>
      <c r="D131" s="257"/>
      <c r="E131" s="258">
        <v>57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265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61" t="s">
        <v>489</v>
      </c>
      <c r="D132" s="257"/>
      <c r="E132" s="258">
        <v>-1.44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265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61" t="s">
        <v>772</v>
      </c>
      <c r="D133" s="257"/>
      <c r="E133" s="258">
        <v>-1.97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265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31">
        <v>32</v>
      </c>
      <c r="B134" s="232" t="s">
        <v>1084</v>
      </c>
      <c r="C134" s="250" t="s">
        <v>1085</v>
      </c>
      <c r="D134" s="233" t="s">
        <v>271</v>
      </c>
      <c r="E134" s="234">
        <v>56.2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4">
        <v>2.5772499999999998</v>
      </c>
      <c r="O134" s="234">
        <f>ROUND(E134*N134,2)</f>
        <v>144.84</v>
      </c>
      <c r="P134" s="234">
        <v>0</v>
      </c>
      <c r="Q134" s="234">
        <f>ROUND(E134*P134,2)</f>
        <v>0</v>
      </c>
      <c r="R134" s="236" t="s">
        <v>260</v>
      </c>
      <c r="S134" s="236" t="s">
        <v>213</v>
      </c>
      <c r="T134" s="237" t="s">
        <v>261</v>
      </c>
      <c r="U134" s="220">
        <v>0</v>
      </c>
      <c r="V134" s="220">
        <f>ROUND(E134*U134,2)</f>
        <v>0</v>
      </c>
      <c r="W134" s="220"/>
      <c r="X134" s="220" t="s">
        <v>262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263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0.5" outlineLevel="1" x14ac:dyDescent="0.25">
      <c r="A135" s="217"/>
      <c r="B135" s="218"/>
      <c r="C135" s="262" t="s">
        <v>493</v>
      </c>
      <c r="D135" s="259"/>
      <c r="E135" s="259"/>
      <c r="F135" s="259"/>
      <c r="G135" s="259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278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38" t="str">
        <f>C135</f>
        <v>čistíren odpadních vod (mimo budovy), nádrží, vodojemů, žlabů nebo kanálů, včetně pomocného pracovního lešení o výšce podlahy do 1900 mm a pro zatížení do 1,5 kPa,</v>
      </c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31">
        <v>33</v>
      </c>
      <c r="B136" s="232" t="s">
        <v>494</v>
      </c>
      <c r="C136" s="250" t="s">
        <v>495</v>
      </c>
      <c r="D136" s="233" t="s">
        <v>308</v>
      </c>
      <c r="E136" s="234">
        <v>8.43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4">
        <v>1.02535</v>
      </c>
      <c r="O136" s="234">
        <f>ROUND(E136*N136,2)</f>
        <v>8.64</v>
      </c>
      <c r="P136" s="234">
        <v>0</v>
      </c>
      <c r="Q136" s="234">
        <f>ROUND(E136*P136,2)</f>
        <v>0</v>
      </c>
      <c r="R136" s="236" t="s">
        <v>260</v>
      </c>
      <c r="S136" s="236" t="s">
        <v>213</v>
      </c>
      <c r="T136" s="237" t="s">
        <v>261</v>
      </c>
      <c r="U136" s="220">
        <v>0</v>
      </c>
      <c r="V136" s="220">
        <f>ROUND(E136*U136,2)</f>
        <v>0</v>
      </c>
      <c r="W136" s="220"/>
      <c r="X136" s="220" t="s">
        <v>262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263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5" outlineLevel="1" x14ac:dyDescent="0.25">
      <c r="A137" s="217"/>
      <c r="B137" s="218"/>
      <c r="C137" s="262" t="s">
        <v>496</v>
      </c>
      <c r="D137" s="259"/>
      <c r="E137" s="259"/>
      <c r="F137" s="259"/>
      <c r="G137" s="259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278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38" t="str">
        <f>C137</f>
        <v>čistíren odpadních vod (mimo budovy), nádrží, vodojemů, žlabů nebo kanálů , včetně pomocného pracovního lešení o výšce podlahy do 1900 mm a pro zatížení do 1,5 kPa,</v>
      </c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52" t="s">
        <v>497</v>
      </c>
      <c r="D138" s="240"/>
      <c r="E138" s="240"/>
      <c r="F138" s="240"/>
      <c r="G138" s="24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218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61" t="s">
        <v>1086</v>
      </c>
      <c r="D139" s="257"/>
      <c r="E139" s="258">
        <v>8.43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265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1">
        <v>34</v>
      </c>
      <c r="B140" s="242" t="s">
        <v>499</v>
      </c>
      <c r="C140" s="253" t="s">
        <v>500</v>
      </c>
      <c r="D140" s="243" t="s">
        <v>292</v>
      </c>
      <c r="E140" s="244">
        <v>2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6"/>
      <c r="S140" s="246" t="s">
        <v>239</v>
      </c>
      <c r="T140" s="247" t="s">
        <v>272</v>
      </c>
      <c r="U140" s="220">
        <v>0.96799999999999997</v>
      </c>
      <c r="V140" s="220">
        <f>ROUND(E140*U140,2)</f>
        <v>1.94</v>
      </c>
      <c r="W140" s="220"/>
      <c r="X140" s="220" t="s">
        <v>262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263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13" x14ac:dyDescent="0.25">
      <c r="A141" s="225" t="s">
        <v>208</v>
      </c>
      <c r="B141" s="226" t="s">
        <v>113</v>
      </c>
      <c r="C141" s="249" t="s">
        <v>114</v>
      </c>
      <c r="D141" s="227"/>
      <c r="E141" s="228"/>
      <c r="F141" s="229"/>
      <c r="G141" s="229">
        <f>SUMIF(AG142:AG153,"&lt;&gt;NOR",G142:G153)</f>
        <v>0</v>
      </c>
      <c r="H141" s="229"/>
      <c r="I141" s="229">
        <f>SUM(I142:I153)</f>
        <v>0</v>
      </c>
      <c r="J141" s="229"/>
      <c r="K141" s="229">
        <f>SUM(K142:K153)</f>
        <v>0</v>
      </c>
      <c r="L141" s="229"/>
      <c r="M141" s="229">
        <f>SUM(M142:M153)</f>
        <v>0</v>
      </c>
      <c r="N141" s="228"/>
      <c r="O141" s="228">
        <f>SUM(O142:O153)</f>
        <v>9.2200000000000006</v>
      </c>
      <c r="P141" s="228"/>
      <c r="Q141" s="228">
        <f>SUM(Q142:Q153)</f>
        <v>0</v>
      </c>
      <c r="R141" s="229"/>
      <c r="S141" s="229"/>
      <c r="T141" s="230"/>
      <c r="U141" s="224"/>
      <c r="V141" s="224">
        <f>SUM(V142:V153)</f>
        <v>0</v>
      </c>
      <c r="W141" s="224"/>
      <c r="X141" s="224"/>
      <c r="AG141" t="s">
        <v>209</v>
      </c>
    </row>
    <row r="142" spans="1:60" ht="20" outlineLevel="1" x14ac:dyDescent="0.25">
      <c r="A142" s="231">
        <v>35</v>
      </c>
      <c r="B142" s="232" t="s">
        <v>503</v>
      </c>
      <c r="C142" s="250" t="s">
        <v>504</v>
      </c>
      <c r="D142" s="233" t="s">
        <v>259</v>
      </c>
      <c r="E142" s="234">
        <v>208</v>
      </c>
      <c r="F142" s="235"/>
      <c r="G142" s="236">
        <f>ROUND(E142*F142,2)</f>
        <v>0</v>
      </c>
      <c r="H142" s="235"/>
      <c r="I142" s="236">
        <f>ROUND(E142*H142,2)</f>
        <v>0</v>
      </c>
      <c r="J142" s="235"/>
      <c r="K142" s="236">
        <f>ROUND(E142*J142,2)</f>
        <v>0</v>
      </c>
      <c r="L142" s="236">
        <v>21</v>
      </c>
      <c r="M142" s="236">
        <f>G142*(1+L142/100)</f>
        <v>0</v>
      </c>
      <c r="N142" s="234">
        <v>4.4350000000000001E-2</v>
      </c>
      <c r="O142" s="234">
        <f>ROUND(E142*N142,2)</f>
        <v>9.2200000000000006</v>
      </c>
      <c r="P142" s="234">
        <v>0</v>
      </c>
      <c r="Q142" s="234">
        <f>ROUND(E142*P142,2)</f>
        <v>0</v>
      </c>
      <c r="R142" s="236" t="s">
        <v>260</v>
      </c>
      <c r="S142" s="236" t="s">
        <v>213</v>
      </c>
      <c r="T142" s="237" t="s">
        <v>261</v>
      </c>
      <c r="U142" s="220">
        <v>0</v>
      </c>
      <c r="V142" s="220">
        <f>ROUND(E142*U142,2)</f>
        <v>0</v>
      </c>
      <c r="W142" s="220"/>
      <c r="X142" s="220" t="s">
        <v>262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263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17"/>
      <c r="B143" s="218"/>
      <c r="C143" s="262" t="s">
        <v>277</v>
      </c>
      <c r="D143" s="259"/>
      <c r="E143" s="259"/>
      <c r="F143" s="259"/>
      <c r="G143" s="259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278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63" t="s">
        <v>279</v>
      </c>
      <c r="D144" s="260"/>
      <c r="E144" s="260"/>
      <c r="F144" s="260"/>
      <c r="G144" s="26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278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63" t="s">
        <v>280</v>
      </c>
      <c r="D145" s="260"/>
      <c r="E145" s="260"/>
      <c r="F145" s="260"/>
      <c r="G145" s="26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278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17"/>
      <c r="B146" s="218"/>
      <c r="C146" s="261" t="s">
        <v>1087</v>
      </c>
      <c r="D146" s="257"/>
      <c r="E146" s="258">
        <v>112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265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61" t="s">
        <v>1088</v>
      </c>
      <c r="D147" s="257"/>
      <c r="E147" s="258">
        <v>96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265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0" outlineLevel="1" x14ac:dyDescent="0.25">
      <c r="A148" s="231">
        <v>36</v>
      </c>
      <c r="B148" s="232" t="s">
        <v>506</v>
      </c>
      <c r="C148" s="250" t="s">
        <v>507</v>
      </c>
      <c r="D148" s="233" t="s">
        <v>259</v>
      </c>
      <c r="E148" s="234">
        <v>208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4">
        <v>0</v>
      </c>
      <c r="O148" s="234">
        <f>ROUND(E148*N148,2)</f>
        <v>0</v>
      </c>
      <c r="P148" s="234">
        <v>0</v>
      </c>
      <c r="Q148" s="234">
        <f>ROUND(E148*P148,2)</f>
        <v>0</v>
      </c>
      <c r="R148" s="236" t="s">
        <v>260</v>
      </c>
      <c r="S148" s="236" t="s">
        <v>213</v>
      </c>
      <c r="T148" s="237" t="s">
        <v>261</v>
      </c>
      <c r="U148" s="220">
        <v>0</v>
      </c>
      <c r="V148" s="220">
        <f>ROUND(E148*U148,2)</f>
        <v>0</v>
      </c>
      <c r="W148" s="220"/>
      <c r="X148" s="220" t="s">
        <v>262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263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62" t="s">
        <v>277</v>
      </c>
      <c r="D149" s="259"/>
      <c r="E149" s="259"/>
      <c r="F149" s="259"/>
      <c r="G149" s="259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278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17"/>
      <c r="B150" s="218"/>
      <c r="C150" s="263" t="s">
        <v>279</v>
      </c>
      <c r="D150" s="260"/>
      <c r="E150" s="260"/>
      <c r="F150" s="260"/>
      <c r="G150" s="26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278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63" t="s">
        <v>280</v>
      </c>
      <c r="D151" s="260"/>
      <c r="E151" s="260"/>
      <c r="F151" s="260"/>
      <c r="G151" s="26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278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17"/>
      <c r="B152" s="218"/>
      <c r="C152" s="261" t="s">
        <v>1087</v>
      </c>
      <c r="D152" s="257"/>
      <c r="E152" s="258">
        <v>112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265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61" t="s">
        <v>1088</v>
      </c>
      <c r="D153" s="257"/>
      <c r="E153" s="258">
        <v>96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265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13" x14ac:dyDescent="0.25">
      <c r="A154" s="225" t="s">
        <v>208</v>
      </c>
      <c r="B154" s="226" t="s">
        <v>115</v>
      </c>
      <c r="C154" s="249" t="s">
        <v>116</v>
      </c>
      <c r="D154" s="227"/>
      <c r="E154" s="228"/>
      <c r="F154" s="229"/>
      <c r="G154" s="229">
        <f>SUMIF(AG155:AG161,"&lt;&gt;NOR",G155:G161)</f>
        <v>0</v>
      </c>
      <c r="H154" s="229"/>
      <c r="I154" s="229">
        <f>SUM(I155:I161)</f>
        <v>0</v>
      </c>
      <c r="J154" s="229"/>
      <c r="K154" s="229">
        <f>SUM(K155:K161)</f>
        <v>0</v>
      </c>
      <c r="L154" s="229"/>
      <c r="M154" s="229">
        <f>SUM(M155:M161)</f>
        <v>0</v>
      </c>
      <c r="N154" s="228"/>
      <c r="O154" s="228">
        <f>SUM(O155:O161)</f>
        <v>71.540000000000006</v>
      </c>
      <c r="P154" s="228"/>
      <c r="Q154" s="228">
        <f>SUM(Q155:Q161)</f>
        <v>0</v>
      </c>
      <c r="R154" s="229"/>
      <c r="S154" s="229"/>
      <c r="T154" s="230"/>
      <c r="U154" s="224"/>
      <c r="V154" s="224">
        <f>SUM(V155:V161)</f>
        <v>0</v>
      </c>
      <c r="W154" s="224"/>
      <c r="X154" s="224"/>
      <c r="AG154" t="s">
        <v>209</v>
      </c>
    </row>
    <row r="155" spans="1:60" outlineLevel="1" x14ac:dyDescent="0.25">
      <c r="A155" s="231">
        <v>37</v>
      </c>
      <c r="B155" s="232" t="s">
        <v>508</v>
      </c>
      <c r="C155" s="250" t="s">
        <v>509</v>
      </c>
      <c r="D155" s="233" t="s">
        <v>271</v>
      </c>
      <c r="E155" s="234">
        <v>2.052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4">
        <v>2.5251100000000002</v>
      </c>
      <c r="O155" s="234">
        <f>ROUND(E155*N155,2)</f>
        <v>5.18</v>
      </c>
      <c r="P155" s="234">
        <v>0</v>
      </c>
      <c r="Q155" s="234">
        <f>ROUND(E155*P155,2)</f>
        <v>0</v>
      </c>
      <c r="R155" s="236" t="s">
        <v>467</v>
      </c>
      <c r="S155" s="236" t="s">
        <v>213</v>
      </c>
      <c r="T155" s="237" t="s">
        <v>261</v>
      </c>
      <c r="U155" s="220">
        <v>0</v>
      </c>
      <c r="V155" s="220">
        <f>ROUND(E155*U155,2)</f>
        <v>0</v>
      </c>
      <c r="W155" s="220"/>
      <c r="X155" s="220" t="s">
        <v>262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263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17"/>
      <c r="B156" s="218"/>
      <c r="C156" s="261" t="s">
        <v>1089</v>
      </c>
      <c r="D156" s="257"/>
      <c r="E156" s="258">
        <v>2.052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265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31">
        <v>38</v>
      </c>
      <c r="B157" s="232" t="s">
        <v>511</v>
      </c>
      <c r="C157" s="250" t="s">
        <v>512</v>
      </c>
      <c r="D157" s="233" t="s">
        <v>308</v>
      </c>
      <c r="E157" s="234">
        <v>0.18468000000000001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4">
        <v>1.0166500000000001</v>
      </c>
      <c r="O157" s="234">
        <f>ROUND(E157*N157,2)</f>
        <v>0.19</v>
      </c>
      <c r="P157" s="234">
        <v>0</v>
      </c>
      <c r="Q157" s="234">
        <f>ROUND(E157*P157,2)</f>
        <v>0</v>
      </c>
      <c r="R157" s="236" t="s">
        <v>467</v>
      </c>
      <c r="S157" s="236" t="s">
        <v>213</v>
      </c>
      <c r="T157" s="237" t="s">
        <v>261</v>
      </c>
      <c r="U157" s="220">
        <v>0</v>
      </c>
      <c r="V157" s="220">
        <f>ROUND(E157*U157,2)</f>
        <v>0</v>
      </c>
      <c r="W157" s="220"/>
      <c r="X157" s="220" t="s">
        <v>262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263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62" t="s">
        <v>513</v>
      </c>
      <c r="D158" s="259"/>
      <c r="E158" s="259"/>
      <c r="F158" s="259"/>
      <c r="G158" s="259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278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17"/>
      <c r="B159" s="218"/>
      <c r="C159" s="252" t="s">
        <v>514</v>
      </c>
      <c r="D159" s="240"/>
      <c r="E159" s="240"/>
      <c r="F159" s="240"/>
      <c r="G159" s="24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218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17"/>
      <c r="B160" s="218"/>
      <c r="C160" s="261" t="s">
        <v>1090</v>
      </c>
      <c r="D160" s="257"/>
      <c r="E160" s="258">
        <v>0.18468000000000001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265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1">
        <v>39</v>
      </c>
      <c r="B161" s="242" t="s">
        <v>819</v>
      </c>
      <c r="C161" s="253" t="s">
        <v>820</v>
      </c>
      <c r="D161" s="243" t="s">
        <v>271</v>
      </c>
      <c r="E161" s="244">
        <v>26.2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4">
        <v>2.52542</v>
      </c>
      <c r="O161" s="244">
        <f>ROUND(E161*N161,2)</f>
        <v>66.17</v>
      </c>
      <c r="P161" s="244">
        <v>0</v>
      </c>
      <c r="Q161" s="244">
        <f>ROUND(E161*P161,2)</f>
        <v>0</v>
      </c>
      <c r="R161" s="246"/>
      <c r="S161" s="246" t="s">
        <v>239</v>
      </c>
      <c r="T161" s="247" t="s">
        <v>272</v>
      </c>
      <c r="U161" s="220">
        <v>0</v>
      </c>
      <c r="V161" s="220">
        <f>ROUND(E161*U161,2)</f>
        <v>0</v>
      </c>
      <c r="W161" s="220"/>
      <c r="X161" s="220" t="s">
        <v>262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263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13" x14ac:dyDescent="0.25">
      <c r="A162" s="225" t="s">
        <v>208</v>
      </c>
      <c r="B162" s="226" t="s">
        <v>119</v>
      </c>
      <c r="C162" s="249" t="s">
        <v>120</v>
      </c>
      <c r="D162" s="227"/>
      <c r="E162" s="228"/>
      <c r="F162" s="229"/>
      <c r="G162" s="229">
        <f>SUMIF(AG163:AG176,"&lt;&gt;NOR",G163:G176)</f>
        <v>0</v>
      </c>
      <c r="H162" s="229"/>
      <c r="I162" s="229">
        <f>SUM(I163:I176)</f>
        <v>0</v>
      </c>
      <c r="J162" s="229"/>
      <c r="K162" s="229">
        <f>SUM(K163:K176)</f>
        <v>0</v>
      </c>
      <c r="L162" s="229"/>
      <c r="M162" s="229">
        <f>SUM(M163:M176)</f>
        <v>0</v>
      </c>
      <c r="N162" s="228"/>
      <c r="O162" s="228">
        <f>SUM(O163:O176)</f>
        <v>0</v>
      </c>
      <c r="P162" s="228"/>
      <c r="Q162" s="228">
        <f>SUM(Q163:Q176)</f>
        <v>0</v>
      </c>
      <c r="R162" s="229"/>
      <c r="S162" s="229"/>
      <c r="T162" s="230"/>
      <c r="U162" s="224"/>
      <c r="V162" s="224">
        <f>SUM(V163:V176)</f>
        <v>0</v>
      </c>
      <c r="W162" s="224"/>
      <c r="X162" s="224"/>
      <c r="AG162" t="s">
        <v>209</v>
      </c>
    </row>
    <row r="163" spans="1:60" outlineLevel="1" x14ac:dyDescent="0.25">
      <c r="A163" s="231">
        <v>40</v>
      </c>
      <c r="B163" s="232" t="s">
        <v>825</v>
      </c>
      <c r="C163" s="250" t="s">
        <v>826</v>
      </c>
      <c r="D163" s="233" t="s">
        <v>259</v>
      </c>
      <c r="E163" s="234">
        <v>44.89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4">
        <v>0</v>
      </c>
      <c r="O163" s="234">
        <f>ROUND(E163*N163,2)</f>
        <v>0</v>
      </c>
      <c r="P163" s="234">
        <v>0</v>
      </c>
      <c r="Q163" s="234">
        <f>ROUND(E163*P163,2)</f>
        <v>0</v>
      </c>
      <c r="R163" s="236"/>
      <c r="S163" s="236" t="s">
        <v>239</v>
      </c>
      <c r="T163" s="237" t="s">
        <v>272</v>
      </c>
      <c r="U163" s="220">
        <v>0</v>
      </c>
      <c r="V163" s="220">
        <f>ROUND(E163*U163,2)</f>
        <v>0</v>
      </c>
      <c r="W163" s="220"/>
      <c r="X163" s="220" t="s">
        <v>262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263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61" t="s">
        <v>1091</v>
      </c>
      <c r="D164" s="257"/>
      <c r="E164" s="258">
        <v>44.89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265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31">
        <v>41</v>
      </c>
      <c r="B165" s="232" t="s">
        <v>828</v>
      </c>
      <c r="C165" s="250" t="s">
        <v>829</v>
      </c>
      <c r="D165" s="233" t="s">
        <v>259</v>
      </c>
      <c r="E165" s="234">
        <v>44.89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4">
        <v>0</v>
      </c>
      <c r="O165" s="234">
        <f>ROUND(E165*N165,2)</f>
        <v>0</v>
      </c>
      <c r="P165" s="234">
        <v>0</v>
      </c>
      <c r="Q165" s="234">
        <f>ROUND(E165*P165,2)</f>
        <v>0</v>
      </c>
      <c r="R165" s="236"/>
      <c r="S165" s="236" t="s">
        <v>239</v>
      </c>
      <c r="T165" s="237" t="s">
        <v>272</v>
      </c>
      <c r="U165" s="220">
        <v>0</v>
      </c>
      <c r="V165" s="220">
        <f>ROUND(E165*U165,2)</f>
        <v>0</v>
      </c>
      <c r="W165" s="220"/>
      <c r="X165" s="220" t="s">
        <v>262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263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61" t="s">
        <v>1091</v>
      </c>
      <c r="D166" s="257"/>
      <c r="E166" s="258">
        <v>44.89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265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31">
        <v>42</v>
      </c>
      <c r="B167" s="232" t="s">
        <v>830</v>
      </c>
      <c r="C167" s="250" t="s">
        <v>831</v>
      </c>
      <c r="D167" s="233" t="s">
        <v>259</v>
      </c>
      <c r="E167" s="234">
        <v>44.89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4">
        <v>0</v>
      </c>
      <c r="O167" s="234">
        <f>ROUND(E167*N167,2)</f>
        <v>0</v>
      </c>
      <c r="P167" s="234">
        <v>0</v>
      </c>
      <c r="Q167" s="234">
        <f>ROUND(E167*P167,2)</f>
        <v>0</v>
      </c>
      <c r="R167" s="236"/>
      <c r="S167" s="236" t="s">
        <v>239</v>
      </c>
      <c r="T167" s="237" t="s">
        <v>272</v>
      </c>
      <c r="U167" s="220">
        <v>0</v>
      </c>
      <c r="V167" s="220">
        <f>ROUND(E167*U167,2)</f>
        <v>0</v>
      </c>
      <c r="W167" s="220"/>
      <c r="X167" s="220" t="s">
        <v>262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263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17"/>
      <c r="B168" s="218"/>
      <c r="C168" s="261" t="s">
        <v>1091</v>
      </c>
      <c r="D168" s="257"/>
      <c r="E168" s="258">
        <v>44.89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265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31">
        <v>43</v>
      </c>
      <c r="B169" s="232" t="s">
        <v>832</v>
      </c>
      <c r="C169" s="250" t="s">
        <v>833</v>
      </c>
      <c r="D169" s="233" t="s">
        <v>259</v>
      </c>
      <c r="E169" s="234">
        <v>44.89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4">
        <v>0</v>
      </c>
      <c r="O169" s="234">
        <f>ROUND(E169*N169,2)</f>
        <v>0</v>
      </c>
      <c r="P169" s="234">
        <v>0</v>
      </c>
      <c r="Q169" s="234">
        <f>ROUND(E169*P169,2)</f>
        <v>0</v>
      </c>
      <c r="R169" s="236"/>
      <c r="S169" s="236" t="s">
        <v>239</v>
      </c>
      <c r="T169" s="237" t="s">
        <v>272</v>
      </c>
      <c r="U169" s="220">
        <v>0</v>
      </c>
      <c r="V169" s="220">
        <f>ROUND(E169*U169,2)</f>
        <v>0</v>
      </c>
      <c r="W169" s="220"/>
      <c r="X169" s="220" t="s">
        <v>262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263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61" t="s">
        <v>1091</v>
      </c>
      <c r="D170" s="257"/>
      <c r="E170" s="258">
        <v>44.89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265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31">
        <v>44</v>
      </c>
      <c r="B171" s="232" t="s">
        <v>834</v>
      </c>
      <c r="C171" s="250" t="s">
        <v>835</v>
      </c>
      <c r="D171" s="233" t="s">
        <v>259</v>
      </c>
      <c r="E171" s="234">
        <v>44.89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4">
        <v>0</v>
      </c>
      <c r="O171" s="234">
        <f>ROUND(E171*N171,2)</f>
        <v>0</v>
      </c>
      <c r="P171" s="234">
        <v>0</v>
      </c>
      <c r="Q171" s="234">
        <f>ROUND(E171*P171,2)</f>
        <v>0</v>
      </c>
      <c r="R171" s="236"/>
      <c r="S171" s="236" t="s">
        <v>239</v>
      </c>
      <c r="T171" s="237" t="s">
        <v>272</v>
      </c>
      <c r="U171" s="220">
        <v>0</v>
      </c>
      <c r="V171" s="220">
        <f>ROUND(E171*U171,2)</f>
        <v>0</v>
      </c>
      <c r="W171" s="220"/>
      <c r="X171" s="220" t="s">
        <v>262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263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17"/>
      <c r="B172" s="218"/>
      <c r="C172" s="251" t="s">
        <v>836</v>
      </c>
      <c r="D172" s="239"/>
      <c r="E172" s="239"/>
      <c r="F172" s="239"/>
      <c r="G172" s="239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218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61" t="s">
        <v>1091</v>
      </c>
      <c r="D173" s="257"/>
      <c r="E173" s="258">
        <v>44.89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265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31">
        <v>45</v>
      </c>
      <c r="B174" s="232" t="s">
        <v>837</v>
      </c>
      <c r="C174" s="250" t="s">
        <v>838</v>
      </c>
      <c r="D174" s="233" t="s">
        <v>259</v>
      </c>
      <c r="E174" s="234">
        <v>44.89</v>
      </c>
      <c r="F174" s="235"/>
      <c r="G174" s="236">
        <f>ROUND(E174*F174,2)</f>
        <v>0</v>
      </c>
      <c r="H174" s="235"/>
      <c r="I174" s="236">
        <f>ROUND(E174*H174,2)</f>
        <v>0</v>
      </c>
      <c r="J174" s="235"/>
      <c r="K174" s="236">
        <f>ROUND(E174*J174,2)</f>
        <v>0</v>
      </c>
      <c r="L174" s="236">
        <v>21</v>
      </c>
      <c r="M174" s="236">
        <f>G174*(1+L174/100)</f>
        <v>0</v>
      </c>
      <c r="N174" s="234">
        <v>0</v>
      </c>
      <c r="O174" s="234">
        <f>ROUND(E174*N174,2)</f>
        <v>0</v>
      </c>
      <c r="P174" s="234">
        <v>0</v>
      </c>
      <c r="Q174" s="234">
        <f>ROUND(E174*P174,2)</f>
        <v>0</v>
      </c>
      <c r="R174" s="236"/>
      <c r="S174" s="236" t="s">
        <v>239</v>
      </c>
      <c r="T174" s="237" t="s">
        <v>272</v>
      </c>
      <c r="U174" s="220">
        <v>0</v>
      </c>
      <c r="V174" s="220">
        <f>ROUND(E174*U174,2)</f>
        <v>0</v>
      </c>
      <c r="W174" s="220"/>
      <c r="X174" s="220" t="s">
        <v>262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263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17"/>
      <c r="B175" s="218"/>
      <c r="C175" s="251" t="s">
        <v>836</v>
      </c>
      <c r="D175" s="239"/>
      <c r="E175" s="239"/>
      <c r="F175" s="239"/>
      <c r="G175" s="239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218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61" t="s">
        <v>1091</v>
      </c>
      <c r="D176" s="257"/>
      <c r="E176" s="258">
        <v>44.89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265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13" x14ac:dyDescent="0.25">
      <c r="A177" s="225" t="s">
        <v>208</v>
      </c>
      <c r="B177" s="226" t="s">
        <v>121</v>
      </c>
      <c r="C177" s="249" t="s">
        <v>65</v>
      </c>
      <c r="D177" s="227"/>
      <c r="E177" s="228"/>
      <c r="F177" s="229"/>
      <c r="G177" s="229">
        <f>SUMIF(AG178:AG186,"&lt;&gt;NOR",G178:G186)</f>
        <v>0</v>
      </c>
      <c r="H177" s="229"/>
      <c r="I177" s="229">
        <f>SUM(I178:I186)</f>
        <v>0</v>
      </c>
      <c r="J177" s="229"/>
      <c r="K177" s="229">
        <f>SUM(K178:K186)</f>
        <v>0</v>
      </c>
      <c r="L177" s="229"/>
      <c r="M177" s="229">
        <f>SUM(M178:M186)</f>
        <v>0</v>
      </c>
      <c r="N177" s="228"/>
      <c r="O177" s="228">
        <f>SUM(O178:O186)</f>
        <v>15.81</v>
      </c>
      <c r="P177" s="228"/>
      <c r="Q177" s="228">
        <f>SUM(Q178:Q186)</f>
        <v>0</v>
      </c>
      <c r="R177" s="229"/>
      <c r="S177" s="229"/>
      <c r="T177" s="230"/>
      <c r="U177" s="224"/>
      <c r="V177" s="224">
        <f>SUM(V178:V186)</f>
        <v>0</v>
      </c>
      <c r="W177" s="224"/>
      <c r="X177" s="224"/>
      <c r="AG177" t="s">
        <v>209</v>
      </c>
    </row>
    <row r="178" spans="1:60" outlineLevel="1" x14ac:dyDescent="0.25">
      <c r="A178" s="231">
        <v>46</v>
      </c>
      <c r="B178" s="232" t="s">
        <v>520</v>
      </c>
      <c r="C178" s="250" t="s">
        <v>521</v>
      </c>
      <c r="D178" s="233" t="s">
        <v>259</v>
      </c>
      <c r="E178" s="234">
        <v>29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21</v>
      </c>
      <c r="M178" s="236">
        <f>G178*(1+L178/100)</f>
        <v>0</v>
      </c>
      <c r="N178" s="234">
        <v>0.54522000000000004</v>
      </c>
      <c r="O178" s="234">
        <f>ROUND(E178*N178,2)</f>
        <v>15.81</v>
      </c>
      <c r="P178" s="234">
        <v>0</v>
      </c>
      <c r="Q178" s="234">
        <f>ROUND(E178*P178,2)</f>
        <v>0</v>
      </c>
      <c r="R178" s="236" t="s">
        <v>455</v>
      </c>
      <c r="S178" s="236" t="s">
        <v>213</v>
      </c>
      <c r="T178" s="237" t="s">
        <v>261</v>
      </c>
      <c r="U178" s="220">
        <v>0</v>
      </c>
      <c r="V178" s="220">
        <f>ROUND(E178*U178,2)</f>
        <v>0</v>
      </c>
      <c r="W178" s="220"/>
      <c r="X178" s="220" t="s">
        <v>456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457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40.5" outlineLevel="1" x14ac:dyDescent="0.25">
      <c r="A179" s="217"/>
      <c r="B179" s="218"/>
      <c r="C179" s="262" t="s">
        <v>522</v>
      </c>
      <c r="D179" s="259"/>
      <c r="E179" s="259"/>
      <c r="F179" s="259"/>
      <c r="G179" s="259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278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38" t="str">
        <f>C179</f>
        <v>odkopávky nezapažené pro silnice, s přemístěním výkopku v příčných profilech, s naložením na dopravní prostředek a odvozem do 1 km, s uložením výkopku na skládku a úpravou pláně. Podklad z prostého betonu B 7,5 tl. 10 cm, dodávka a položení dlažby betonové do lože z těženého kameniva do tl. 3 cm, s vyplněním spár, s dvojím beraněním a se smetením přebytečného materiálu na krajnici, osazení a dodávka záhonových obrubníků do lože z prostého betonu tl. 5 - 10 cm se zalitím a zatřením spár maltou, s opěrou.</v>
      </c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17"/>
      <c r="B180" s="218"/>
      <c r="C180" s="263" t="s">
        <v>523</v>
      </c>
      <c r="D180" s="260"/>
      <c r="E180" s="260"/>
      <c r="F180" s="260"/>
      <c r="G180" s="26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278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63" t="s">
        <v>524</v>
      </c>
      <c r="D181" s="260"/>
      <c r="E181" s="260"/>
      <c r="F181" s="260"/>
      <c r="G181" s="26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278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63" t="s">
        <v>525</v>
      </c>
      <c r="D182" s="260"/>
      <c r="E182" s="260"/>
      <c r="F182" s="260"/>
      <c r="G182" s="26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278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63" t="s">
        <v>526</v>
      </c>
      <c r="D183" s="260"/>
      <c r="E183" s="260"/>
      <c r="F183" s="260"/>
      <c r="G183" s="26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278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17"/>
      <c r="B184" s="218"/>
      <c r="C184" s="263" t="s">
        <v>527</v>
      </c>
      <c r="D184" s="260"/>
      <c r="E184" s="260"/>
      <c r="F184" s="260"/>
      <c r="G184" s="26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278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52" t="s">
        <v>528</v>
      </c>
      <c r="D185" s="240"/>
      <c r="E185" s="240"/>
      <c r="F185" s="240"/>
      <c r="G185" s="24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218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17"/>
      <c r="B186" s="218"/>
      <c r="C186" s="252" t="s">
        <v>529</v>
      </c>
      <c r="D186" s="240"/>
      <c r="E186" s="240"/>
      <c r="F186" s="240"/>
      <c r="G186" s="24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218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13" x14ac:dyDescent="0.25">
      <c r="A187" s="225" t="s">
        <v>208</v>
      </c>
      <c r="B187" s="226" t="s">
        <v>122</v>
      </c>
      <c r="C187" s="249" t="s">
        <v>123</v>
      </c>
      <c r="D187" s="227"/>
      <c r="E187" s="228"/>
      <c r="F187" s="229"/>
      <c r="G187" s="229">
        <f>SUMIF(AG188:AG204,"&lt;&gt;NOR",G188:G204)</f>
        <v>0</v>
      </c>
      <c r="H187" s="229"/>
      <c r="I187" s="229">
        <f>SUM(I188:I204)</f>
        <v>0</v>
      </c>
      <c r="J187" s="229"/>
      <c r="K187" s="229">
        <f>SUM(K188:K204)</f>
        <v>0</v>
      </c>
      <c r="L187" s="229"/>
      <c r="M187" s="229">
        <f>SUM(M188:M204)</f>
        <v>0</v>
      </c>
      <c r="N187" s="228"/>
      <c r="O187" s="228">
        <f>SUM(O188:O204)</f>
        <v>1.22</v>
      </c>
      <c r="P187" s="228"/>
      <c r="Q187" s="228">
        <f>SUM(Q188:Q204)</f>
        <v>0</v>
      </c>
      <c r="R187" s="229"/>
      <c r="S187" s="229"/>
      <c r="T187" s="230"/>
      <c r="U187" s="224"/>
      <c r="V187" s="224">
        <f>SUM(V188:V204)</f>
        <v>41.989999999999995</v>
      </c>
      <c r="W187" s="224"/>
      <c r="X187" s="224"/>
      <c r="AG187" t="s">
        <v>209</v>
      </c>
    </row>
    <row r="188" spans="1:60" outlineLevel="1" x14ac:dyDescent="0.25">
      <c r="A188" s="231">
        <v>47</v>
      </c>
      <c r="B188" s="232" t="s">
        <v>534</v>
      </c>
      <c r="C188" s="250" t="s">
        <v>535</v>
      </c>
      <c r="D188" s="233" t="s">
        <v>259</v>
      </c>
      <c r="E188" s="234">
        <v>47.59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4">
        <v>1.7000000000000001E-2</v>
      </c>
      <c r="O188" s="234">
        <f>ROUND(E188*N188,2)</f>
        <v>0.81</v>
      </c>
      <c r="P188" s="234">
        <v>0</v>
      </c>
      <c r="Q188" s="234">
        <f>ROUND(E188*P188,2)</f>
        <v>0</v>
      </c>
      <c r="R188" s="236"/>
      <c r="S188" s="236" t="s">
        <v>239</v>
      </c>
      <c r="T188" s="237" t="s">
        <v>272</v>
      </c>
      <c r="U188" s="220">
        <v>0.36</v>
      </c>
      <c r="V188" s="220">
        <f>ROUND(E188*U188,2)</f>
        <v>17.13</v>
      </c>
      <c r="W188" s="220"/>
      <c r="X188" s="220" t="s">
        <v>262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263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51" t="s">
        <v>536</v>
      </c>
      <c r="D189" s="239"/>
      <c r="E189" s="239"/>
      <c r="F189" s="239"/>
      <c r="G189" s="239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218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38" t="str">
        <f>C189</f>
        <v>Položka je kalkulována jako jedna z vrstev omítkové skladby. Položky za jednotlivé požadované vrstvy se sčítají.</v>
      </c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17"/>
      <c r="B190" s="218"/>
      <c r="C190" s="261" t="s">
        <v>1092</v>
      </c>
      <c r="D190" s="257"/>
      <c r="E190" s="258">
        <v>51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265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17"/>
      <c r="B191" s="218"/>
      <c r="C191" s="261" t="s">
        <v>489</v>
      </c>
      <c r="D191" s="257"/>
      <c r="E191" s="258">
        <v>-1.44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265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17"/>
      <c r="B192" s="218"/>
      <c r="C192" s="261" t="s">
        <v>772</v>
      </c>
      <c r="D192" s="257"/>
      <c r="E192" s="258">
        <v>-1.97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265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31">
        <v>48</v>
      </c>
      <c r="B193" s="232" t="s">
        <v>541</v>
      </c>
      <c r="C193" s="250" t="s">
        <v>542</v>
      </c>
      <c r="D193" s="233" t="s">
        <v>259</v>
      </c>
      <c r="E193" s="234">
        <v>47.59</v>
      </c>
      <c r="F193" s="235"/>
      <c r="G193" s="236">
        <f>ROUND(E193*F193,2)</f>
        <v>0</v>
      </c>
      <c r="H193" s="235"/>
      <c r="I193" s="236">
        <f>ROUND(E193*H193,2)</f>
        <v>0</v>
      </c>
      <c r="J193" s="235"/>
      <c r="K193" s="236">
        <f>ROUND(E193*J193,2)</f>
        <v>0</v>
      </c>
      <c r="L193" s="236">
        <v>21</v>
      </c>
      <c r="M193" s="236">
        <f>G193*(1+L193/100)</f>
        <v>0</v>
      </c>
      <c r="N193" s="234">
        <v>4.1999999999999997E-3</v>
      </c>
      <c r="O193" s="234">
        <f>ROUND(E193*N193,2)</f>
        <v>0.2</v>
      </c>
      <c r="P193" s="234">
        <v>0</v>
      </c>
      <c r="Q193" s="234">
        <f>ROUND(E193*P193,2)</f>
        <v>0</v>
      </c>
      <c r="R193" s="236"/>
      <c r="S193" s="236" t="s">
        <v>239</v>
      </c>
      <c r="T193" s="237" t="s">
        <v>272</v>
      </c>
      <c r="U193" s="220">
        <v>0.26500000000000001</v>
      </c>
      <c r="V193" s="220">
        <f>ROUND(E193*U193,2)</f>
        <v>12.61</v>
      </c>
      <c r="W193" s="220"/>
      <c r="X193" s="220" t="s">
        <v>262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263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17"/>
      <c r="B194" s="218"/>
      <c r="C194" s="251" t="s">
        <v>536</v>
      </c>
      <c r="D194" s="239"/>
      <c r="E194" s="239"/>
      <c r="F194" s="239"/>
      <c r="G194" s="239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218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38" t="str">
        <f>C194</f>
        <v>Položka je kalkulována jako jedna z vrstev omítkové skladby. Položky za jednotlivé požadované vrstvy se sčítají.</v>
      </c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17"/>
      <c r="B195" s="218"/>
      <c r="C195" s="261" t="s">
        <v>1092</v>
      </c>
      <c r="D195" s="257"/>
      <c r="E195" s="258">
        <v>51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265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61" t="s">
        <v>489</v>
      </c>
      <c r="D196" s="257"/>
      <c r="E196" s="258">
        <v>-1.44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265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17"/>
      <c r="B197" s="218"/>
      <c r="C197" s="261" t="s">
        <v>772</v>
      </c>
      <c r="D197" s="257"/>
      <c r="E197" s="258">
        <v>-1.97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265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" outlineLevel="1" x14ac:dyDescent="0.25">
      <c r="A198" s="231">
        <v>49</v>
      </c>
      <c r="B198" s="232" t="s">
        <v>848</v>
      </c>
      <c r="C198" s="250" t="s">
        <v>849</v>
      </c>
      <c r="D198" s="233" t="s">
        <v>259</v>
      </c>
      <c r="E198" s="234">
        <v>32.49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21</v>
      </c>
      <c r="M198" s="236">
        <f>G198*(1+L198/100)</f>
        <v>0</v>
      </c>
      <c r="N198" s="234">
        <v>5.5900000000000004E-3</v>
      </c>
      <c r="O198" s="234">
        <f>ROUND(E198*N198,2)</f>
        <v>0.18</v>
      </c>
      <c r="P198" s="234">
        <v>0</v>
      </c>
      <c r="Q198" s="234">
        <f>ROUND(E198*P198,2)</f>
        <v>0</v>
      </c>
      <c r="R198" s="236"/>
      <c r="S198" s="236" t="s">
        <v>239</v>
      </c>
      <c r="T198" s="237" t="s">
        <v>272</v>
      </c>
      <c r="U198" s="220">
        <v>0.37696000000000002</v>
      </c>
      <c r="V198" s="220">
        <f>ROUND(E198*U198,2)</f>
        <v>12.25</v>
      </c>
      <c r="W198" s="220"/>
      <c r="X198" s="220" t="s">
        <v>262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263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51" t="s">
        <v>532</v>
      </c>
      <c r="D199" s="239"/>
      <c r="E199" s="239"/>
      <c r="F199" s="239"/>
      <c r="G199" s="239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218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61" t="s">
        <v>1093</v>
      </c>
      <c r="D200" s="257"/>
      <c r="E200" s="258">
        <v>32.49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265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31">
        <v>50</v>
      </c>
      <c r="B201" s="232" t="s">
        <v>543</v>
      </c>
      <c r="C201" s="250" t="s">
        <v>544</v>
      </c>
      <c r="D201" s="233" t="s">
        <v>259</v>
      </c>
      <c r="E201" s="234">
        <v>47.59</v>
      </c>
      <c r="F201" s="235"/>
      <c r="G201" s="236">
        <f>ROUND(E201*F201,2)</f>
        <v>0</v>
      </c>
      <c r="H201" s="235"/>
      <c r="I201" s="236">
        <f>ROUND(E201*H201,2)</f>
        <v>0</v>
      </c>
      <c r="J201" s="235"/>
      <c r="K201" s="236">
        <f>ROUND(E201*J201,2)</f>
        <v>0</v>
      </c>
      <c r="L201" s="236">
        <v>21</v>
      </c>
      <c r="M201" s="236">
        <f>G201*(1+L201/100)</f>
        <v>0</v>
      </c>
      <c r="N201" s="234">
        <v>6.0999999999999997E-4</v>
      </c>
      <c r="O201" s="234">
        <f>ROUND(E201*N201,2)</f>
        <v>0.03</v>
      </c>
      <c r="P201" s="234">
        <v>0</v>
      </c>
      <c r="Q201" s="234">
        <f>ROUND(E201*P201,2)</f>
        <v>0</v>
      </c>
      <c r="R201" s="236"/>
      <c r="S201" s="236" t="s">
        <v>239</v>
      </c>
      <c r="T201" s="237" t="s">
        <v>272</v>
      </c>
      <c r="U201" s="220">
        <v>0</v>
      </c>
      <c r="V201" s="220">
        <f>ROUND(E201*U201,2)</f>
        <v>0</v>
      </c>
      <c r="W201" s="220"/>
      <c r="X201" s="220" t="s">
        <v>262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263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17"/>
      <c r="B202" s="218"/>
      <c r="C202" s="261" t="s">
        <v>1092</v>
      </c>
      <c r="D202" s="257"/>
      <c r="E202" s="258">
        <v>51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265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17"/>
      <c r="B203" s="218"/>
      <c r="C203" s="261" t="s">
        <v>489</v>
      </c>
      <c r="D203" s="257"/>
      <c r="E203" s="258">
        <v>-1.44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265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17"/>
      <c r="B204" s="218"/>
      <c r="C204" s="261" t="s">
        <v>772</v>
      </c>
      <c r="D204" s="257"/>
      <c r="E204" s="258">
        <v>-1.97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265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13" x14ac:dyDescent="0.25">
      <c r="A205" s="225" t="s">
        <v>208</v>
      </c>
      <c r="B205" s="226" t="s">
        <v>124</v>
      </c>
      <c r="C205" s="249" t="s">
        <v>125</v>
      </c>
      <c r="D205" s="227"/>
      <c r="E205" s="228"/>
      <c r="F205" s="229"/>
      <c r="G205" s="229">
        <f>SUMIF(AG206:AG217,"&lt;&gt;NOR",G206:G217)</f>
        <v>0</v>
      </c>
      <c r="H205" s="229"/>
      <c r="I205" s="229">
        <f>SUM(I206:I217)</f>
        <v>0</v>
      </c>
      <c r="J205" s="229"/>
      <c r="K205" s="229">
        <f>SUM(K206:K217)</f>
        <v>0</v>
      </c>
      <c r="L205" s="229"/>
      <c r="M205" s="229">
        <f>SUM(M206:M217)</f>
        <v>0</v>
      </c>
      <c r="N205" s="228"/>
      <c r="O205" s="228">
        <f>SUM(O206:O217)</f>
        <v>2.9299999999999997</v>
      </c>
      <c r="P205" s="228"/>
      <c r="Q205" s="228">
        <f>SUM(Q206:Q217)</f>
        <v>0</v>
      </c>
      <c r="R205" s="229"/>
      <c r="S205" s="229"/>
      <c r="T205" s="230"/>
      <c r="U205" s="224"/>
      <c r="V205" s="224">
        <f>SUM(V206:V217)</f>
        <v>0</v>
      </c>
      <c r="W205" s="224"/>
      <c r="X205" s="224"/>
      <c r="AG205" t="s">
        <v>209</v>
      </c>
    </row>
    <row r="206" spans="1:60" outlineLevel="1" x14ac:dyDescent="0.25">
      <c r="A206" s="231">
        <v>51</v>
      </c>
      <c r="B206" s="232" t="s">
        <v>545</v>
      </c>
      <c r="C206" s="250" t="s">
        <v>546</v>
      </c>
      <c r="D206" s="233" t="s">
        <v>259</v>
      </c>
      <c r="E206" s="234">
        <v>53.59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4">
        <v>5.2580000000000002E-2</v>
      </c>
      <c r="O206" s="234">
        <f>ROUND(E206*N206,2)</f>
        <v>2.82</v>
      </c>
      <c r="P206" s="234">
        <v>0</v>
      </c>
      <c r="Q206" s="234">
        <f>ROUND(E206*P206,2)</f>
        <v>0</v>
      </c>
      <c r="R206" s="236" t="s">
        <v>467</v>
      </c>
      <c r="S206" s="236" t="s">
        <v>213</v>
      </c>
      <c r="T206" s="237" t="s">
        <v>261</v>
      </c>
      <c r="U206" s="220">
        <v>0</v>
      </c>
      <c r="V206" s="220">
        <f>ROUND(E206*U206,2)</f>
        <v>0</v>
      </c>
      <c r="W206" s="220"/>
      <c r="X206" s="220" t="s">
        <v>262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263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61" t="s">
        <v>1083</v>
      </c>
      <c r="D207" s="257"/>
      <c r="E207" s="258">
        <v>57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265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17"/>
      <c r="B208" s="218"/>
      <c r="C208" s="261" t="s">
        <v>489</v>
      </c>
      <c r="D208" s="257"/>
      <c r="E208" s="258">
        <v>-1.44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265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61" t="s">
        <v>772</v>
      </c>
      <c r="D209" s="257"/>
      <c r="E209" s="258">
        <v>-1.97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265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0" outlineLevel="1" x14ac:dyDescent="0.25">
      <c r="A210" s="231">
        <v>52</v>
      </c>
      <c r="B210" s="232" t="s">
        <v>547</v>
      </c>
      <c r="C210" s="250" t="s">
        <v>548</v>
      </c>
      <c r="D210" s="233" t="s">
        <v>259</v>
      </c>
      <c r="E210" s="234">
        <v>53.59</v>
      </c>
      <c r="F210" s="235"/>
      <c r="G210" s="236">
        <f>ROUND(E210*F210,2)</f>
        <v>0</v>
      </c>
      <c r="H210" s="235"/>
      <c r="I210" s="236">
        <f>ROUND(E210*H210,2)</f>
        <v>0</v>
      </c>
      <c r="J210" s="235"/>
      <c r="K210" s="236">
        <f>ROUND(E210*J210,2)</f>
        <v>0</v>
      </c>
      <c r="L210" s="236">
        <v>21</v>
      </c>
      <c r="M210" s="236">
        <f>G210*(1+L210/100)</f>
        <v>0</v>
      </c>
      <c r="N210" s="234">
        <v>2.0999999999999999E-3</v>
      </c>
      <c r="O210" s="234">
        <f>ROUND(E210*N210,2)</f>
        <v>0.11</v>
      </c>
      <c r="P210" s="234">
        <v>0</v>
      </c>
      <c r="Q210" s="234">
        <f>ROUND(E210*P210,2)</f>
        <v>0</v>
      </c>
      <c r="R210" s="236" t="s">
        <v>467</v>
      </c>
      <c r="S210" s="236" t="s">
        <v>213</v>
      </c>
      <c r="T210" s="237" t="s">
        <v>261</v>
      </c>
      <c r="U210" s="220">
        <v>0</v>
      </c>
      <c r="V210" s="220">
        <f>ROUND(E210*U210,2)</f>
        <v>0</v>
      </c>
      <c r="W210" s="220"/>
      <c r="X210" s="220" t="s">
        <v>262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263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62" t="s">
        <v>549</v>
      </c>
      <c r="D211" s="259"/>
      <c r="E211" s="259"/>
      <c r="F211" s="259"/>
      <c r="G211" s="259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278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17"/>
      <c r="B212" s="218"/>
      <c r="C212" s="252" t="s">
        <v>550</v>
      </c>
      <c r="D212" s="240"/>
      <c r="E212" s="240"/>
      <c r="F212" s="240"/>
      <c r="G212" s="24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218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52" t="s">
        <v>551</v>
      </c>
      <c r="D213" s="240"/>
      <c r="E213" s="240"/>
      <c r="F213" s="240"/>
      <c r="G213" s="24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218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52" t="s">
        <v>552</v>
      </c>
      <c r="D214" s="240"/>
      <c r="E214" s="240"/>
      <c r="F214" s="240"/>
      <c r="G214" s="24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218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17"/>
      <c r="B215" s="218"/>
      <c r="C215" s="261" t="s">
        <v>1083</v>
      </c>
      <c r="D215" s="257"/>
      <c r="E215" s="258">
        <v>57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265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17"/>
      <c r="B216" s="218"/>
      <c r="C216" s="261" t="s">
        <v>489</v>
      </c>
      <c r="D216" s="257"/>
      <c r="E216" s="258">
        <v>-1.44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265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17"/>
      <c r="B217" s="218"/>
      <c r="C217" s="261" t="s">
        <v>772</v>
      </c>
      <c r="D217" s="257"/>
      <c r="E217" s="258">
        <v>-1.97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265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13" x14ac:dyDescent="0.25">
      <c r="A218" s="225" t="s">
        <v>208</v>
      </c>
      <c r="B218" s="226" t="s">
        <v>128</v>
      </c>
      <c r="C218" s="249" t="s">
        <v>129</v>
      </c>
      <c r="D218" s="227"/>
      <c r="E218" s="228"/>
      <c r="F218" s="229"/>
      <c r="G218" s="229">
        <f>SUMIF(AG219:AG227,"&lt;&gt;NOR",G219:G227)</f>
        <v>0</v>
      </c>
      <c r="H218" s="229"/>
      <c r="I218" s="229">
        <f>SUM(I219:I227)</f>
        <v>0</v>
      </c>
      <c r="J218" s="229"/>
      <c r="K218" s="229">
        <f>SUM(K219:K227)</f>
        <v>0</v>
      </c>
      <c r="L218" s="229"/>
      <c r="M218" s="229">
        <f>SUM(M219:M227)</f>
        <v>0</v>
      </c>
      <c r="N218" s="228"/>
      <c r="O218" s="228">
        <f>SUM(O219:O227)</f>
        <v>0.03</v>
      </c>
      <c r="P218" s="228"/>
      <c r="Q218" s="228">
        <f>SUM(Q219:Q227)</f>
        <v>0</v>
      </c>
      <c r="R218" s="229"/>
      <c r="S218" s="229"/>
      <c r="T218" s="230"/>
      <c r="U218" s="224"/>
      <c r="V218" s="224">
        <f>SUM(V219:V227)</f>
        <v>0</v>
      </c>
      <c r="W218" s="224"/>
      <c r="X218" s="224"/>
      <c r="AG218" t="s">
        <v>209</v>
      </c>
    </row>
    <row r="219" spans="1:60" outlineLevel="1" x14ac:dyDescent="0.25">
      <c r="A219" s="231">
        <v>53</v>
      </c>
      <c r="B219" s="232" t="s">
        <v>858</v>
      </c>
      <c r="C219" s="250" t="s">
        <v>859</v>
      </c>
      <c r="D219" s="233" t="s">
        <v>292</v>
      </c>
      <c r="E219" s="234">
        <v>1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4">
        <v>0</v>
      </c>
      <c r="O219" s="234">
        <f>ROUND(E219*N219,2)</f>
        <v>0</v>
      </c>
      <c r="P219" s="234">
        <v>0</v>
      </c>
      <c r="Q219" s="234">
        <f>ROUND(E219*P219,2)</f>
        <v>0</v>
      </c>
      <c r="R219" s="236"/>
      <c r="S219" s="236" t="s">
        <v>239</v>
      </c>
      <c r="T219" s="237" t="s">
        <v>272</v>
      </c>
      <c r="U219" s="220">
        <v>0</v>
      </c>
      <c r="V219" s="220">
        <f>ROUND(E219*U219,2)</f>
        <v>0</v>
      </c>
      <c r="W219" s="220"/>
      <c r="X219" s="220" t="s">
        <v>262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263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51" t="s">
        <v>555</v>
      </c>
      <c r="D220" s="239"/>
      <c r="E220" s="239"/>
      <c r="F220" s="239"/>
      <c r="G220" s="239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218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38" t="str">
        <f>C220</f>
        <v>otočné, levé, jednokřídlové, plné s tepelně a akusticky izolační výplní do rámové plastové zárubně, s přechodovou prahovou lištou</v>
      </c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52" t="s">
        <v>556</v>
      </c>
      <c r="D221" s="240"/>
      <c r="E221" s="240"/>
      <c r="F221" s="240"/>
      <c r="G221" s="24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218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17"/>
      <c r="B222" s="218"/>
      <c r="C222" s="252" t="s">
        <v>557</v>
      </c>
      <c r="D222" s="240"/>
      <c r="E222" s="240"/>
      <c r="F222" s="240"/>
      <c r="G222" s="24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218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2" t="s">
        <v>558</v>
      </c>
      <c r="D223" s="240"/>
      <c r="E223" s="240"/>
      <c r="F223" s="240"/>
      <c r="G223" s="24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218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31">
        <v>54</v>
      </c>
      <c r="B224" s="232" t="s">
        <v>559</v>
      </c>
      <c r="C224" s="250" t="s">
        <v>560</v>
      </c>
      <c r="D224" s="233" t="s">
        <v>292</v>
      </c>
      <c r="E224" s="234">
        <v>1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21</v>
      </c>
      <c r="M224" s="236">
        <f>G224*(1+L224/100)</f>
        <v>0</v>
      </c>
      <c r="N224" s="234">
        <v>2.5999999999999999E-2</v>
      </c>
      <c r="O224" s="234">
        <f>ROUND(E224*N224,2)</f>
        <v>0.03</v>
      </c>
      <c r="P224" s="234">
        <v>0</v>
      </c>
      <c r="Q224" s="234">
        <f>ROUND(E224*P224,2)</f>
        <v>0</v>
      </c>
      <c r="R224" s="236"/>
      <c r="S224" s="236" t="s">
        <v>239</v>
      </c>
      <c r="T224" s="237" t="s">
        <v>272</v>
      </c>
      <c r="U224" s="220">
        <v>0</v>
      </c>
      <c r="V224" s="220">
        <f>ROUND(E224*U224,2)</f>
        <v>0</v>
      </c>
      <c r="W224" s="220"/>
      <c r="X224" s="220" t="s">
        <v>262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263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51" t="s">
        <v>561</v>
      </c>
      <c r="D225" s="239"/>
      <c r="E225" s="239"/>
      <c r="F225" s="239"/>
      <c r="G225" s="239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218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17"/>
      <c r="B226" s="218"/>
      <c r="C226" s="252" t="s">
        <v>562</v>
      </c>
      <c r="D226" s="240"/>
      <c r="E226" s="240"/>
      <c r="F226" s="240"/>
      <c r="G226" s="24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218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52" t="s">
        <v>563</v>
      </c>
      <c r="D227" s="240"/>
      <c r="E227" s="240"/>
      <c r="F227" s="240"/>
      <c r="G227" s="24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218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13" x14ac:dyDescent="0.25">
      <c r="A228" s="225" t="s">
        <v>208</v>
      </c>
      <c r="B228" s="226" t="s">
        <v>140</v>
      </c>
      <c r="C228" s="249" t="s">
        <v>141</v>
      </c>
      <c r="D228" s="227"/>
      <c r="E228" s="228"/>
      <c r="F228" s="229"/>
      <c r="G228" s="229">
        <f>SUMIF(AG229:AG238,"&lt;&gt;NOR",G229:G238)</f>
        <v>0</v>
      </c>
      <c r="H228" s="229"/>
      <c r="I228" s="229">
        <f>SUM(I229:I238)</f>
        <v>0</v>
      </c>
      <c r="J228" s="229"/>
      <c r="K228" s="229">
        <f>SUM(K229:K238)</f>
        <v>0</v>
      </c>
      <c r="L228" s="229"/>
      <c r="M228" s="229">
        <f>SUM(M229:M238)</f>
        <v>0</v>
      </c>
      <c r="N228" s="228"/>
      <c r="O228" s="228">
        <f>SUM(O229:O238)</f>
        <v>0</v>
      </c>
      <c r="P228" s="228"/>
      <c r="Q228" s="228">
        <f>SUM(Q229:Q238)</f>
        <v>0</v>
      </c>
      <c r="R228" s="229"/>
      <c r="S228" s="229"/>
      <c r="T228" s="230"/>
      <c r="U228" s="224"/>
      <c r="V228" s="224">
        <f>SUM(V229:V238)</f>
        <v>0</v>
      </c>
      <c r="W228" s="224"/>
      <c r="X228" s="224"/>
      <c r="AG228" t="s">
        <v>209</v>
      </c>
    </row>
    <row r="229" spans="1:60" ht="20" outlineLevel="1" x14ac:dyDescent="0.25">
      <c r="A229" s="231">
        <v>55</v>
      </c>
      <c r="B229" s="232" t="s">
        <v>881</v>
      </c>
      <c r="C229" s="250" t="s">
        <v>882</v>
      </c>
      <c r="D229" s="233" t="s">
        <v>271</v>
      </c>
      <c r="E229" s="234">
        <v>77.48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6" t="s">
        <v>260</v>
      </c>
      <c r="S229" s="236" t="s">
        <v>213</v>
      </c>
      <c r="T229" s="237" t="s">
        <v>261</v>
      </c>
      <c r="U229" s="220">
        <v>0</v>
      </c>
      <c r="V229" s="220">
        <f>ROUND(E229*U229,2)</f>
        <v>0</v>
      </c>
      <c r="W229" s="220"/>
      <c r="X229" s="220" t="s">
        <v>262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263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17"/>
      <c r="B230" s="218"/>
      <c r="C230" s="262" t="s">
        <v>883</v>
      </c>
      <c r="D230" s="259"/>
      <c r="E230" s="259"/>
      <c r="F230" s="259"/>
      <c r="G230" s="259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278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17"/>
      <c r="B231" s="218"/>
      <c r="C231" s="261" t="s">
        <v>1094</v>
      </c>
      <c r="D231" s="257"/>
      <c r="E231" s="258">
        <v>103.68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265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17"/>
      <c r="B232" s="218"/>
      <c r="C232" s="261" t="s">
        <v>1095</v>
      </c>
      <c r="D232" s="257"/>
      <c r="E232" s="258">
        <v>-26.2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265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31">
        <v>56</v>
      </c>
      <c r="B233" s="232" t="s">
        <v>885</v>
      </c>
      <c r="C233" s="250" t="s">
        <v>886</v>
      </c>
      <c r="D233" s="233" t="s">
        <v>271</v>
      </c>
      <c r="E233" s="234">
        <v>77.48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4">
        <v>0</v>
      </c>
      <c r="O233" s="234">
        <f>ROUND(E233*N233,2)</f>
        <v>0</v>
      </c>
      <c r="P233" s="234">
        <v>0</v>
      </c>
      <c r="Q233" s="234">
        <f>ROUND(E233*P233,2)</f>
        <v>0</v>
      </c>
      <c r="R233" s="236" t="s">
        <v>387</v>
      </c>
      <c r="S233" s="236" t="s">
        <v>213</v>
      </c>
      <c r="T233" s="237" t="s">
        <v>261</v>
      </c>
      <c r="U233" s="220">
        <v>0</v>
      </c>
      <c r="V233" s="220">
        <f>ROUND(E233*U233,2)</f>
        <v>0</v>
      </c>
      <c r="W233" s="220"/>
      <c r="X233" s="220" t="s">
        <v>388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389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17"/>
      <c r="B234" s="218"/>
      <c r="C234" s="261" t="s">
        <v>1094</v>
      </c>
      <c r="D234" s="257"/>
      <c r="E234" s="258">
        <v>103.68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265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61" t="s">
        <v>1096</v>
      </c>
      <c r="D235" s="257"/>
      <c r="E235" s="258">
        <v>-26.2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265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31">
        <v>57</v>
      </c>
      <c r="B236" s="232" t="s">
        <v>887</v>
      </c>
      <c r="C236" s="250" t="s">
        <v>888</v>
      </c>
      <c r="D236" s="233" t="s">
        <v>271</v>
      </c>
      <c r="E236" s="234">
        <v>77.48</v>
      </c>
      <c r="F236" s="235"/>
      <c r="G236" s="236">
        <f>ROUND(E236*F236,2)</f>
        <v>0</v>
      </c>
      <c r="H236" s="235"/>
      <c r="I236" s="236">
        <f>ROUND(E236*H236,2)</f>
        <v>0</v>
      </c>
      <c r="J236" s="235"/>
      <c r="K236" s="236">
        <f>ROUND(E236*J236,2)</f>
        <v>0</v>
      </c>
      <c r="L236" s="236">
        <v>21</v>
      </c>
      <c r="M236" s="236">
        <f>G236*(1+L236/100)</f>
        <v>0</v>
      </c>
      <c r="N236" s="234">
        <v>0</v>
      </c>
      <c r="O236" s="234">
        <f>ROUND(E236*N236,2)</f>
        <v>0</v>
      </c>
      <c r="P236" s="234">
        <v>0</v>
      </c>
      <c r="Q236" s="234">
        <f>ROUND(E236*P236,2)</f>
        <v>0</v>
      </c>
      <c r="R236" s="236" t="s">
        <v>387</v>
      </c>
      <c r="S236" s="236" t="s">
        <v>213</v>
      </c>
      <c r="T236" s="237" t="s">
        <v>261</v>
      </c>
      <c r="U236" s="220">
        <v>0</v>
      </c>
      <c r="V236" s="220">
        <f>ROUND(E236*U236,2)</f>
        <v>0</v>
      </c>
      <c r="W236" s="220"/>
      <c r="X236" s="220" t="s">
        <v>388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389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17"/>
      <c r="B237" s="218"/>
      <c r="C237" s="261" t="s">
        <v>1094</v>
      </c>
      <c r="D237" s="257"/>
      <c r="E237" s="258">
        <v>103.68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265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61" t="s">
        <v>1096</v>
      </c>
      <c r="D238" s="257"/>
      <c r="E238" s="258">
        <v>-26.2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265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13" x14ac:dyDescent="0.25">
      <c r="A239" s="225" t="s">
        <v>208</v>
      </c>
      <c r="B239" s="226" t="s">
        <v>143</v>
      </c>
      <c r="C239" s="249" t="s">
        <v>144</v>
      </c>
      <c r="D239" s="227"/>
      <c r="E239" s="228"/>
      <c r="F239" s="229"/>
      <c r="G239" s="229">
        <f>SUMIF(AG240:AG248,"&lt;&gt;NOR",G240:G248)</f>
        <v>0</v>
      </c>
      <c r="H239" s="229"/>
      <c r="I239" s="229">
        <f>SUM(I240:I248)</f>
        <v>0</v>
      </c>
      <c r="J239" s="229"/>
      <c r="K239" s="229">
        <f>SUM(K240:K248)</f>
        <v>0</v>
      </c>
      <c r="L239" s="229"/>
      <c r="M239" s="229">
        <f>SUM(M240:M248)</f>
        <v>0</v>
      </c>
      <c r="N239" s="228"/>
      <c r="O239" s="228">
        <f>SUM(O240:O248)</f>
        <v>1.05</v>
      </c>
      <c r="P239" s="228"/>
      <c r="Q239" s="228">
        <f>SUM(Q240:Q248)</f>
        <v>0</v>
      </c>
      <c r="R239" s="229"/>
      <c r="S239" s="229"/>
      <c r="T239" s="230"/>
      <c r="U239" s="224"/>
      <c r="V239" s="224">
        <f>SUM(V240:V248)</f>
        <v>0</v>
      </c>
      <c r="W239" s="224"/>
      <c r="X239" s="224"/>
      <c r="AG239" t="s">
        <v>209</v>
      </c>
    </row>
    <row r="240" spans="1:60" outlineLevel="1" x14ac:dyDescent="0.25">
      <c r="A240" s="231">
        <v>58</v>
      </c>
      <c r="B240" s="232" t="s">
        <v>568</v>
      </c>
      <c r="C240" s="250" t="s">
        <v>569</v>
      </c>
      <c r="D240" s="233" t="s">
        <v>259</v>
      </c>
      <c r="E240" s="234">
        <v>57</v>
      </c>
      <c r="F240" s="235"/>
      <c r="G240" s="236">
        <f>ROUND(E240*F240,2)</f>
        <v>0</v>
      </c>
      <c r="H240" s="235"/>
      <c r="I240" s="236">
        <f>ROUND(E240*H240,2)</f>
        <v>0</v>
      </c>
      <c r="J240" s="235"/>
      <c r="K240" s="236">
        <f>ROUND(E240*J240,2)</f>
        <v>0</v>
      </c>
      <c r="L240" s="236">
        <v>21</v>
      </c>
      <c r="M240" s="236">
        <f>G240*(1+L240/100)</f>
        <v>0</v>
      </c>
      <c r="N240" s="234">
        <v>1.8380000000000001E-2</v>
      </c>
      <c r="O240" s="234">
        <f>ROUND(E240*N240,2)</f>
        <v>1.05</v>
      </c>
      <c r="P240" s="234">
        <v>0</v>
      </c>
      <c r="Q240" s="234">
        <f>ROUND(E240*P240,2)</f>
        <v>0</v>
      </c>
      <c r="R240" s="236" t="s">
        <v>570</v>
      </c>
      <c r="S240" s="236" t="s">
        <v>213</v>
      </c>
      <c r="T240" s="237" t="s">
        <v>261</v>
      </c>
      <c r="U240" s="220">
        <v>0</v>
      </c>
      <c r="V240" s="220">
        <f>ROUND(E240*U240,2)</f>
        <v>0</v>
      </c>
      <c r="W240" s="220"/>
      <c r="X240" s="220" t="s">
        <v>262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263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17"/>
      <c r="B241" s="218"/>
      <c r="C241" s="262" t="s">
        <v>571</v>
      </c>
      <c r="D241" s="259"/>
      <c r="E241" s="259"/>
      <c r="F241" s="259"/>
      <c r="G241" s="259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278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17"/>
      <c r="B242" s="218"/>
      <c r="C242" s="252" t="s">
        <v>572</v>
      </c>
      <c r="D242" s="240"/>
      <c r="E242" s="240"/>
      <c r="F242" s="240"/>
      <c r="G242" s="24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218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61" t="s">
        <v>1083</v>
      </c>
      <c r="D243" s="257"/>
      <c r="E243" s="258">
        <v>57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265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31">
        <v>59</v>
      </c>
      <c r="B244" s="232" t="s">
        <v>574</v>
      </c>
      <c r="C244" s="250" t="s">
        <v>575</v>
      </c>
      <c r="D244" s="233" t="s">
        <v>259</v>
      </c>
      <c r="E244" s="234">
        <v>1710</v>
      </c>
      <c r="F244" s="235"/>
      <c r="G244" s="236">
        <f>ROUND(E244*F244,2)</f>
        <v>0</v>
      </c>
      <c r="H244" s="235"/>
      <c r="I244" s="236">
        <f>ROUND(E244*H244,2)</f>
        <v>0</v>
      </c>
      <c r="J244" s="235"/>
      <c r="K244" s="236">
        <f>ROUND(E244*J244,2)</f>
        <v>0</v>
      </c>
      <c r="L244" s="236">
        <v>21</v>
      </c>
      <c r="M244" s="236">
        <f>G244*(1+L244/100)</f>
        <v>0</v>
      </c>
      <c r="N244" s="234">
        <v>0</v>
      </c>
      <c r="O244" s="234">
        <f>ROUND(E244*N244,2)</f>
        <v>0</v>
      </c>
      <c r="P244" s="234">
        <v>0</v>
      </c>
      <c r="Q244" s="234">
        <f>ROUND(E244*P244,2)</f>
        <v>0</v>
      </c>
      <c r="R244" s="236" t="s">
        <v>570</v>
      </c>
      <c r="S244" s="236" t="s">
        <v>213</v>
      </c>
      <c r="T244" s="237" t="s">
        <v>261</v>
      </c>
      <c r="U244" s="220">
        <v>0</v>
      </c>
      <c r="V244" s="220">
        <f>ROUND(E244*U244,2)</f>
        <v>0</v>
      </c>
      <c r="W244" s="220"/>
      <c r="X244" s="220" t="s">
        <v>262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263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17"/>
      <c r="B245" s="218"/>
      <c r="C245" s="262" t="s">
        <v>571</v>
      </c>
      <c r="D245" s="259"/>
      <c r="E245" s="259"/>
      <c r="F245" s="259"/>
      <c r="G245" s="259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278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17"/>
      <c r="B246" s="218"/>
      <c r="C246" s="261" t="s">
        <v>1097</v>
      </c>
      <c r="D246" s="257"/>
      <c r="E246" s="258">
        <v>1710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265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31">
        <v>60</v>
      </c>
      <c r="B247" s="232" t="s">
        <v>577</v>
      </c>
      <c r="C247" s="250" t="s">
        <v>578</v>
      </c>
      <c r="D247" s="233" t="s">
        <v>259</v>
      </c>
      <c r="E247" s="234">
        <v>57</v>
      </c>
      <c r="F247" s="235"/>
      <c r="G247" s="236">
        <f>ROUND(E247*F247,2)</f>
        <v>0</v>
      </c>
      <c r="H247" s="235"/>
      <c r="I247" s="236">
        <f>ROUND(E247*H247,2)</f>
        <v>0</v>
      </c>
      <c r="J247" s="235"/>
      <c r="K247" s="236">
        <f>ROUND(E247*J247,2)</f>
        <v>0</v>
      </c>
      <c r="L247" s="236">
        <v>21</v>
      </c>
      <c r="M247" s="236">
        <f>G247*(1+L247/100)</f>
        <v>0</v>
      </c>
      <c r="N247" s="234">
        <v>0</v>
      </c>
      <c r="O247" s="234">
        <f>ROUND(E247*N247,2)</f>
        <v>0</v>
      </c>
      <c r="P247" s="234">
        <v>0</v>
      </c>
      <c r="Q247" s="234">
        <f>ROUND(E247*P247,2)</f>
        <v>0</v>
      </c>
      <c r="R247" s="236" t="s">
        <v>570</v>
      </c>
      <c r="S247" s="236" t="s">
        <v>213</v>
      </c>
      <c r="T247" s="237" t="s">
        <v>261</v>
      </c>
      <c r="U247" s="220">
        <v>0</v>
      </c>
      <c r="V247" s="220">
        <f>ROUND(E247*U247,2)</f>
        <v>0</v>
      </c>
      <c r="W247" s="220"/>
      <c r="X247" s="220" t="s">
        <v>262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263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17"/>
      <c r="B248" s="218"/>
      <c r="C248" s="261" t="s">
        <v>1083</v>
      </c>
      <c r="D248" s="257"/>
      <c r="E248" s="258">
        <v>57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265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13" x14ac:dyDescent="0.25">
      <c r="A249" s="225" t="s">
        <v>208</v>
      </c>
      <c r="B249" s="226" t="s">
        <v>147</v>
      </c>
      <c r="C249" s="249" t="s">
        <v>148</v>
      </c>
      <c r="D249" s="227"/>
      <c r="E249" s="228"/>
      <c r="F249" s="229"/>
      <c r="G249" s="229">
        <f>SUMIF(AG250:AG255,"&lt;&gt;NOR",G250:G255)</f>
        <v>0</v>
      </c>
      <c r="H249" s="229"/>
      <c r="I249" s="229">
        <f>SUM(I250:I255)</f>
        <v>0</v>
      </c>
      <c r="J249" s="229"/>
      <c r="K249" s="229">
        <f>SUM(K250:K255)</f>
        <v>0</v>
      </c>
      <c r="L249" s="229"/>
      <c r="M249" s="229">
        <f>SUM(M250:M255)</f>
        <v>0</v>
      </c>
      <c r="N249" s="228"/>
      <c r="O249" s="228">
        <f>SUM(O250:O255)</f>
        <v>0</v>
      </c>
      <c r="P249" s="228"/>
      <c r="Q249" s="228">
        <f>SUM(Q250:Q255)</f>
        <v>0</v>
      </c>
      <c r="R249" s="229"/>
      <c r="S249" s="229"/>
      <c r="T249" s="230"/>
      <c r="U249" s="224"/>
      <c r="V249" s="224">
        <f>SUM(V250:V255)</f>
        <v>0</v>
      </c>
      <c r="W249" s="224"/>
      <c r="X249" s="224"/>
      <c r="AG249" t="s">
        <v>209</v>
      </c>
    </row>
    <row r="250" spans="1:60" outlineLevel="1" x14ac:dyDescent="0.25">
      <c r="A250" s="231">
        <v>61</v>
      </c>
      <c r="B250" s="232" t="s">
        <v>1098</v>
      </c>
      <c r="C250" s="250" t="s">
        <v>1099</v>
      </c>
      <c r="D250" s="233" t="s">
        <v>292</v>
      </c>
      <c r="E250" s="234">
        <v>2</v>
      </c>
      <c r="F250" s="235"/>
      <c r="G250" s="236">
        <f>ROUND(E250*F250,2)</f>
        <v>0</v>
      </c>
      <c r="H250" s="235"/>
      <c r="I250" s="236">
        <f>ROUND(E250*H250,2)</f>
        <v>0</v>
      </c>
      <c r="J250" s="235"/>
      <c r="K250" s="236">
        <f>ROUND(E250*J250,2)</f>
        <v>0</v>
      </c>
      <c r="L250" s="236">
        <v>21</v>
      </c>
      <c r="M250" s="236">
        <f>G250*(1+L250/100)</f>
        <v>0</v>
      </c>
      <c r="N250" s="234">
        <v>0</v>
      </c>
      <c r="O250" s="234">
        <f>ROUND(E250*N250,2)</f>
        <v>0</v>
      </c>
      <c r="P250" s="234">
        <v>0</v>
      </c>
      <c r="Q250" s="234">
        <f>ROUND(E250*P250,2)</f>
        <v>0</v>
      </c>
      <c r="R250" s="236"/>
      <c r="S250" s="236" t="s">
        <v>239</v>
      </c>
      <c r="T250" s="237" t="s">
        <v>272</v>
      </c>
      <c r="U250" s="220">
        <v>0</v>
      </c>
      <c r="V250" s="220">
        <f>ROUND(E250*U250,2)</f>
        <v>0</v>
      </c>
      <c r="W250" s="220"/>
      <c r="X250" s="220" t="s">
        <v>262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263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17"/>
      <c r="B251" s="218"/>
      <c r="C251" s="251" t="s">
        <v>581</v>
      </c>
      <c r="D251" s="239"/>
      <c r="E251" s="239"/>
      <c r="F251" s="239"/>
      <c r="G251" s="239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218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31">
        <v>62</v>
      </c>
      <c r="B252" s="232" t="s">
        <v>1100</v>
      </c>
      <c r="C252" s="250" t="s">
        <v>1101</v>
      </c>
      <c r="D252" s="233" t="s">
        <v>292</v>
      </c>
      <c r="E252" s="234">
        <v>1</v>
      </c>
      <c r="F252" s="235"/>
      <c r="G252" s="236">
        <f>ROUND(E252*F252,2)</f>
        <v>0</v>
      </c>
      <c r="H252" s="235"/>
      <c r="I252" s="236">
        <f>ROUND(E252*H252,2)</f>
        <v>0</v>
      </c>
      <c r="J252" s="235"/>
      <c r="K252" s="236">
        <f>ROUND(E252*J252,2)</f>
        <v>0</v>
      </c>
      <c r="L252" s="236">
        <v>21</v>
      </c>
      <c r="M252" s="236">
        <f>G252*(1+L252/100)</f>
        <v>0</v>
      </c>
      <c r="N252" s="234">
        <v>0</v>
      </c>
      <c r="O252" s="234">
        <f>ROUND(E252*N252,2)</f>
        <v>0</v>
      </c>
      <c r="P252" s="234">
        <v>0</v>
      </c>
      <c r="Q252" s="234">
        <f>ROUND(E252*P252,2)</f>
        <v>0</v>
      </c>
      <c r="R252" s="236"/>
      <c r="S252" s="236" t="s">
        <v>239</v>
      </c>
      <c r="T252" s="237" t="s">
        <v>272</v>
      </c>
      <c r="U252" s="220">
        <v>0</v>
      </c>
      <c r="V252" s="220">
        <f>ROUND(E252*U252,2)</f>
        <v>0</v>
      </c>
      <c r="W252" s="220"/>
      <c r="X252" s="220" t="s">
        <v>262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263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17"/>
      <c r="B253" s="218"/>
      <c r="C253" s="251" t="s">
        <v>581</v>
      </c>
      <c r="D253" s="239"/>
      <c r="E253" s="239"/>
      <c r="F253" s="239"/>
      <c r="G253" s="239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218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31">
        <v>63</v>
      </c>
      <c r="B254" s="232" t="s">
        <v>1102</v>
      </c>
      <c r="C254" s="250" t="s">
        <v>1103</v>
      </c>
      <c r="D254" s="233" t="s">
        <v>292</v>
      </c>
      <c r="E254" s="234">
        <v>2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4">
        <v>0</v>
      </c>
      <c r="O254" s="234">
        <f>ROUND(E254*N254,2)</f>
        <v>0</v>
      </c>
      <c r="P254" s="234">
        <v>0</v>
      </c>
      <c r="Q254" s="234">
        <f>ROUND(E254*P254,2)</f>
        <v>0</v>
      </c>
      <c r="R254" s="236"/>
      <c r="S254" s="236" t="s">
        <v>239</v>
      </c>
      <c r="T254" s="237" t="s">
        <v>272</v>
      </c>
      <c r="U254" s="220">
        <v>0</v>
      </c>
      <c r="V254" s="220">
        <f>ROUND(E254*U254,2)</f>
        <v>0</v>
      </c>
      <c r="W254" s="220"/>
      <c r="X254" s="220" t="s">
        <v>262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263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17"/>
      <c r="B255" s="218"/>
      <c r="C255" s="251" t="s">
        <v>581</v>
      </c>
      <c r="D255" s="239"/>
      <c r="E255" s="239"/>
      <c r="F255" s="239"/>
      <c r="G255" s="239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218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13" x14ac:dyDescent="0.25">
      <c r="A256" s="225" t="s">
        <v>208</v>
      </c>
      <c r="B256" s="226" t="s">
        <v>151</v>
      </c>
      <c r="C256" s="249" t="s">
        <v>152</v>
      </c>
      <c r="D256" s="227"/>
      <c r="E256" s="228"/>
      <c r="F256" s="229"/>
      <c r="G256" s="229">
        <f>SUMIF(AG257:AG258,"&lt;&gt;NOR",G257:G258)</f>
        <v>0</v>
      </c>
      <c r="H256" s="229"/>
      <c r="I256" s="229">
        <f>SUM(I257:I258)</f>
        <v>0</v>
      </c>
      <c r="J256" s="229"/>
      <c r="K256" s="229">
        <f>SUM(K257:K258)</f>
        <v>0</v>
      </c>
      <c r="L256" s="229"/>
      <c r="M256" s="229">
        <f>SUM(M257:M258)</f>
        <v>0</v>
      </c>
      <c r="N256" s="228"/>
      <c r="O256" s="228">
        <f>SUM(O257:O258)</f>
        <v>0</v>
      </c>
      <c r="P256" s="228"/>
      <c r="Q256" s="228">
        <f>SUM(Q257:Q258)</f>
        <v>0</v>
      </c>
      <c r="R256" s="229"/>
      <c r="S256" s="229"/>
      <c r="T256" s="230"/>
      <c r="U256" s="224"/>
      <c r="V256" s="224">
        <f>SUM(V257:V258)</f>
        <v>0</v>
      </c>
      <c r="W256" s="224"/>
      <c r="X256" s="224"/>
      <c r="AG256" t="s">
        <v>209</v>
      </c>
    </row>
    <row r="257" spans="1:60" outlineLevel="1" x14ac:dyDescent="0.25">
      <c r="A257" s="231">
        <v>64</v>
      </c>
      <c r="B257" s="232" t="s">
        <v>582</v>
      </c>
      <c r="C257" s="250" t="s">
        <v>583</v>
      </c>
      <c r="D257" s="233" t="s">
        <v>308</v>
      </c>
      <c r="E257" s="234">
        <v>338.48309</v>
      </c>
      <c r="F257" s="235"/>
      <c r="G257" s="236">
        <f>ROUND(E257*F257,2)</f>
        <v>0</v>
      </c>
      <c r="H257" s="235"/>
      <c r="I257" s="236">
        <f>ROUND(E257*H257,2)</f>
        <v>0</v>
      </c>
      <c r="J257" s="235"/>
      <c r="K257" s="236">
        <f>ROUND(E257*J257,2)</f>
        <v>0</v>
      </c>
      <c r="L257" s="236">
        <v>21</v>
      </c>
      <c r="M257" s="236">
        <f>G257*(1+L257/100)</f>
        <v>0</v>
      </c>
      <c r="N257" s="234">
        <v>0</v>
      </c>
      <c r="O257" s="234">
        <f>ROUND(E257*N257,2)</f>
        <v>0</v>
      </c>
      <c r="P257" s="234">
        <v>0</v>
      </c>
      <c r="Q257" s="234">
        <f>ROUND(E257*P257,2)</f>
        <v>0</v>
      </c>
      <c r="R257" s="236" t="s">
        <v>467</v>
      </c>
      <c r="S257" s="236" t="s">
        <v>213</v>
      </c>
      <c r="T257" s="237" t="s">
        <v>261</v>
      </c>
      <c r="U257" s="220">
        <v>0</v>
      </c>
      <c r="V257" s="220">
        <f>ROUND(E257*U257,2)</f>
        <v>0</v>
      </c>
      <c r="W257" s="220"/>
      <c r="X257" s="220" t="s">
        <v>262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263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0.5" outlineLevel="1" x14ac:dyDescent="0.25">
      <c r="A258" s="217"/>
      <c r="B258" s="218"/>
      <c r="C258" s="262" t="s">
        <v>584</v>
      </c>
      <c r="D258" s="259"/>
      <c r="E258" s="259"/>
      <c r="F258" s="259"/>
      <c r="G258" s="259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278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38" t="str">
        <f>C258</f>
        <v>přesun hmot pro budovy občanské výstavby (JKSO 801), budovy pro bydlení (JKSO 803) budovy pro výrobu a služby (JKSO 812) s nosnou svislou konstrukcí zděnou z cihel nebo tvárnic nebo kovovou</v>
      </c>
      <c r="BB258" s="210"/>
      <c r="BC258" s="210"/>
      <c r="BD258" s="210"/>
      <c r="BE258" s="210"/>
      <c r="BF258" s="210"/>
      <c r="BG258" s="210"/>
      <c r="BH258" s="210"/>
    </row>
    <row r="259" spans="1:60" ht="13" x14ac:dyDescent="0.25">
      <c r="A259" s="225" t="s">
        <v>208</v>
      </c>
      <c r="B259" s="226" t="s">
        <v>155</v>
      </c>
      <c r="C259" s="249" t="s">
        <v>156</v>
      </c>
      <c r="D259" s="227"/>
      <c r="E259" s="228"/>
      <c r="F259" s="229"/>
      <c r="G259" s="229">
        <f>SUMIF(AG260:AG261,"&lt;&gt;NOR",G260:G261)</f>
        <v>0</v>
      </c>
      <c r="H259" s="229"/>
      <c r="I259" s="229">
        <f>SUM(I260:I261)</f>
        <v>0</v>
      </c>
      <c r="J259" s="229"/>
      <c r="K259" s="229">
        <f>SUM(K260:K261)</f>
        <v>0</v>
      </c>
      <c r="L259" s="229"/>
      <c r="M259" s="229">
        <f>SUM(M260:M261)</f>
        <v>0</v>
      </c>
      <c r="N259" s="228"/>
      <c r="O259" s="228">
        <f>SUM(O260:O261)</f>
        <v>0</v>
      </c>
      <c r="P259" s="228"/>
      <c r="Q259" s="228">
        <f>SUM(Q260:Q261)</f>
        <v>0</v>
      </c>
      <c r="R259" s="229"/>
      <c r="S259" s="229"/>
      <c r="T259" s="230"/>
      <c r="U259" s="224"/>
      <c r="V259" s="224">
        <f>SUM(V260:V261)</f>
        <v>0</v>
      </c>
      <c r="W259" s="224"/>
      <c r="X259" s="224"/>
      <c r="AG259" t="s">
        <v>209</v>
      </c>
    </row>
    <row r="260" spans="1:60" outlineLevel="1" x14ac:dyDescent="0.25">
      <c r="A260" s="231">
        <v>65</v>
      </c>
      <c r="B260" s="232" t="s">
        <v>589</v>
      </c>
      <c r="C260" s="250" t="s">
        <v>590</v>
      </c>
      <c r="D260" s="233" t="s">
        <v>382</v>
      </c>
      <c r="E260" s="234">
        <v>0.4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4">
        <v>0</v>
      </c>
      <c r="O260" s="234">
        <f>ROUND(E260*N260,2)</f>
        <v>0</v>
      </c>
      <c r="P260" s="234">
        <v>0</v>
      </c>
      <c r="Q260" s="234">
        <f>ROUND(E260*P260,2)</f>
        <v>0</v>
      </c>
      <c r="R260" s="236"/>
      <c r="S260" s="236" t="s">
        <v>239</v>
      </c>
      <c r="T260" s="237" t="s">
        <v>272</v>
      </c>
      <c r="U260" s="220">
        <v>0</v>
      </c>
      <c r="V260" s="220">
        <f>ROUND(E260*U260,2)</f>
        <v>0</v>
      </c>
      <c r="W260" s="220"/>
      <c r="X260" s="220" t="s">
        <v>262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263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17"/>
      <c r="B261" s="218"/>
      <c r="C261" s="251" t="s">
        <v>929</v>
      </c>
      <c r="D261" s="239"/>
      <c r="E261" s="239"/>
      <c r="F261" s="239"/>
      <c r="G261" s="239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218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13" x14ac:dyDescent="0.25">
      <c r="A262" s="225" t="s">
        <v>208</v>
      </c>
      <c r="B262" s="226" t="s">
        <v>160</v>
      </c>
      <c r="C262" s="249" t="s">
        <v>161</v>
      </c>
      <c r="D262" s="227"/>
      <c r="E262" s="228"/>
      <c r="F262" s="229"/>
      <c r="G262" s="229">
        <f>SUMIF(AG263:AG264,"&lt;&gt;NOR",G263:G264)</f>
        <v>0</v>
      </c>
      <c r="H262" s="229"/>
      <c r="I262" s="229">
        <f>SUM(I263:I264)</f>
        <v>0</v>
      </c>
      <c r="J262" s="229"/>
      <c r="K262" s="229">
        <f>SUM(K263:K264)</f>
        <v>0</v>
      </c>
      <c r="L262" s="229"/>
      <c r="M262" s="229">
        <f>SUM(M263:M264)</f>
        <v>0</v>
      </c>
      <c r="N262" s="228"/>
      <c r="O262" s="228">
        <f>SUM(O263:O264)</f>
        <v>0</v>
      </c>
      <c r="P262" s="228"/>
      <c r="Q262" s="228">
        <f>SUM(Q263:Q264)</f>
        <v>0</v>
      </c>
      <c r="R262" s="229"/>
      <c r="S262" s="229"/>
      <c r="T262" s="230"/>
      <c r="U262" s="224"/>
      <c r="V262" s="224">
        <f>SUM(V263:V264)</f>
        <v>0</v>
      </c>
      <c r="W262" s="224"/>
      <c r="X262" s="224"/>
      <c r="AG262" t="s">
        <v>209</v>
      </c>
    </row>
    <row r="263" spans="1:60" ht="20" outlineLevel="1" x14ac:dyDescent="0.25">
      <c r="A263" s="231">
        <v>66</v>
      </c>
      <c r="B263" s="232" t="s">
        <v>592</v>
      </c>
      <c r="C263" s="250" t="s">
        <v>593</v>
      </c>
      <c r="D263" s="233" t="s">
        <v>259</v>
      </c>
      <c r="E263" s="234">
        <v>11.4</v>
      </c>
      <c r="F263" s="235"/>
      <c r="G263" s="236">
        <f>ROUND(E263*F263,2)</f>
        <v>0</v>
      </c>
      <c r="H263" s="235"/>
      <c r="I263" s="236">
        <f>ROUND(E263*H263,2)</f>
        <v>0</v>
      </c>
      <c r="J263" s="235"/>
      <c r="K263" s="236">
        <f>ROUND(E263*J263,2)</f>
        <v>0</v>
      </c>
      <c r="L263" s="236">
        <v>21</v>
      </c>
      <c r="M263" s="236">
        <f>G263*(1+L263/100)</f>
        <v>0</v>
      </c>
      <c r="N263" s="234">
        <v>4.0999999999999999E-4</v>
      </c>
      <c r="O263" s="234">
        <f>ROUND(E263*N263,2)</f>
        <v>0</v>
      </c>
      <c r="P263" s="234">
        <v>0</v>
      </c>
      <c r="Q263" s="234">
        <f>ROUND(E263*P263,2)</f>
        <v>0</v>
      </c>
      <c r="R263" s="236" t="s">
        <v>594</v>
      </c>
      <c r="S263" s="236" t="s">
        <v>213</v>
      </c>
      <c r="T263" s="237" t="s">
        <v>261</v>
      </c>
      <c r="U263" s="220">
        <v>0</v>
      </c>
      <c r="V263" s="220">
        <f>ROUND(E263*U263,2)</f>
        <v>0</v>
      </c>
      <c r="W263" s="220"/>
      <c r="X263" s="220" t="s">
        <v>262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595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17"/>
      <c r="B264" s="218"/>
      <c r="C264" s="261" t="s">
        <v>1104</v>
      </c>
      <c r="D264" s="257"/>
      <c r="E264" s="258">
        <v>11.4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265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13" x14ac:dyDescent="0.25">
      <c r="A265" s="225" t="s">
        <v>208</v>
      </c>
      <c r="B265" s="226" t="s">
        <v>162</v>
      </c>
      <c r="C265" s="249" t="s">
        <v>163</v>
      </c>
      <c r="D265" s="227"/>
      <c r="E265" s="228"/>
      <c r="F265" s="229"/>
      <c r="G265" s="229">
        <f>SUMIF(AG266:AG278,"&lt;&gt;NOR",G266:G278)</f>
        <v>0</v>
      </c>
      <c r="H265" s="229"/>
      <c r="I265" s="229">
        <f>SUM(I266:I278)</f>
        <v>0</v>
      </c>
      <c r="J265" s="229"/>
      <c r="K265" s="229">
        <f>SUM(K266:K278)</f>
        <v>0</v>
      </c>
      <c r="L265" s="229"/>
      <c r="M265" s="229">
        <f>SUM(M266:M278)</f>
        <v>0</v>
      </c>
      <c r="N265" s="228"/>
      <c r="O265" s="228">
        <f>SUM(O266:O278)</f>
        <v>0.18</v>
      </c>
      <c r="P265" s="228"/>
      <c r="Q265" s="228">
        <f>SUM(Q266:Q278)</f>
        <v>0</v>
      </c>
      <c r="R265" s="229"/>
      <c r="S265" s="229"/>
      <c r="T265" s="230"/>
      <c r="U265" s="224"/>
      <c r="V265" s="224">
        <f>SUM(V266:V278)</f>
        <v>0</v>
      </c>
      <c r="W265" s="224"/>
      <c r="X265" s="224"/>
      <c r="AG265" t="s">
        <v>209</v>
      </c>
    </row>
    <row r="266" spans="1:60" outlineLevel="1" x14ac:dyDescent="0.25">
      <c r="A266" s="231">
        <v>67</v>
      </c>
      <c r="B266" s="232" t="s">
        <v>932</v>
      </c>
      <c r="C266" s="250" t="s">
        <v>933</v>
      </c>
      <c r="D266" s="233" t="s">
        <v>259</v>
      </c>
      <c r="E266" s="234">
        <v>32.49</v>
      </c>
      <c r="F266" s="235"/>
      <c r="G266" s="236">
        <f>ROUND(E266*F266,2)</f>
        <v>0</v>
      </c>
      <c r="H266" s="235"/>
      <c r="I266" s="236">
        <f>ROUND(E266*H266,2)</f>
        <v>0</v>
      </c>
      <c r="J266" s="235"/>
      <c r="K266" s="236">
        <f>ROUND(E266*J266,2)</f>
        <v>0</v>
      </c>
      <c r="L266" s="236">
        <v>21</v>
      </c>
      <c r="M266" s="236">
        <f>G266*(1+L266/100)</f>
        <v>0</v>
      </c>
      <c r="N266" s="234">
        <v>0</v>
      </c>
      <c r="O266" s="234">
        <f>ROUND(E266*N266,2)</f>
        <v>0</v>
      </c>
      <c r="P266" s="234">
        <v>0</v>
      </c>
      <c r="Q266" s="234">
        <f>ROUND(E266*P266,2)</f>
        <v>0</v>
      </c>
      <c r="R266" s="236" t="s">
        <v>934</v>
      </c>
      <c r="S266" s="236" t="s">
        <v>213</v>
      </c>
      <c r="T266" s="237" t="s">
        <v>261</v>
      </c>
      <c r="U266" s="220">
        <v>0</v>
      </c>
      <c r="V266" s="220">
        <f>ROUND(E266*U266,2)</f>
        <v>0</v>
      </c>
      <c r="W266" s="220"/>
      <c r="X266" s="220" t="s">
        <v>262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595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17"/>
      <c r="B267" s="218"/>
      <c r="C267" s="261" t="s">
        <v>1093</v>
      </c>
      <c r="D267" s="257"/>
      <c r="E267" s="258">
        <v>32.49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265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0" outlineLevel="1" x14ac:dyDescent="0.25">
      <c r="A268" s="231">
        <v>68</v>
      </c>
      <c r="B268" s="232" t="s">
        <v>936</v>
      </c>
      <c r="C268" s="250" t="s">
        <v>937</v>
      </c>
      <c r="D268" s="233" t="s">
        <v>259</v>
      </c>
      <c r="E268" s="234">
        <v>32.49</v>
      </c>
      <c r="F268" s="235"/>
      <c r="G268" s="236">
        <f>ROUND(E268*F268,2)</f>
        <v>0</v>
      </c>
      <c r="H268" s="235"/>
      <c r="I268" s="236">
        <f>ROUND(E268*H268,2)</f>
        <v>0</v>
      </c>
      <c r="J268" s="235"/>
      <c r="K268" s="236">
        <f>ROUND(E268*J268,2)</f>
        <v>0</v>
      </c>
      <c r="L268" s="236">
        <v>21</v>
      </c>
      <c r="M268" s="236">
        <f>G268*(1+L268/100)</f>
        <v>0</v>
      </c>
      <c r="N268" s="234">
        <v>1.2E-4</v>
      </c>
      <c r="O268" s="234">
        <f>ROUND(E268*N268,2)</f>
        <v>0</v>
      </c>
      <c r="P268" s="234">
        <v>0</v>
      </c>
      <c r="Q268" s="234">
        <f>ROUND(E268*P268,2)</f>
        <v>0</v>
      </c>
      <c r="R268" s="236" t="s">
        <v>934</v>
      </c>
      <c r="S268" s="236" t="s">
        <v>213</v>
      </c>
      <c r="T268" s="237" t="s">
        <v>261</v>
      </c>
      <c r="U268" s="220">
        <v>0</v>
      </c>
      <c r="V268" s="220">
        <f>ROUND(E268*U268,2)</f>
        <v>0</v>
      </c>
      <c r="W268" s="220"/>
      <c r="X268" s="220" t="s">
        <v>262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595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17"/>
      <c r="B269" s="218"/>
      <c r="C269" s="261" t="s">
        <v>1093</v>
      </c>
      <c r="D269" s="257"/>
      <c r="E269" s="258">
        <v>32.49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265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0" outlineLevel="1" x14ac:dyDescent="0.25">
      <c r="A270" s="231">
        <v>69</v>
      </c>
      <c r="B270" s="232" t="s">
        <v>938</v>
      </c>
      <c r="C270" s="250" t="s">
        <v>939</v>
      </c>
      <c r="D270" s="233" t="s">
        <v>259</v>
      </c>
      <c r="E270" s="234">
        <v>32.49</v>
      </c>
      <c r="F270" s="235"/>
      <c r="G270" s="236">
        <f>ROUND(E270*F270,2)</f>
        <v>0</v>
      </c>
      <c r="H270" s="235"/>
      <c r="I270" s="236">
        <f>ROUND(E270*H270,2)</f>
        <v>0</v>
      </c>
      <c r="J270" s="235"/>
      <c r="K270" s="236">
        <f>ROUND(E270*J270,2)</f>
        <v>0</v>
      </c>
      <c r="L270" s="236">
        <v>21</v>
      </c>
      <c r="M270" s="236">
        <f>G270*(1+L270/100)</f>
        <v>0</v>
      </c>
      <c r="N270" s="234">
        <v>5.5999999999999999E-3</v>
      </c>
      <c r="O270" s="234">
        <f>ROUND(E270*N270,2)</f>
        <v>0.18</v>
      </c>
      <c r="P270" s="234">
        <v>0</v>
      </c>
      <c r="Q270" s="234">
        <f>ROUND(E270*P270,2)</f>
        <v>0</v>
      </c>
      <c r="R270" s="236" t="s">
        <v>387</v>
      </c>
      <c r="S270" s="236" t="s">
        <v>213</v>
      </c>
      <c r="T270" s="237" t="s">
        <v>261</v>
      </c>
      <c r="U270" s="220">
        <v>0</v>
      </c>
      <c r="V270" s="220">
        <f>ROUND(E270*U270,2)</f>
        <v>0</v>
      </c>
      <c r="W270" s="220"/>
      <c r="X270" s="220" t="s">
        <v>388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940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17"/>
      <c r="B271" s="218"/>
      <c r="C271" s="251" t="s">
        <v>941</v>
      </c>
      <c r="D271" s="239"/>
      <c r="E271" s="239"/>
      <c r="F271" s="239"/>
      <c r="G271" s="239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218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17"/>
      <c r="B272" s="218"/>
      <c r="C272" s="252" t="s">
        <v>942</v>
      </c>
      <c r="D272" s="240"/>
      <c r="E272" s="240"/>
      <c r="F272" s="240"/>
      <c r="G272" s="24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218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38" t="str">
        <f>C272</f>
        <v>pro všechny způsoby nezatížené vnitřní výplňové izolace - mezi krokve, do příček, stropů, podhledů, na nepochůzné půdy apod.</v>
      </c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17"/>
      <c r="B273" s="218"/>
      <c r="C273" s="264" t="s">
        <v>433</v>
      </c>
      <c r="D273" s="221"/>
      <c r="E273" s="222"/>
      <c r="F273" s="223"/>
      <c r="G273" s="223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218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17"/>
      <c r="B274" s="218"/>
      <c r="C274" s="252" t="s">
        <v>943</v>
      </c>
      <c r="D274" s="240"/>
      <c r="E274" s="240"/>
      <c r="F274" s="240"/>
      <c r="G274" s="24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218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17"/>
      <c r="B275" s="218"/>
      <c r="C275" s="264" t="s">
        <v>944</v>
      </c>
      <c r="D275" s="221"/>
      <c r="E275" s="222"/>
      <c r="F275" s="223"/>
      <c r="G275" s="223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218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17"/>
      <c r="B276" s="218"/>
      <c r="C276" s="252" t="s">
        <v>945</v>
      </c>
      <c r="D276" s="240"/>
      <c r="E276" s="240"/>
      <c r="F276" s="240"/>
      <c r="G276" s="24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218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17"/>
      <c r="B277" s="218"/>
      <c r="C277" s="252" t="s">
        <v>946</v>
      </c>
      <c r="D277" s="240"/>
      <c r="E277" s="240"/>
      <c r="F277" s="240"/>
      <c r="G277" s="24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218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17"/>
      <c r="B278" s="218"/>
      <c r="C278" s="261" t="s">
        <v>1093</v>
      </c>
      <c r="D278" s="257"/>
      <c r="E278" s="258">
        <v>32.49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265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13" x14ac:dyDescent="0.25">
      <c r="A279" s="225" t="s">
        <v>208</v>
      </c>
      <c r="B279" s="226" t="s">
        <v>168</v>
      </c>
      <c r="C279" s="249" t="s">
        <v>169</v>
      </c>
      <c r="D279" s="227"/>
      <c r="E279" s="228"/>
      <c r="F279" s="229"/>
      <c r="G279" s="229">
        <f>SUMIF(AG280:AG289,"&lt;&gt;NOR",G280:G289)</f>
        <v>0</v>
      </c>
      <c r="H279" s="229"/>
      <c r="I279" s="229">
        <f>SUM(I280:I289)</f>
        <v>0</v>
      </c>
      <c r="J279" s="229"/>
      <c r="K279" s="229">
        <f>SUM(K280:K289)</f>
        <v>0</v>
      </c>
      <c r="L279" s="229"/>
      <c r="M279" s="229">
        <f>SUM(M280:M289)</f>
        <v>0</v>
      </c>
      <c r="N279" s="228"/>
      <c r="O279" s="228">
        <f>SUM(O280:O289)</f>
        <v>0</v>
      </c>
      <c r="P279" s="228"/>
      <c r="Q279" s="228">
        <f>SUM(Q280:Q289)</f>
        <v>0</v>
      </c>
      <c r="R279" s="229"/>
      <c r="S279" s="229"/>
      <c r="T279" s="230"/>
      <c r="U279" s="224"/>
      <c r="V279" s="224">
        <f>SUM(V280:V289)</f>
        <v>0.93</v>
      </c>
      <c r="W279" s="224"/>
      <c r="X279" s="224"/>
      <c r="AG279" t="s">
        <v>209</v>
      </c>
    </row>
    <row r="280" spans="1:60" outlineLevel="1" x14ac:dyDescent="0.25">
      <c r="A280" s="231">
        <v>70</v>
      </c>
      <c r="B280" s="232" t="s">
        <v>597</v>
      </c>
      <c r="C280" s="250" t="s">
        <v>598</v>
      </c>
      <c r="D280" s="233" t="s">
        <v>292</v>
      </c>
      <c r="E280" s="234">
        <v>2</v>
      </c>
      <c r="F280" s="235"/>
      <c r="G280" s="236">
        <f>ROUND(E280*F280,2)</f>
        <v>0</v>
      </c>
      <c r="H280" s="235"/>
      <c r="I280" s="236">
        <f>ROUND(E280*H280,2)</f>
        <v>0</v>
      </c>
      <c r="J280" s="235"/>
      <c r="K280" s="236">
        <f>ROUND(E280*J280,2)</f>
        <v>0</v>
      </c>
      <c r="L280" s="236">
        <v>21</v>
      </c>
      <c r="M280" s="236">
        <f>G280*(1+L280/100)</f>
        <v>0</v>
      </c>
      <c r="N280" s="234">
        <v>0</v>
      </c>
      <c r="O280" s="234">
        <f>ROUND(E280*N280,2)</f>
        <v>0</v>
      </c>
      <c r="P280" s="234">
        <v>0</v>
      </c>
      <c r="Q280" s="234">
        <f>ROUND(E280*P280,2)</f>
        <v>0</v>
      </c>
      <c r="R280" s="236"/>
      <c r="S280" s="236" t="s">
        <v>239</v>
      </c>
      <c r="T280" s="237" t="s">
        <v>272</v>
      </c>
      <c r="U280" s="220">
        <v>0</v>
      </c>
      <c r="V280" s="220">
        <f>ROUND(E280*U280,2)</f>
        <v>0</v>
      </c>
      <c r="W280" s="220"/>
      <c r="X280" s="220" t="s">
        <v>262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263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17"/>
      <c r="B281" s="218"/>
      <c r="C281" s="251" t="s">
        <v>599</v>
      </c>
      <c r="D281" s="239"/>
      <c r="E281" s="239"/>
      <c r="F281" s="239"/>
      <c r="G281" s="239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218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31">
        <v>71</v>
      </c>
      <c r="B282" s="232" t="s">
        <v>600</v>
      </c>
      <c r="C282" s="250" t="s">
        <v>601</v>
      </c>
      <c r="D282" s="233" t="s">
        <v>382</v>
      </c>
      <c r="E282" s="234">
        <v>5.2</v>
      </c>
      <c r="F282" s="235"/>
      <c r="G282" s="236">
        <f>ROUND(E282*F282,2)</f>
        <v>0</v>
      </c>
      <c r="H282" s="235"/>
      <c r="I282" s="236">
        <f>ROUND(E282*H282,2)</f>
        <v>0</v>
      </c>
      <c r="J282" s="235"/>
      <c r="K282" s="236">
        <f>ROUND(E282*J282,2)</f>
        <v>0</v>
      </c>
      <c r="L282" s="236">
        <v>21</v>
      </c>
      <c r="M282" s="236">
        <f>G282*(1+L282/100)</f>
        <v>0</v>
      </c>
      <c r="N282" s="234">
        <v>0</v>
      </c>
      <c r="O282" s="234">
        <f>ROUND(E282*N282,2)</f>
        <v>0</v>
      </c>
      <c r="P282" s="234">
        <v>0</v>
      </c>
      <c r="Q282" s="234">
        <f>ROUND(E282*P282,2)</f>
        <v>0</v>
      </c>
      <c r="R282" s="236"/>
      <c r="S282" s="236" t="s">
        <v>239</v>
      </c>
      <c r="T282" s="237" t="s">
        <v>272</v>
      </c>
      <c r="U282" s="220">
        <v>0</v>
      </c>
      <c r="V282" s="220">
        <f>ROUND(E282*U282,2)</f>
        <v>0</v>
      </c>
      <c r="W282" s="220"/>
      <c r="X282" s="220" t="s">
        <v>262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263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17"/>
      <c r="B283" s="218"/>
      <c r="C283" s="251" t="s">
        <v>599</v>
      </c>
      <c r="D283" s="239"/>
      <c r="E283" s="239"/>
      <c r="F283" s="239"/>
      <c r="G283" s="239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218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17"/>
      <c r="B284" s="218"/>
      <c r="C284" s="261" t="s">
        <v>1105</v>
      </c>
      <c r="D284" s="257"/>
      <c r="E284" s="258">
        <v>5.2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265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31">
        <v>72</v>
      </c>
      <c r="B285" s="232" t="s">
        <v>602</v>
      </c>
      <c r="C285" s="250" t="s">
        <v>603</v>
      </c>
      <c r="D285" s="233" t="s">
        <v>382</v>
      </c>
      <c r="E285" s="234">
        <v>23.2</v>
      </c>
      <c r="F285" s="235"/>
      <c r="G285" s="236">
        <f>ROUND(E285*F285,2)</f>
        <v>0</v>
      </c>
      <c r="H285" s="235"/>
      <c r="I285" s="236">
        <f>ROUND(E285*H285,2)</f>
        <v>0</v>
      </c>
      <c r="J285" s="235"/>
      <c r="K285" s="236">
        <f>ROUND(E285*J285,2)</f>
        <v>0</v>
      </c>
      <c r="L285" s="236">
        <v>21</v>
      </c>
      <c r="M285" s="236">
        <f>G285*(1+L285/100)</f>
        <v>0</v>
      </c>
      <c r="N285" s="234">
        <v>0</v>
      </c>
      <c r="O285" s="234">
        <f>ROUND(E285*N285,2)</f>
        <v>0</v>
      </c>
      <c r="P285" s="234">
        <v>0</v>
      </c>
      <c r="Q285" s="234">
        <f>ROUND(E285*P285,2)</f>
        <v>0</v>
      </c>
      <c r="R285" s="236"/>
      <c r="S285" s="236" t="s">
        <v>239</v>
      </c>
      <c r="T285" s="237" t="s">
        <v>272</v>
      </c>
      <c r="U285" s="220">
        <v>0</v>
      </c>
      <c r="V285" s="220">
        <f>ROUND(E285*U285,2)</f>
        <v>0</v>
      </c>
      <c r="W285" s="220"/>
      <c r="X285" s="220" t="s">
        <v>262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263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17"/>
      <c r="B286" s="218"/>
      <c r="C286" s="251" t="s">
        <v>599</v>
      </c>
      <c r="D286" s="239"/>
      <c r="E286" s="239"/>
      <c r="F286" s="239"/>
      <c r="G286" s="239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218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17"/>
      <c r="B287" s="218"/>
      <c r="C287" s="261" t="s">
        <v>1106</v>
      </c>
      <c r="D287" s="257"/>
      <c r="E287" s="258">
        <v>23.2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265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31">
        <v>73</v>
      </c>
      <c r="B288" s="232" t="s">
        <v>604</v>
      </c>
      <c r="C288" s="250" t="s">
        <v>605</v>
      </c>
      <c r="D288" s="233" t="s">
        <v>382</v>
      </c>
      <c r="E288" s="234">
        <v>1.2</v>
      </c>
      <c r="F288" s="235"/>
      <c r="G288" s="236">
        <f>ROUND(E288*F288,2)</f>
        <v>0</v>
      </c>
      <c r="H288" s="235"/>
      <c r="I288" s="236">
        <f>ROUND(E288*H288,2)</f>
        <v>0</v>
      </c>
      <c r="J288" s="235"/>
      <c r="K288" s="236">
        <f>ROUND(E288*J288,2)</f>
        <v>0</v>
      </c>
      <c r="L288" s="236">
        <v>21</v>
      </c>
      <c r="M288" s="236">
        <f>G288*(1+L288/100)</f>
        <v>0</v>
      </c>
      <c r="N288" s="234">
        <v>3.4499999999999999E-3</v>
      </c>
      <c r="O288" s="234">
        <f>ROUND(E288*N288,2)</f>
        <v>0</v>
      </c>
      <c r="P288" s="234">
        <v>0</v>
      </c>
      <c r="Q288" s="234">
        <f>ROUND(E288*P288,2)</f>
        <v>0</v>
      </c>
      <c r="R288" s="236"/>
      <c r="S288" s="236" t="s">
        <v>239</v>
      </c>
      <c r="T288" s="237" t="s">
        <v>272</v>
      </c>
      <c r="U288" s="220">
        <v>0.77100000000000002</v>
      </c>
      <c r="V288" s="220">
        <f>ROUND(E288*U288,2)</f>
        <v>0.93</v>
      </c>
      <c r="W288" s="220"/>
      <c r="X288" s="220" t="s">
        <v>262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263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17"/>
      <c r="B289" s="218"/>
      <c r="C289" s="251" t="s">
        <v>599</v>
      </c>
      <c r="D289" s="239"/>
      <c r="E289" s="239"/>
      <c r="F289" s="239"/>
      <c r="G289" s="239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218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13" x14ac:dyDescent="0.25">
      <c r="A290" s="225" t="s">
        <v>208</v>
      </c>
      <c r="B290" s="226" t="s">
        <v>170</v>
      </c>
      <c r="C290" s="249" t="s">
        <v>171</v>
      </c>
      <c r="D290" s="227"/>
      <c r="E290" s="228"/>
      <c r="F290" s="229"/>
      <c r="G290" s="229">
        <f>SUMIF(AG291:AG307,"&lt;&gt;NOR",G291:G307)</f>
        <v>0</v>
      </c>
      <c r="H290" s="229"/>
      <c r="I290" s="229">
        <f>SUM(I291:I307)</f>
        <v>0</v>
      </c>
      <c r="J290" s="229"/>
      <c r="K290" s="229">
        <f>SUM(K291:K307)</f>
        <v>0</v>
      </c>
      <c r="L290" s="229"/>
      <c r="M290" s="229">
        <f>SUM(M291:M307)</f>
        <v>0</v>
      </c>
      <c r="N290" s="228"/>
      <c r="O290" s="228">
        <f>SUM(O291:O307)</f>
        <v>0</v>
      </c>
      <c r="P290" s="228"/>
      <c r="Q290" s="228">
        <f>SUM(Q291:Q307)</f>
        <v>0</v>
      </c>
      <c r="R290" s="229"/>
      <c r="S290" s="229"/>
      <c r="T290" s="230"/>
      <c r="U290" s="224"/>
      <c r="V290" s="224">
        <f>SUM(V291:V307)</f>
        <v>22.39</v>
      </c>
      <c r="W290" s="224"/>
      <c r="X290" s="224"/>
      <c r="AG290" t="s">
        <v>209</v>
      </c>
    </row>
    <row r="291" spans="1:60" outlineLevel="1" x14ac:dyDescent="0.25">
      <c r="A291" s="231">
        <v>74</v>
      </c>
      <c r="B291" s="232" t="s">
        <v>1107</v>
      </c>
      <c r="C291" s="250" t="s">
        <v>1108</v>
      </c>
      <c r="D291" s="233" t="s">
        <v>382</v>
      </c>
      <c r="E291" s="234">
        <v>9.6</v>
      </c>
      <c r="F291" s="235"/>
      <c r="G291" s="236">
        <f>ROUND(E291*F291,2)</f>
        <v>0</v>
      </c>
      <c r="H291" s="235"/>
      <c r="I291" s="236">
        <f>ROUND(E291*H291,2)</f>
        <v>0</v>
      </c>
      <c r="J291" s="235"/>
      <c r="K291" s="236">
        <f>ROUND(E291*J291,2)</f>
        <v>0</v>
      </c>
      <c r="L291" s="236">
        <v>21</v>
      </c>
      <c r="M291" s="236">
        <f>G291*(1+L291/100)</f>
        <v>0</v>
      </c>
      <c r="N291" s="234">
        <v>0</v>
      </c>
      <c r="O291" s="234">
        <f>ROUND(E291*N291,2)</f>
        <v>0</v>
      </c>
      <c r="P291" s="234">
        <v>0</v>
      </c>
      <c r="Q291" s="234">
        <f>ROUND(E291*P291,2)</f>
        <v>0</v>
      </c>
      <c r="R291" s="236"/>
      <c r="S291" s="236" t="s">
        <v>239</v>
      </c>
      <c r="T291" s="237" t="s">
        <v>272</v>
      </c>
      <c r="U291" s="220">
        <v>0.75600000000000001</v>
      </c>
      <c r="V291" s="220">
        <f>ROUND(E291*U291,2)</f>
        <v>7.26</v>
      </c>
      <c r="W291" s="220"/>
      <c r="X291" s="220" t="s">
        <v>262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263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17"/>
      <c r="B292" s="218"/>
      <c r="C292" s="261" t="s">
        <v>1109</v>
      </c>
      <c r="D292" s="257"/>
      <c r="E292" s="258">
        <v>9.6</v>
      </c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265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31">
        <v>75</v>
      </c>
      <c r="B293" s="232" t="s">
        <v>1110</v>
      </c>
      <c r="C293" s="250" t="s">
        <v>1111</v>
      </c>
      <c r="D293" s="233" t="s">
        <v>382</v>
      </c>
      <c r="E293" s="234">
        <v>7.6</v>
      </c>
      <c r="F293" s="235"/>
      <c r="G293" s="236">
        <f>ROUND(E293*F293,2)</f>
        <v>0</v>
      </c>
      <c r="H293" s="235"/>
      <c r="I293" s="236">
        <f>ROUND(E293*H293,2)</f>
        <v>0</v>
      </c>
      <c r="J293" s="235"/>
      <c r="K293" s="236">
        <f>ROUND(E293*J293,2)</f>
        <v>0</v>
      </c>
      <c r="L293" s="236">
        <v>21</v>
      </c>
      <c r="M293" s="236">
        <f>G293*(1+L293/100)</f>
        <v>0</v>
      </c>
      <c r="N293" s="234">
        <v>0</v>
      </c>
      <c r="O293" s="234">
        <f>ROUND(E293*N293,2)</f>
        <v>0</v>
      </c>
      <c r="P293" s="234">
        <v>0</v>
      </c>
      <c r="Q293" s="234">
        <f>ROUND(E293*P293,2)</f>
        <v>0</v>
      </c>
      <c r="R293" s="236"/>
      <c r="S293" s="236" t="s">
        <v>239</v>
      </c>
      <c r="T293" s="237" t="s">
        <v>272</v>
      </c>
      <c r="U293" s="220">
        <v>0.75600000000000001</v>
      </c>
      <c r="V293" s="220">
        <f>ROUND(E293*U293,2)</f>
        <v>5.75</v>
      </c>
      <c r="W293" s="220"/>
      <c r="X293" s="220" t="s">
        <v>262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263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17"/>
      <c r="B294" s="218"/>
      <c r="C294" s="261" t="s">
        <v>1112</v>
      </c>
      <c r="D294" s="257"/>
      <c r="E294" s="258">
        <v>7.6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265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0" outlineLevel="1" x14ac:dyDescent="0.25">
      <c r="A295" s="231">
        <v>76</v>
      </c>
      <c r="B295" s="232" t="s">
        <v>1113</v>
      </c>
      <c r="C295" s="250" t="s">
        <v>985</v>
      </c>
      <c r="D295" s="233" t="s">
        <v>382</v>
      </c>
      <c r="E295" s="234">
        <v>12.4</v>
      </c>
      <c r="F295" s="235"/>
      <c r="G295" s="236">
        <f>ROUND(E295*F295,2)</f>
        <v>0</v>
      </c>
      <c r="H295" s="235"/>
      <c r="I295" s="236">
        <f>ROUND(E295*H295,2)</f>
        <v>0</v>
      </c>
      <c r="J295" s="235"/>
      <c r="K295" s="236">
        <f>ROUND(E295*J295,2)</f>
        <v>0</v>
      </c>
      <c r="L295" s="236">
        <v>21</v>
      </c>
      <c r="M295" s="236">
        <f>G295*(1+L295/100)</f>
        <v>0</v>
      </c>
      <c r="N295" s="234">
        <v>0</v>
      </c>
      <c r="O295" s="234">
        <f>ROUND(E295*N295,2)</f>
        <v>0</v>
      </c>
      <c r="P295" s="234">
        <v>0</v>
      </c>
      <c r="Q295" s="234">
        <f>ROUND(E295*P295,2)</f>
        <v>0</v>
      </c>
      <c r="R295" s="236"/>
      <c r="S295" s="236" t="s">
        <v>239</v>
      </c>
      <c r="T295" s="237" t="s">
        <v>272</v>
      </c>
      <c r="U295" s="220">
        <v>0</v>
      </c>
      <c r="V295" s="220">
        <f>ROUND(E295*U295,2)</f>
        <v>0</v>
      </c>
      <c r="W295" s="220"/>
      <c r="X295" s="220" t="s">
        <v>262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263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17"/>
      <c r="B296" s="218"/>
      <c r="C296" s="251" t="s">
        <v>986</v>
      </c>
      <c r="D296" s="239"/>
      <c r="E296" s="239"/>
      <c r="F296" s="239"/>
      <c r="G296" s="239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218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17"/>
      <c r="B297" s="218"/>
      <c r="C297" s="252" t="s">
        <v>987</v>
      </c>
      <c r="D297" s="240"/>
      <c r="E297" s="240"/>
      <c r="F297" s="240"/>
      <c r="G297" s="24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218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38" t="str">
        <f>C297</f>
        <v>- kotvení přivařením k ocelovým nosníkům lávky a pomocí kotevních plechů tl.4mm a vrtaných kotev k ŽB konstrukci</v>
      </c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17"/>
      <c r="B298" s="218"/>
      <c r="C298" s="252" t="s">
        <v>988</v>
      </c>
      <c r="D298" s="240"/>
      <c r="E298" s="240"/>
      <c r="F298" s="240"/>
      <c r="G298" s="24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218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17"/>
      <c r="B299" s="218"/>
      <c r="C299" s="252" t="s">
        <v>989</v>
      </c>
      <c r="D299" s="240"/>
      <c r="E299" s="240"/>
      <c r="F299" s="240"/>
      <c r="G299" s="24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218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31">
        <v>77</v>
      </c>
      <c r="B300" s="232" t="s">
        <v>1114</v>
      </c>
      <c r="C300" s="250" t="s">
        <v>1115</v>
      </c>
      <c r="D300" s="233" t="s">
        <v>382</v>
      </c>
      <c r="E300" s="234">
        <v>3.6</v>
      </c>
      <c r="F300" s="235"/>
      <c r="G300" s="236">
        <f>ROUND(E300*F300,2)</f>
        <v>0</v>
      </c>
      <c r="H300" s="235"/>
      <c r="I300" s="236">
        <f>ROUND(E300*H300,2)</f>
        <v>0</v>
      </c>
      <c r="J300" s="235"/>
      <c r="K300" s="236">
        <f>ROUND(E300*J300,2)</f>
        <v>0</v>
      </c>
      <c r="L300" s="236">
        <v>21</v>
      </c>
      <c r="M300" s="236">
        <f>G300*(1+L300/100)</f>
        <v>0</v>
      </c>
      <c r="N300" s="234">
        <v>0</v>
      </c>
      <c r="O300" s="234">
        <f>ROUND(E300*N300,2)</f>
        <v>0</v>
      </c>
      <c r="P300" s="234">
        <v>0</v>
      </c>
      <c r="Q300" s="234">
        <f>ROUND(E300*P300,2)</f>
        <v>0</v>
      </c>
      <c r="R300" s="236"/>
      <c r="S300" s="236" t="s">
        <v>239</v>
      </c>
      <c r="T300" s="237" t="s">
        <v>272</v>
      </c>
      <c r="U300" s="220">
        <v>0.75600000000000001</v>
      </c>
      <c r="V300" s="220">
        <f>ROUND(E300*U300,2)</f>
        <v>2.72</v>
      </c>
      <c r="W300" s="220"/>
      <c r="X300" s="220" t="s">
        <v>262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263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17"/>
      <c r="B301" s="218"/>
      <c r="C301" s="261" t="s">
        <v>1116</v>
      </c>
      <c r="D301" s="257"/>
      <c r="E301" s="258">
        <v>3.6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265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31">
        <v>78</v>
      </c>
      <c r="B302" s="232" t="s">
        <v>1117</v>
      </c>
      <c r="C302" s="250" t="s">
        <v>1115</v>
      </c>
      <c r="D302" s="233" t="s">
        <v>382</v>
      </c>
      <c r="E302" s="234">
        <v>1.7</v>
      </c>
      <c r="F302" s="235"/>
      <c r="G302" s="236">
        <f>ROUND(E302*F302,2)</f>
        <v>0</v>
      </c>
      <c r="H302" s="235"/>
      <c r="I302" s="236">
        <f>ROUND(E302*H302,2)</f>
        <v>0</v>
      </c>
      <c r="J302" s="235"/>
      <c r="K302" s="236">
        <f>ROUND(E302*J302,2)</f>
        <v>0</v>
      </c>
      <c r="L302" s="236">
        <v>21</v>
      </c>
      <c r="M302" s="236">
        <f>G302*(1+L302/100)</f>
        <v>0</v>
      </c>
      <c r="N302" s="234">
        <v>0</v>
      </c>
      <c r="O302" s="234">
        <f>ROUND(E302*N302,2)</f>
        <v>0</v>
      </c>
      <c r="P302" s="234">
        <v>0</v>
      </c>
      <c r="Q302" s="234">
        <f>ROUND(E302*P302,2)</f>
        <v>0</v>
      </c>
      <c r="R302" s="236"/>
      <c r="S302" s="236" t="s">
        <v>239</v>
      </c>
      <c r="T302" s="237" t="s">
        <v>272</v>
      </c>
      <c r="U302" s="220">
        <v>0.75600000000000001</v>
      </c>
      <c r="V302" s="220">
        <f>ROUND(E302*U302,2)</f>
        <v>1.29</v>
      </c>
      <c r="W302" s="220"/>
      <c r="X302" s="220" t="s">
        <v>262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263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17"/>
      <c r="B303" s="218"/>
      <c r="C303" s="261" t="s">
        <v>1118</v>
      </c>
      <c r="D303" s="257"/>
      <c r="E303" s="258">
        <v>1.7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265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31">
        <v>79</v>
      </c>
      <c r="B304" s="232" t="s">
        <v>1119</v>
      </c>
      <c r="C304" s="250" t="s">
        <v>613</v>
      </c>
      <c r="D304" s="233" t="s">
        <v>259</v>
      </c>
      <c r="E304" s="234">
        <v>7.1</v>
      </c>
      <c r="F304" s="235"/>
      <c r="G304" s="236">
        <f>ROUND(E304*F304,2)</f>
        <v>0</v>
      </c>
      <c r="H304" s="235"/>
      <c r="I304" s="236">
        <f>ROUND(E304*H304,2)</f>
        <v>0</v>
      </c>
      <c r="J304" s="235"/>
      <c r="K304" s="236">
        <f>ROUND(E304*J304,2)</f>
        <v>0</v>
      </c>
      <c r="L304" s="236">
        <v>21</v>
      </c>
      <c r="M304" s="236">
        <f>G304*(1+L304/100)</f>
        <v>0</v>
      </c>
      <c r="N304" s="234">
        <v>0</v>
      </c>
      <c r="O304" s="234">
        <f>ROUND(E304*N304,2)</f>
        <v>0</v>
      </c>
      <c r="P304" s="234">
        <v>0</v>
      </c>
      <c r="Q304" s="234">
        <f>ROUND(E304*P304,2)</f>
        <v>0</v>
      </c>
      <c r="R304" s="236"/>
      <c r="S304" s="236" t="s">
        <v>239</v>
      </c>
      <c r="T304" s="237" t="s">
        <v>272</v>
      </c>
      <c r="U304" s="220">
        <v>0.75600000000000001</v>
      </c>
      <c r="V304" s="220">
        <f>ROUND(E304*U304,2)</f>
        <v>5.37</v>
      </c>
      <c r="W304" s="220"/>
      <c r="X304" s="220" t="s">
        <v>262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263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17"/>
      <c r="B305" s="218"/>
      <c r="C305" s="251" t="s">
        <v>631</v>
      </c>
      <c r="D305" s="239"/>
      <c r="E305" s="239"/>
      <c r="F305" s="239"/>
      <c r="G305" s="239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218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17"/>
      <c r="B306" s="218"/>
      <c r="C306" s="252" t="s">
        <v>632</v>
      </c>
      <c r="D306" s="240"/>
      <c r="E306" s="240"/>
      <c r="F306" s="240"/>
      <c r="G306" s="24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218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17"/>
      <c r="B307" s="218"/>
      <c r="C307" s="252" t="s">
        <v>1120</v>
      </c>
      <c r="D307" s="240"/>
      <c r="E307" s="240"/>
      <c r="F307" s="240"/>
      <c r="G307" s="24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218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38" t="str">
        <f>C307</f>
        <v>- kotvení do nosných profilů lávky - šroub M10x160 osadit pomocí tmelu do otvoru d12mm a hloubky 120mm podle pokynů výrobce</v>
      </c>
      <c r="BB307" s="210"/>
      <c r="BC307" s="210"/>
      <c r="BD307" s="210"/>
      <c r="BE307" s="210"/>
      <c r="BF307" s="210"/>
      <c r="BG307" s="210"/>
      <c r="BH307" s="210"/>
    </row>
    <row r="308" spans="1:60" ht="13" x14ac:dyDescent="0.25">
      <c r="A308" s="225" t="s">
        <v>208</v>
      </c>
      <c r="B308" s="226" t="s">
        <v>174</v>
      </c>
      <c r="C308" s="249" t="s">
        <v>175</v>
      </c>
      <c r="D308" s="227"/>
      <c r="E308" s="228"/>
      <c r="F308" s="229"/>
      <c r="G308" s="229">
        <f>SUMIF(AG309:AG312,"&lt;&gt;NOR",G309:G312)</f>
        <v>0</v>
      </c>
      <c r="H308" s="229"/>
      <c r="I308" s="229">
        <f>SUM(I309:I312)</f>
        <v>0</v>
      </c>
      <c r="J308" s="229"/>
      <c r="K308" s="229">
        <f>SUM(K309:K312)</f>
        <v>0</v>
      </c>
      <c r="L308" s="229"/>
      <c r="M308" s="229">
        <f>SUM(M309:M312)</f>
        <v>0</v>
      </c>
      <c r="N308" s="228"/>
      <c r="O308" s="228">
        <f>SUM(O309:O312)</f>
        <v>0</v>
      </c>
      <c r="P308" s="228"/>
      <c r="Q308" s="228">
        <f>SUM(Q309:Q312)</f>
        <v>0</v>
      </c>
      <c r="R308" s="229"/>
      <c r="S308" s="229"/>
      <c r="T308" s="230"/>
      <c r="U308" s="224"/>
      <c r="V308" s="224">
        <f>SUM(V309:V312)</f>
        <v>0</v>
      </c>
      <c r="W308" s="224"/>
      <c r="X308" s="224"/>
      <c r="AG308" t="s">
        <v>209</v>
      </c>
    </row>
    <row r="309" spans="1:60" outlineLevel="1" x14ac:dyDescent="0.25">
      <c r="A309" s="241">
        <v>80</v>
      </c>
      <c r="B309" s="242" t="s">
        <v>619</v>
      </c>
      <c r="C309" s="253" t="s">
        <v>620</v>
      </c>
      <c r="D309" s="243" t="s">
        <v>292</v>
      </c>
      <c r="E309" s="244">
        <v>1</v>
      </c>
      <c r="F309" s="245"/>
      <c r="G309" s="246">
        <f>ROUND(E309*F309,2)</f>
        <v>0</v>
      </c>
      <c r="H309" s="245"/>
      <c r="I309" s="246">
        <f>ROUND(E309*H309,2)</f>
        <v>0</v>
      </c>
      <c r="J309" s="245"/>
      <c r="K309" s="246">
        <f>ROUND(E309*J309,2)</f>
        <v>0</v>
      </c>
      <c r="L309" s="246">
        <v>21</v>
      </c>
      <c r="M309" s="246">
        <f>G309*(1+L309/100)</f>
        <v>0</v>
      </c>
      <c r="N309" s="244">
        <v>0</v>
      </c>
      <c r="O309" s="244">
        <f>ROUND(E309*N309,2)</f>
        <v>0</v>
      </c>
      <c r="P309" s="244">
        <v>0</v>
      </c>
      <c r="Q309" s="244">
        <f>ROUND(E309*P309,2)</f>
        <v>0</v>
      </c>
      <c r="R309" s="246"/>
      <c r="S309" s="246" t="s">
        <v>239</v>
      </c>
      <c r="T309" s="247" t="s">
        <v>272</v>
      </c>
      <c r="U309" s="220">
        <v>0</v>
      </c>
      <c r="V309" s="220">
        <f>ROUND(E309*U309,2)</f>
        <v>0</v>
      </c>
      <c r="W309" s="220"/>
      <c r="X309" s="220" t="s">
        <v>262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263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31">
        <v>81</v>
      </c>
      <c r="B310" s="232" t="s">
        <v>621</v>
      </c>
      <c r="C310" s="250" t="s">
        <v>622</v>
      </c>
      <c r="D310" s="233" t="s">
        <v>247</v>
      </c>
      <c r="E310" s="234">
        <v>1</v>
      </c>
      <c r="F310" s="235"/>
      <c r="G310" s="236">
        <f>ROUND(E310*F310,2)</f>
        <v>0</v>
      </c>
      <c r="H310" s="235"/>
      <c r="I310" s="236">
        <f>ROUND(E310*H310,2)</f>
        <v>0</v>
      </c>
      <c r="J310" s="235"/>
      <c r="K310" s="236">
        <f>ROUND(E310*J310,2)</f>
        <v>0</v>
      </c>
      <c r="L310" s="236">
        <v>21</v>
      </c>
      <c r="M310" s="236">
        <f>G310*(1+L310/100)</f>
        <v>0</v>
      </c>
      <c r="N310" s="234">
        <v>0</v>
      </c>
      <c r="O310" s="234">
        <f>ROUND(E310*N310,2)</f>
        <v>0</v>
      </c>
      <c r="P310" s="234">
        <v>0</v>
      </c>
      <c r="Q310" s="234">
        <f>ROUND(E310*P310,2)</f>
        <v>0</v>
      </c>
      <c r="R310" s="236"/>
      <c r="S310" s="236" t="s">
        <v>239</v>
      </c>
      <c r="T310" s="237" t="s">
        <v>272</v>
      </c>
      <c r="U310" s="220">
        <v>0</v>
      </c>
      <c r="V310" s="220">
        <f>ROUND(E310*U310,2)</f>
        <v>0</v>
      </c>
      <c r="W310" s="220"/>
      <c r="X310" s="220" t="s">
        <v>262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263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17"/>
      <c r="B311" s="218"/>
      <c r="C311" s="251" t="s">
        <v>623</v>
      </c>
      <c r="D311" s="239"/>
      <c r="E311" s="239"/>
      <c r="F311" s="239"/>
      <c r="G311" s="239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218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31">
        <v>82</v>
      </c>
      <c r="B312" s="232" t="s">
        <v>624</v>
      </c>
      <c r="C312" s="250" t="s">
        <v>625</v>
      </c>
      <c r="D312" s="233" t="s">
        <v>292</v>
      </c>
      <c r="E312" s="234">
        <v>2</v>
      </c>
      <c r="F312" s="235"/>
      <c r="G312" s="236">
        <f>ROUND(E312*F312,2)</f>
        <v>0</v>
      </c>
      <c r="H312" s="235"/>
      <c r="I312" s="236">
        <f>ROUND(E312*H312,2)</f>
        <v>0</v>
      </c>
      <c r="J312" s="235"/>
      <c r="K312" s="236">
        <f>ROUND(E312*J312,2)</f>
        <v>0</v>
      </c>
      <c r="L312" s="236">
        <v>21</v>
      </c>
      <c r="M312" s="236">
        <f>G312*(1+L312/100)</f>
        <v>0</v>
      </c>
      <c r="N312" s="234">
        <v>0</v>
      </c>
      <c r="O312" s="234">
        <f>ROUND(E312*N312,2)</f>
        <v>0</v>
      </c>
      <c r="P312" s="234">
        <v>0</v>
      </c>
      <c r="Q312" s="234">
        <f>ROUND(E312*P312,2)</f>
        <v>0</v>
      </c>
      <c r="R312" s="236"/>
      <c r="S312" s="236" t="s">
        <v>239</v>
      </c>
      <c r="T312" s="237" t="s">
        <v>272</v>
      </c>
      <c r="U312" s="220">
        <v>0</v>
      </c>
      <c r="V312" s="220">
        <f>ROUND(E312*U312,2)</f>
        <v>0</v>
      </c>
      <c r="W312" s="220"/>
      <c r="X312" s="220" t="s">
        <v>626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627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x14ac:dyDescent="0.25">
      <c r="A313" s="3"/>
      <c r="B313" s="4"/>
      <c r="C313" s="254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AE313">
        <v>15</v>
      </c>
      <c r="AF313">
        <v>21</v>
      </c>
      <c r="AG313" t="s">
        <v>195</v>
      </c>
    </row>
    <row r="314" spans="1:60" ht="13" x14ac:dyDescent="0.25">
      <c r="A314" s="213"/>
      <c r="B314" s="214" t="s">
        <v>29</v>
      </c>
      <c r="C314" s="255"/>
      <c r="D314" s="215"/>
      <c r="E314" s="216"/>
      <c r="F314" s="216"/>
      <c r="G314" s="248">
        <f>G8+G102+G129+G141+G154+G162+G177+G187+G205+G218+G228+G239+G249+G256+G259+G262+G265+G279+G290+G308</f>
        <v>0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AE314">
        <f>SUMIF(L7:L312,AE313,G7:G312)</f>
        <v>0</v>
      </c>
      <c r="AF314">
        <f>SUMIF(L7:L312,AF313,G7:G312)</f>
        <v>0</v>
      </c>
      <c r="AG314" t="s">
        <v>252</v>
      </c>
    </row>
    <row r="315" spans="1:60" x14ac:dyDescent="0.25">
      <c r="C315" s="256"/>
      <c r="D315" s="10"/>
      <c r="AG315" t="s">
        <v>255</v>
      </c>
    </row>
    <row r="316" spans="1:60" x14ac:dyDescent="0.25">
      <c r="D316" s="10"/>
    </row>
    <row r="317" spans="1:60" x14ac:dyDescent="0.25">
      <c r="D317" s="10"/>
    </row>
    <row r="318" spans="1:60" x14ac:dyDescent="0.25">
      <c r="D318" s="10"/>
    </row>
    <row r="319" spans="1:60" x14ac:dyDescent="0.25">
      <c r="D319" s="10"/>
    </row>
    <row r="320" spans="1:60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Tq3hYYSY8dtdoD6u1Wy6/dXpe0vWodv1RVHTlgImvE/wGkL+cThsisBtt2qTcHf/8zTgUU2BPQyfVuDvZPUJw==" saltValue="qQ4szm4/zd8dSd2BXkYSkg==" spinCount="100000" sheet="1"/>
  <mergeCells count="110">
    <mergeCell ref="C307:G307"/>
    <mergeCell ref="C311:G311"/>
    <mergeCell ref="C296:G296"/>
    <mergeCell ref="C297:G297"/>
    <mergeCell ref="C298:G298"/>
    <mergeCell ref="C299:G299"/>
    <mergeCell ref="C305:G305"/>
    <mergeCell ref="C306:G306"/>
    <mergeCell ref="C276:G276"/>
    <mergeCell ref="C277:G277"/>
    <mergeCell ref="C281:G281"/>
    <mergeCell ref="C283:G283"/>
    <mergeCell ref="C286:G286"/>
    <mergeCell ref="C289:G289"/>
    <mergeCell ref="C255:G255"/>
    <mergeCell ref="C258:G258"/>
    <mergeCell ref="C261:G261"/>
    <mergeCell ref="C271:G271"/>
    <mergeCell ref="C272:G272"/>
    <mergeCell ref="C274:G274"/>
    <mergeCell ref="C230:G230"/>
    <mergeCell ref="C241:G241"/>
    <mergeCell ref="C242:G242"/>
    <mergeCell ref="C245:G245"/>
    <mergeCell ref="C251:G251"/>
    <mergeCell ref="C253:G253"/>
    <mergeCell ref="C221:G221"/>
    <mergeCell ref="C222:G222"/>
    <mergeCell ref="C223:G223"/>
    <mergeCell ref="C225:G225"/>
    <mergeCell ref="C226:G226"/>
    <mergeCell ref="C227:G227"/>
    <mergeCell ref="C199:G199"/>
    <mergeCell ref="C211:G211"/>
    <mergeCell ref="C212:G212"/>
    <mergeCell ref="C213:G213"/>
    <mergeCell ref="C214:G214"/>
    <mergeCell ref="C220:G220"/>
    <mergeCell ref="C183:G183"/>
    <mergeCell ref="C184:G184"/>
    <mergeCell ref="C185:G185"/>
    <mergeCell ref="C186:G186"/>
    <mergeCell ref="C189:G189"/>
    <mergeCell ref="C194:G194"/>
    <mergeCell ref="C172:G172"/>
    <mergeCell ref="C175:G175"/>
    <mergeCell ref="C179:G179"/>
    <mergeCell ref="C180:G180"/>
    <mergeCell ref="C181:G181"/>
    <mergeCell ref="C182:G182"/>
    <mergeCell ref="C145:G145"/>
    <mergeCell ref="C149:G149"/>
    <mergeCell ref="C150:G150"/>
    <mergeCell ref="C151:G151"/>
    <mergeCell ref="C158:G158"/>
    <mergeCell ref="C159:G159"/>
    <mergeCell ref="C123:G123"/>
    <mergeCell ref="C135:G135"/>
    <mergeCell ref="C137:G137"/>
    <mergeCell ref="C138:G138"/>
    <mergeCell ref="C143:G143"/>
    <mergeCell ref="C144:G144"/>
    <mergeCell ref="C100:G100"/>
    <mergeCell ref="C104:G104"/>
    <mergeCell ref="C109:G109"/>
    <mergeCell ref="C112:G112"/>
    <mergeCell ref="C115:G115"/>
    <mergeCell ref="C119:G119"/>
    <mergeCell ref="C75:G75"/>
    <mergeCell ref="C80:G80"/>
    <mergeCell ref="C87:G87"/>
    <mergeCell ref="C94:G94"/>
    <mergeCell ref="C97:G97"/>
    <mergeCell ref="C98:G98"/>
    <mergeCell ref="C62:G62"/>
    <mergeCell ref="C63:G63"/>
    <mergeCell ref="C64:G64"/>
    <mergeCell ref="C67:G67"/>
    <mergeCell ref="C71:G71"/>
    <mergeCell ref="C72:G72"/>
    <mergeCell ref="C53:G53"/>
    <mergeCell ref="C54:G54"/>
    <mergeCell ref="C57:G57"/>
    <mergeCell ref="C58:G58"/>
    <mergeCell ref="C60:G60"/>
    <mergeCell ref="C61:G61"/>
    <mergeCell ref="C44:G44"/>
    <mergeCell ref="C47:G47"/>
    <mergeCell ref="C48:G48"/>
    <mergeCell ref="C50:G50"/>
    <mergeCell ref="C51:G51"/>
    <mergeCell ref="C52:G52"/>
    <mergeCell ref="C26:G26"/>
    <mergeCell ref="C27:G27"/>
    <mergeCell ref="C32:G32"/>
    <mergeCell ref="C35:G35"/>
    <mergeCell ref="C38:G38"/>
    <mergeCell ref="C41:G41"/>
    <mergeCell ref="C14:G14"/>
    <mergeCell ref="C15:G15"/>
    <mergeCell ref="C18:G18"/>
    <mergeCell ref="C19:G19"/>
    <mergeCell ref="C22:G22"/>
    <mergeCell ref="C23:G2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25D9-9945-411E-AAAB-4B2062F8F6F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5" t="s">
        <v>256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62</v>
      </c>
      <c r="C3" s="199" t="s">
        <v>63</v>
      </c>
      <c r="D3" s="197"/>
      <c r="E3" s="197"/>
      <c r="F3" s="197"/>
      <c r="G3" s="198"/>
      <c r="AC3" s="175" t="s">
        <v>183</v>
      </c>
      <c r="AG3" t="s">
        <v>185</v>
      </c>
    </row>
    <row r="4" spans="1:60" ht="25" customHeight="1" x14ac:dyDescent="0.25">
      <c r="A4" s="200" t="s">
        <v>9</v>
      </c>
      <c r="B4" s="201" t="s">
        <v>62</v>
      </c>
      <c r="C4" s="202" t="s">
        <v>63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105</v>
      </c>
      <c r="C8" s="249" t="s">
        <v>106</v>
      </c>
      <c r="D8" s="227"/>
      <c r="E8" s="228"/>
      <c r="F8" s="229"/>
      <c r="G8" s="229">
        <f>SUMIF(AG9:AG133,"&lt;&gt;NOR",G9:G133)</f>
        <v>0</v>
      </c>
      <c r="H8" s="229"/>
      <c r="I8" s="229">
        <f>SUM(I9:I133)</f>
        <v>0</v>
      </c>
      <c r="J8" s="229"/>
      <c r="K8" s="229">
        <f>SUM(K9:K133)</f>
        <v>0</v>
      </c>
      <c r="L8" s="229"/>
      <c r="M8" s="229">
        <f>SUM(M9:M133)</f>
        <v>0</v>
      </c>
      <c r="N8" s="228"/>
      <c r="O8" s="228">
        <f>SUM(O9:O133)</f>
        <v>100.41</v>
      </c>
      <c r="P8" s="228"/>
      <c r="Q8" s="228">
        <f>SUM(Q9:Q133)</f>
        <v>0</v>
      </c>
      <c r="R8" s="229"/>
      <c r="S8" s="229"/>
      <c r="T8" s="230"/>
      <c r="U8" s="224"/>
      <c r="V8" s="224">
        <f>SUM(V9:V133)</f>
        <v>5.8100000000000005</v>
      </c>
      <c r="W8" s="224"/>
      <c r="X8" s="224"/>
      <c r="AG8" t="s">
        <v>209</v>
      </c>
    </row>
    <row r="9" spans="1:60" outlineLevel="1" x14ac:dyDescent="0.25">
      <c r="A9" s="231">
        <v>1</v>
      </c>
      <c r="B9" s="232" t="s">
        <v>354</v>
      </c>
      <c r="C9" s="250" t="s">
        <v>355</v>
      </c>
      <c r="D9" s="233" t="s">
        <v>271</v>
      </c>
      <c r="E9" s="234">
        <v>75.863029999999995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323</v>
      </c>
      <c r="S9" s="236" t="s">
        <v>213</v>
      </c>
      <c r="T9" s="237" t="s">
        <v>261</v>
      </c>
      <c r="U9" s="220">
        <v>7.3999999999999996E-2</v>
      </c>
      <c r="V9" s="220">
        <f>ROUND(E9*U9,2)</f>
        <v>5.61</v>
      </c>
      <c r="W9" s="220"/>
      <c r="X9" s="220" t="s">
        <v>262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62" t="s">
        <v>356</v>
      </c>
      <c r="D10" s="259"/>
      <c r="E10" s="259"/>
      <c r="F10" s="259"/>
      <c r="G10" s="25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61" t="s">
        <v>1121</v>
      </c>
      <c r="D11" s="257"/>
      <c r="E11" s="258">
        <v>168.31739999999999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265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1" t="s">
        <v>1122</v>
      </c>
      <c r="D12" s="257"/>
      <c r="E12" s="258">
        <v>-92.454369999999997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2</v>
      </c>
      <c r="B13" s="232" t="s">
        <v>377</v>
      </c>
      <c r="C13" s="250" t="s">
        <v>378</v>
      </c>
      <c r="D13" s="233" t="s">
        <v>247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/>
      <c r="S13" s="236" t="s">
        <v>239</v>
      </c>
      <c r="T13" s="237" t="s">
        <v>272</v>
      </c>
      <c r="U13" s="220">
        <v>0.20300000000000001</v>
      </c>
      <c r="V13" s="220">
        <f>ROUND(E13*U13,2)</f>
        <v>0.2</v>
      </c>
      <c r="W13" s="220"/>
      <c r="X13" s="220" t="s">
        <v>262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 t="s">
        <v>379</v>
      </c>
      <c r="D14" s="239"/>
      <c r="E14" s="239"/>
      <c r="F14" s="239"/>
      <c r="G14" s="239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218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1">
        <v>3</v>
      </c>
      <c r="B15" s="232" t="s">
        <v>321</v>
      </c>
      <c r="C15" s="250" t="s">
        <v>1123</v>
      </c>
      <c r="D15" s="233" t="s">
        <v>271</v>
      </c>
      <c r="E15" s="234">
        <v>84.158749999999998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/>
      <c r="S15" s="236" t="s">
        <v>213</v>
      </c>
      <c r="T15" s="237" t="s">
        <v>261</v>
      </c>
      <c r="U15" s="220">
        <v>0</v>
      </c>
      <c r="V15" s="220">
        <f>ROUND(E15*U15,2)</f>
        <v>0</v>
      </c>
      <c r="W15" s="220"/>
      <c r="X15" s="220" t="s">
        <v>262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 t="s">
        <v>731</v>
      </c>
      <c r="D16" s="239"/>
      <c r="E16" s="239"/>
      <c r="F16" s="239"/>
      <c r="G16" s="239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218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61" t="s">
        <v>1124</v>
      </c>
      <c r="D17" s="257"/>
      <c r="E17" s="258">
        <v>16.7805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265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61" t="s">
        <v>1125</v>
      </c>
      <c r="D18" s="257"/>
      <c r="E18" s="258">
        <v>0.67500000000000004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265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61" t="s">
        <v>1126</v>
      </c>
      <c r="D19" s="257"/>
      <c r="E19" s="258">
        <v>1.6875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265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1" t="s">
        <v>1127</v>
      </c>
      <c r="D20" s="257"/>
      <c r="E20" s="258">
        <v>3.4649999999999999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265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61" t="s">
        <v>1128</v>
      </c>
      <c r="D21" s="257"/>
      <c r="E21" s="258">
        <v>21.93075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265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61" t="s">
        <v>1129</v>
      </c>
      <c r="D22" s="257"/>
      <c r="E22" s="258">
        <v>5.742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265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61" t="s">
        <v>1130</v>
      </c>
      <c r="D23" s="257"/>
      <c r="E23" s="258">
        <v>17.954999999999998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61" t="s">
        <v>1131</v>
      </c>
      <c r="D24" s="257"/>
      <c r="E24" s="258">
        <v>7.0289999999999999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265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61" t="s">
        <v>1132</v>
      </c>
      <c r="D25" s="257"/>
      <c r="E25" s="258">
        <v>2.6179999999999999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265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61" t="s">
        <v>1133</v>
      </c>
      <c r="D26" s="257"/>
      <c r="E26" s="258">
        <v>2.3519999999999999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265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61" t="s">
        <v>1134</v>
      </c>
      <c r="D27" s="257"/>
      <c r="E27" s="258">
        <v>3.9239999999999999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265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1">
        <v>4</v>
      </c>
      <c r="B28" s="232" t="s">
        <v>327</v>
      </c>
      <c r="C28" s="250" t="s">
        <v>1135</v>
      </c>
      <c r="D28" s="233" t="s">
        <v>271</v>
      </c>
      <c r="E28" s="234">
        <v>84.158749999999998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6"/>
      <c r="S28" s="236" t="s">
        <v>213</v>
      </c>
      <c r="T28" s="237" t="s">
        <v>261</v>
      </c>
      <c r="U28" s="220">
        <v>0</v>
      </c>
      <c r="V28" s="220">
        <f>ROUND(E28*U28,2)</f>
        <v>0</v>
      </c>
      <c r="W28" s="220"/>
      <c r="X28" s="220" t="s">
        <v>262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263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1" t="s">
        <v>731</v>
      </c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218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61" t="s">
        <v>1124</v>
      </c>
      <c r="D30" s="257"/>
      <c r="E30" s="258">
        <v>16.7805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265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61" t="s">
        <v>1125</v>
      </c>
      <c r="D31" s="257"/>
      <c r="E31" s="258">
        <v>0.67500000000000004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265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61" t="s">
        <v>1126</v>
      </c>
      <c r="D32" s="257"/>
      <c r="E32" s="258">
        <v>1.6875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265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61" t="s">
        <v>1127</v>
      </c>
      <c r="D33" s="257"/>
      <c r="E33" s="258">
        <v>3.4649999999999999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265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61" t="s">
        <v>1128</v>
      </c>
      <c r="D34" s="257"/>
      <c r="E34" s="258">
        <v>21.93075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265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61" t="s">
        <v>1129</v>
      </c>
      <c r="D35" s="257"/>
      <c r="E35" s="258">
        <v>5.742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265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61" t="s">
        <v>1130</v>
      </c>
      <c r="D36" s="257"/>
      <c r="E36" s="258">
        <v>17.954999999999998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61" t="s">
        <v>1131</v>
      </c>
      <c r="D37" s="257"/>
      <c r="E37" s="258">
        <v>7.0289999999999999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265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61" t="s">
        <v>1132</v>
      </c>
      <c r="D38" s="257"/>
      <c r="E38" s="258">
        <v>2.6179999999999999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265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61" t="s">
        <v>1133</v>
      </c>
      <c r="D39" s="257"/>
      <c r="E39" s="258">
        <v>2.3519999999999999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265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61" t="s">
        <v>1134</v>
      </c>
      <c r="D40" s="257"/>
      <c r="E40" s="258">
        <v>3.9239999999999999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265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1">
        <v>5</v>
      </c>
      <c r="B41" s="232" t="s">
        <v>329</v>
      </c>
      <c r="C41" s="250" t="s">
        <v>1136</v>
      </c>
      <c r="D41" s="233" t="s">
        <v>271</v>
      </c>
      <c r="E41" s="234">
        <v>84.158749999999998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6"/>
      <c r="S41" s="236" t="s">
        <v>213</v>
      </c>
      <c r="T41" s="237" t="s">
        <v>261</v>
      </c>
      <c r="U41" s="220">
        <v>0</v>
      </c>
      <c r="V41" s="220">
        <f>ROUND(E41*U41,2)</f>
        <v>0</v>
      </c>
      <c r="W41" s="220"/>
      <c r="X41" s="220" t="s">
        <v>262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1" t="s">
        <v>331</v>
      </c>
      <c r="D42" s="239"/>
      <c r="E42" s="239"/>
      <c r="F42" s="239"/>
      <c r="G42" s="239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218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61" t="s">
        <v>1124</v>
      </c>
      <c r="D43" s="257"/>
      <c r="E43" s="258">
        <v>16.7805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265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61" t="s">
        <v>1125</v>
      </c>
      <c r="D44" s="257"/>
      <c r="E44" s="258">
        <v>0.67500000000000004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265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61" t="s">
        <v>1126</v>
      </c>
      <c r="D45" s="257"/>
      <c r="E45" s="258">
        <v>1.6875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265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61" t="s">
        <v>1127</v>
      </c>
      <c r="D46" s="257"/>
      <c r="E46" s="258">
        <v>3.4649999999999999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265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61" t="s">
        <v>1128</v>
      </c>
      <c r="D47" s="257"/>
      <c r="E47" s="258">
        <v>21.93075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265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61" t="s">
        <v>1129</v>
      </c>
      <c r="D48" s="257"/>
      <c r="E48" s="258">
        <v>5.742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265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61" t="s">
        <v>1130</v>
      </c>
      <c r="D49" s="257"/>
      <c r="E49" s="258">
        <v>17.954999999999998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265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61" t="s">
        <v>1131</v>
      </c>
      <c r="D50" s="257"/>
      <c r="E50" s="258">
        <v>7.0289999999999999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265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61" t="s">
        <v>1132</v>
      </c>
      <c r="D51" s="257"/>
      <c r="E51" s="258">
        <v>2.6179999999999999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265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61" t="s">
        <v>1133</v>
      </c>
      <c r="D52" s="257"/>
      <c r="E52" s="258">
        <v>2.3519999999999999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265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61" t="s">
        <v>1134</v>
      </c>
      <c r="D53" s="257"/>
      <c r="E53" s="258">
        <v>3.9239999999999999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265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1">
        <v>6</v>
      </c>
      <c r="B54" s="232" t="s">
        <v>333</v>
      </c>
      <c r="C54" s="250" t="s">
        <v>1137</v>
      </c>
      <c r="D54" s="233" t="s">
        <v>271</v>
      </c>
      <c r="E54" s="234">
        <v>84.158749999999998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0</v>
      </c>
      <c r="O54" s="234">
        <f>ROUND(E54*N54,2)</f>
        <v>0</v>
      </c>
      <c r="P54" s="234">
        <v>0</v>
      </c>
      <c r="Q54" s="234">
        <f>ROUND(E54*P54,2)</f>
        <v>0</v>
      </c>
      <c r="R54" s="236"/>
      <c r="S54" s="236" t="s">
        <v>213</v>
      </c>
      <c r="T54" s="237" t="s">
        <v>261</v>
      </c>
      <c r="U54" s="220">
        <v>0</v>
      </c>
      <c r="V54" s="220">
        <f>ROUND(E54*U54,2)</f>
        <v>0</v>
      </c>
      <c r="W54" s="220"/>
      <c r="X54" s="220" t="s">
        <v>262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263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 t="s">
        <v>331</v>
      </c>
      <c r="D55" s="239"/>
      <c r="E55" s="239"/>
      <c r="F55" s="239"/>
      <c r="G55" s="239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218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61" t="s">
        <v>1124</v>
      </c>
      <c r="D56" s="257"/>
      <c r="E56" s="258">
        <v>16.7805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265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61" t="s">
        <v>1125</v>
      </c>
      <c r="D57" s="257"/>
      <c r="E57" s="258">
        <v>0.67500000000000004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265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61" t="s">
        <v>1126</v>
      </c>
      <c r="D58" s="257"/>
      <c r="E58" s="258">
        <v>1.6875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265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61" t="s">
        <v>1127</v>
      </c>
      <c r="D59" s="257"/>
      <c r="E59" s="258">
        <v>3.4649999999999999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265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61" t="s">
        <v>1128</v>
      </c>
      <c r="D60" s="257"/>
      <c r="E60" s="258">
        <v>21.93075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265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61" t="s">
        <v>1129</v>
      </c>
      <c r="D61" s="257"/>
      <c r="E61" s="258">
        <v>5.742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265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61" t="s">
        <v>1130</v>
      </c>
      <c r="D62" s="257"/>
      <c r="E62" s="258">
        <v>17.954999999999998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265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61" t="s">
        <v>1131</v>
      </c>
      <c r="D63" s="257"/>
      <c r="E63" s="258">
        <v>7.0289999999999999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265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61" t="s">
        <v>1132</v>
      </c>
      <c r="D64" s="257"/>
      <c r="E64" s="258">
        <v>2.6179999999999999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265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61" t="s">
        <v>1133</v>
      </c>
      <c r="D65" s="257"/>
      <c r="E65" s="258">
        <v>2.3519999999999999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265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61" t="s">
        <v>1134</v>
      </c>
      <c r="D66" s="257"/>
      <c r="E66" s="258">
        <v>3.9239999999999999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265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31">
        <v>7</v>
      </c>
      <c r="B67" s="232" t="s">
        <v>339</v>
      </c>
      <c r="C67" s="250" t="s">
        <v>1138</v>
      </c>
      <c r="D67" s="233" t="s">
        <v>259</v>
      </c>
      <c r="E67" s="234">
        <v>334.51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9.8999999999999999E-4</v>
      </c>
      <c r="O67" s="234">
        <f>ROUND(E67*N67,2)</f>
        <v>0.33</v>
      </c>
      <c r="P67" s="234">
        <v>0</v>
      </c>
      <c r="Q67" s="234">
        <f>ROUND(E67*P67,2)</f>
        <v>0</v>
      </c>
      <c r="R67" s="236"/>
      <c r="S67" s="236" t="s">
        <v>213</v>
      </c>
      <c r="T67" s="237" t="s">
        <v>261</v>
      </c>
      <c r="U67" s="220">
        <v>0</v>
      </c>
      <c r="V67" s="220">
        <f>ROUND(E67*U67,2)</f>
        <v>0</v>
      </c>
      <c r="W67" s="220"/>
      <c r="X67" s="220" t="s">
        <v>262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263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1" t="s">
        <v>342</v>
      </c>
      <c r="D68" s="239"/>
      <c r="E68" s="239"/>
      <c r="F68" s="239"/>
      <c r="G68" s="239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218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2" t="s">
        <v>343</v>
      </c>
      <c r="D69" s="240"/>
      <c r="E69" s="240"/>
      <c r="F69" s="240"/>
      <c r="G69" s="24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218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61" t="s">
        <v>1139</v>
      </c>
      <c r="D70" s="257"/>
      <c r="E70" s="258">
        <v>74.58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265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61" t="s">
        <v>1140</v>
      </c>
      <c r="D71" s="257"/>
      <c r="E71" s="258">
        <v>3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265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61" t="s">
        <v>1141</v>
      </c>
      <c r="D72" s="257"/>
      <c r="E72" s="258">
        <v>7.5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265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61" t="s">
        <v>1142</v>
      </c>
      <c r="D73" s="257"/>
      <c r="E73" s="258">
        <v>15.4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265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61" t="s">
        <v>1143</v>
      </c>
      <c r="D74" s="257"/>
      <c r="E74" s="258">
        <v>97.47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265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61" t="s">
        <v>1144</v>
      </c>
      <c r="D75" s="257"/>
      <c r="E75" s="258">
        <v>25.52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265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61" t="s">
        <v>1145</v>
      </c>
      <c r="D76" s="257"/>
      <c r="E76" s="258">
        <v>79.8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265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61" t="s">
        <v>1146</v>
      </c>
      <c r="D77" s="257"/>
      <c r="E77" s="258">
        <v>31.24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265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61" t="s">
        <v>1147</v>
      </c>
      <c r="D78" s="257"/>
      <c r="E78" s="258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265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61" t="s">
        <v>1148</v>
      </c>
      <c r="D79" s="257"/>
      <c r="E79" s="258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265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61" t="s">
        <v>1149</v>
      </c>
      <c r="D80" s="257"/>
      <c r="E80" s="258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265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31">
        <v>8</v>
      </c>
      <c r="B81" s="232" t="s">
        <v>345</v>
      </c>
      <c r="C81" s="250" t="s">
        <v>1150</v>
      </c>
      <c r="D81" s="233" t="s">
        <v>259</v>
      </c>
      <c r="E81" s="234">
        <v>334.51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6"/>
      <c r="S81" s="236" t="s">
        <v>213</v>
      </c>
      <c r="T81" s="237" t="s">
        <v>261</v>
      </c>
      <c r="U81" s="220">
        <v>0</v>
      </c>
      <c r="V81" s="220">
        <f>ROUND(E81*U81,2)</f>
        <v>0</v>
      </c>
      <c r="W81" s="220"/>
      <c r="X81" s="220" t="s">
        <v>262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263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61" t="s">
        <v>1139</v>
      </c>
      <c r="D82" s="257"/>
      <c r="E82" s="258">
        <v>74.58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265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61" t="s">
        <v>1140</v>
      </c>
      <c r="D83" s="257"/>
      <c r="E83" s="258">
        <v>3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265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61" t="s">
        <v>1141</v>
      </c>
      <c r="D84" s="257"/>
      <c r="E84" s="258">
        <v>7.5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265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61" t="s">
        <v>1142</v>
      </c>
      <c r="D85" s="257"/>
      <c r="E85" s="258">
        <v>15.4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265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61" t="s">
        <v>1143</v>
      </c>
      <c r="D86" s="257"/>
      <c r="E86" s="258">
        <v>97.47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265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61" t="s">
        <v>1144</v>
      </c>
      <c r="D87" s="257"/>
      <c r="E87" s="258">
        <v>25.52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265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61" t="s">
        <v>1145</v>
      </c>
      <c r="D88" s="257"/>
      <c r="E88" s="258">
        <v>79.8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265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61" t="s">
        <v>1146</v>
      </c>
      <c r="D89" s="257"/>
      <c r="E89" s="258">
        <v>31.24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265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61" t="s">
        <v>1147</v>
      </c>
      <c r="D90" s="257"/>
      <c r="E90" s="258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265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61" t="s">
        <v>1148</v>
      </c>
      <c r="D91" s="257"/>
      <c r="E91" s="258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265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61" t="s">
        <v>1149</v>
      </c>
      <c r="D92" s="257"/>
      <c r="E92" s="258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265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1">
        <v>9</v>
      </c>
      <c r="B93" s="232" t="s">
        <v>348</v>
      </c>
      <c r="C93" s="250" t="s">
        <v>667</v>
      </c>
      <c r="D93" s="233" t="s">
        <v>271</v>
      </c>
      <c r="E93" s="234">
        <v>84.158749999999998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6"/>
      <c r="S93" s="236" t="s">
        <v>213</v>
      </c>
      <c r="T93" s="237" t="s">
        <v>261</v>
      </c>
      <c r="U93" s="220">
        <v>0</v>
      </c>
      <c r="V93" s="220">
        <f>ROUND(E93*U93,2)</f>
        <v>0</v>
      </c>
      <c r="W93" s="220"/>
      <c r="X93" s="220" t="s">
        <v>262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263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61" t="s">
        <v>1124</v>
      </c>
      <c r="D94" s="257"/>
      <c r="E94" s="258">
        <v>16.7805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265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61" t="s">
        <v>1125</v>
      </c>
      <c r="D95" s="257"/>
      <c r="E95" s="258">
        <v>0.67500000000000004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265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61" t="s">
        <v>1126</v>
      </c>
      <c r="D96" s="257"/>
      <c r="E96" s="258">
        <v>1.6875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265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61" t="s">
        <v>1127</v>
      </c>
      <c r="D97" s="257"/>
      <c r="E97" s="258">
        <v>3.4649999999999999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265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61" t="s">
        <v>1128</v>
      </c>
      <c r="D98" s="257"/>
      <c r="E98" s="258">
        <v>21.93075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265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61" t="s">
        <v>1129</v>
      </c>
      <c r="D99" s="257"/>
      <c r="E99" s="258">
        <v>5.742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265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61" t="s">
        <v>1130</v>
      </c>
      <c r="D100" s="257"/>
      <c r="E100" s="258">
        <v>17.954999999999998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265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61" t="s">
        <v>1131</v>
      </c>
      <c r="D101" s="257"/>
      <c r="E101" s="258">
        <v>7.0289999999999999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265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17"/>
      <c r="B102" s="218"/>
      <c r="C102" s="261" t="s">
        <v>1132</v>
      </c>
      <c r="D102" s="257"/>
      <c r="E102" s="258">
        <v>2.6179999999999999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265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61" t="s">
        <v>1133</v>
      </c>
      <c r="D103" s="257"/>
      <c r="E103" s="258">
        <v>2.3519999999999999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265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61" t="s">
        <v>1134</v>
      </c>
      <c r="D104" s="257"/>
      <c r="E104" s="258">
        <v>3.9239999999999999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265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31">
        <v>10</v>
      </c>
      <c r="B105" s="232" t="s">
        <v>363</v>
      </c>
      <c r="C105" s="250" t="s">
        <v>675</v>
      </c>
      <c r="D105" s="233" t="s">
        <v>271</v>
      </c>
      <c r="E105" s="234">
        <v>75.863029999999995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4">
        <v>0</v>
      </c>
      <c r="O105" s="234">
        <f>ROUND(E105*N105,2)</f>
        <v>0</v>
      </c>
      <c r="P105" s="234">
        <v>0</v>
      </c>
      <c r="Q105" s="234">
        <f>ROUND(E105*P105,2)</f>
        <v>0</v>
      </c>
      <c r="R105" s="236"/>
      <c r="S105" s="236" t="s">
        <v>213</v>
      </c>
      <c r="T105" s="237" t="s">
        <v>261</v>
      </c>
      <c r="U105" s="220">
        <v>0</v>
      </c>
      <c r="V105" s="220">
        <f>ROUND(E105*U105,2)</f>
        <v>0</v>
      </c>
      <c r="W105" s="220"/>
      <c r="X105" s="220" t="s">
        <v>262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263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61" t="s">
        <v>1121</v>
      </c>
      <c r="D106" s="257"/>
      <c r="E106" s="258">
        <v>168.31739999999999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265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61" t="s">
        <v>1122</v>
      </c>
      <c r="D107" s="257"/>
      <c r="E107" s="258">
        <v>-92.454369999999997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265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31">
        <v>11</v>
      </c>
      <c r="B108" s="232" t="s">
        <v>366</v>
      </c>
      <c r="C108" s="250" t="s">
        <v>1151</v>
      </c>
      <c r="D108" s="233" t="s">
        <v>271</v>
      </c>
      <c r="E108" s="234">
        <v>92.454300000000003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4">
        <v>0</v>
      </c>
      <c r="O108" s="234">
        <f>ROUND(E108*N108,2)</f>
        <v>0</v>
      </c>
      <c r="P108" s="234">
        <v>0</v>
      </c>
      <c r="Q108" s="234">
        <f>ROUND(E108*P108,2)</f>
        <v>0</v>
      </c>
      <c r="R108" s="236"/>
      <c r="S108" s="236" t="s">
        <v>213</v>
      </c>
      <c r="T108" s="237" t="s">
        <v>261</v>
      </c>
      <c r="U108" s="220">
        <v>0</v>
      </c>
      <c r="V108" s="220">
        <f>ROUND(E108*U108,2)</f>
        <v>0</v>
      </c>
      <c r="W108" s="220"/>
      <c r="X108" s="220" t="s">
        <v>262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263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61" t="s">
        <v>1152</v>
      </c>
      <c r="D109" s="257"/>
      <c r="E109" s="258">
        <v>24.651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265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61" t="s">
        <v>1153</v>
      </c>
      <c r="D110" s="257"/>
      <c r="E110" s="258">
        <v>0.81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265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61" t="s">
        <v>1154</v>
      </c>
      <c r="D111" s="257"/>
      <c r="E111" s="258">
        <v>2.0249999999999999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265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61" t="s">
        <v>1155</v>
      </c>
      <c r="D112" s="257"/>
      <c r="E112" s="258">
        <v>3.15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265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61" t="s">
        <v>1156</v>
      </c>
      <c r="D113" s="257"/>
      <c r="E113" s="258">
        <v>24.3675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265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61" t="s">
        <v>1157</v>
      </c>
      <c r="D114" s="257"/>
      <c r="E114" s="258">
        <v>6.3684000000000003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265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61" t="s">
        <v>1158</v>
      </c>
      <c r="D115" s="257"/>
      <c r="E115" s="258">
        <v>24.57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265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61" t="s">
        <v>1159</v>
      </c>
      <c r="D116" s="257"/>
      <c r="E116" s="258">
        <v>6.39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265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61" t="s">
        <v>1160</v>
      </c>
      <c r="D117" s="257"/>
      <c r="E117" s="258">
        <v>-2.0943999999999998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265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17"/>
      <c r="B118" s="218"/>
      <c r="C118" s="261" t="s">
        <v>1161</v>
      </c>
      <c r="D118" s="257"/>
      <c r="E118" s="258">
        <v>-1.8815999999999999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265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61" t="s">
        <v>1162</v>
      </c>
      <c r="D119" s="257"/>
      <c r="E119" s="258">
        <v>4.0983999999999998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265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31">
        <v>12</v>
      </c>
      <c r="B120" s="232" t="s">
        <v>370</v>
      </c>
      <c r="C120" s="250" t="s">
        <v>371</v>
      </c>
      <c r="D120" s="233" t="s">
        <v>271</v>
      </c>
      <c r="E120" s="234">
        <v>58.87238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21</v>
      </c>
      <c r="M120" s="236">
        <f>G120*(1+L120/100)</f>
        <v>0</v>
      </c>
      <c r="N120" s="234">
        <v>1.7</v>
      </c>
      <c r="O120" s="234">
        <f>ROUND(E120*N120,2)</f>
        <v>100.08</v>
      </c>
      <c r="P120" s="234">
        <v>0</v>
      </c>
      <c r="Q120" s="234">
        <f>ROUND(E120*P120,2)</f>
        <v>0</v>
      </c>
      <c r="R120" s="236"/>
      <c r="S120" s="236" t="s">
        <v>213</v>
      </c>
      <c r="T120" s="237" t="s">
        <v>261</v>
      </c>
      <c r="U120" s="220">
        <v>0</v>
      </c>
      <c r="V120" s="220">
        <f>ROUND(E120*U120,2)</f>
        <v>0</v>
      </c>
      <c r="W120" s="220"/>
      <c r="X120" s="220" t="s">
        <v>262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263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61" t="s">
        <v>1163</v>
      </c>
      <c r="D121" s="257"/>
      <c r="E121" s="258">
        <v>7.4249999999999998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265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61" t="s">
        <v>1164</v>
      </c>
      <c r="D122" s="257"/>
      <c r="E122" s="258">
        <v>0.45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265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61" t="s">
        <v>1165</v>
      </c>
      <c r="D123" s="257"/>
      <c r="E123" s="258">
        <v>1.125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265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61" t="s">
        <v>1166</v>
      </c>
      <c r="D124" s="257"/>
      <c r="E124" s="258">
        <v>3.15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265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61" t="s">
        <v>1167</v>
      </c>
      <c r="D125" s="257"/>
      <c r="E125" s="258">
        <v>16.245000000000001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265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61" t="s">
        <v>1168</v>
      </c>
      <c r="D126" s="257"/>
      <c r="E126" s="258">
        <v>4.0716000000000001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265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61" t="s">
        <v>1169</v>
      </c>
      <c r="D127" s="257"/>
      <c r="E127" s="258">
        <v>9.4499999999999993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265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61" t="s">
        <v>1170</v>
      </c>
      <c r="D128" s="257"/>
      <c r="E128" s="258">
        <v>6.39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265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61" t="s">
        <v>1171</v>
      </c>
      <c r="D129" s="257"/>
      <c r="E129" s="258">
        <v>5.8343999999999996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265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61" t="s">
        <v>1172</v>
      </c>
      <c r="D130" s="257"/>
      <c r="E130" s="258">
        <v>5.2416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265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61" t="s">
        <v>1173</v>
      </c>
      <c r="D131" s="257"/>
      <c r="E131" s="258">
        <v>2.8776000000000002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265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61" t="s">
        <v>1174</v>
      </c>
      <c r="D132" s="257"/>
      <c r="E132" s="258">
        <v>-3.08819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265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61" t="s">
        <v>1175</v>
      </c>
      <c r="D133" s="257"/>
      <c r="E133" s="258">
        <v>-0.29964000000000002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265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13" x14ac:dyDescent="0.25">
      <c r="A134" s="225" t="s">
        <v>208</v>
      </c>
      <c r="B134" s="226" t="s">
        <v>109</v>
      </c>
      <c r="C134" s="249" t="s">
        <v>110</v>
      </c>
      <c r="D134" s="227"/>
      <c r="E134" s="228"/>
      <c r="F134" s="229"/>
      <c r="G134" s="229">
        <f>SUMIF(AG135:AG170,"&lt;&gt;NOR",G135:G170)</f>
        <v>0</v>
      </c>
      <c r="H134" s="229"/>
      <c r="I134" s="229">
        <f>SUM(I135:I170)</f>
        <v>0</v>
      </c>
      <c r="J134" s="229"/>
      <c r="K134" s="229">
        <f>SUM(K135:K170)</f>
        <v>0</v>
      </c>
      <c r="L134" s="229"/>
      <c r="M134" s="229">
        <f>SUM(M135:M170)</f>
        <v>0</v>
      </c>
      <c r="N134" s="228"/>
      <c r="O134" s="228">
        <f>SUM(O135:O170)</f>
        <v>36.919999999999995</v>
      </c>
      <c r="P134" s="228"/>
      <c r="Q134" s="228">
        <f>SUM(Q135:Q170)</f>
        <v>0</v>
      </c>
      <c r="R134" s="229"/>
      <c r="S134" s="229"/>
      <c r="T134" s="230"/>
      <c r="U134" s="224"/>
      <c r="V134" s="224">
        <f>SUM(V135:V170)</f>
        <v>0</v>
      </c>
      <c r="W134" s="224"/>
      <c r="X134" s="224"/>
      <c r="AG134" t="s">
        <v>209</v>
      </c>
    </row>
    <row r="135" spans="1:60" outlineLevel="1" x14ac:dyDescent="0.25">
      <c r="A135" s="231">
        <v>13</v>
      </c>
      <c r="B135" s="232" t="s">
        <v>380</v>
      </c>
      <c r="C135" s="250" t="s">
        <v>685</v>
      </c>
      <c r="D135" s="233" t="s">
        <v>382</v>
      </c>
      <c r="E135" s="234">
        <v>156.30000000000001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4">
        <v>0.22106999999999999</v>
      </c>
      <c r="O135" s="234">
        <f>ROUND(E135*N135,2)</f>
        <v>34.549999999999997</v>
      </c>
      <c r="P135" s="234">
        <v>0</v>
      </c>
      <c r="Q135" s="234">
        <f>ROUND(E135*P135,2)</f>
        <v>0</v>
      </c>
      <c r="R135" s="236"/>
      <c r="S135" s="236" t="s">
        <v>213</v>
      </c>
      <c r="T135" s="237" t="s">
        <v>261</v>
      </c>
      <c r="U135" s="220">
        <v>0</v>
      </c>
      <c r="V135" s="220">
        <f>ROUND(E135*U135,2)</f>
        <v>0</v>
      </c>
      <c r="W135" s="220"/>
      <c r="X135" s="220" t="s">
        <v>262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263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5" outlineLevel="1" x14ac:dyDescent="0.25">
      <c r="A136" s="217"/>
      <c r="B136" s="218"/>
      <c r="C136" s="251" t="s">
        <v>384</v>
      </c>
      <c r="D136" s="239"/>
      <c r="E136" s="239"/>
      <c r="F136" s="239"/>
      <c r="G136" s="239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218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38" t="str">
        <f>C136</f>
        <v>Položka obsahuje štěrkopískové lože a obsyp v průměrném celkovém množství do 0,15 m3/m a montáž flexibilních trubek. Položka je určena pro práce v otevřeném výkopu.</v>
      </c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61" t="s">
        <v>1176</v>
      </c>
      <c r="D137" s="257"/>
      <c r="E137" s="258">
        <v>16.5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265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61" t="s">
        <v>1177</v>
      </c>
      <c r="D138" s="257"/>
      <c r="E138" s="258">
        <v>1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265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61" t="s">
        <v>1178</v>
      </c>
      <c r="D139" s="257"/>
      <c r="E139" s="258">
        <v>2.5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265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17"/>
      <c r="B140" s="218"/>
      <c r="C140" s="261" t="s">
        <v>1179</v>
      </c>
      <c r="D140" s="257"/>
      <c r="E140" s="258">
        <v>7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265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61" t="s">
        <v>1180</v>
      </c>
      <c r="D141" s="257"/>
      <c r="E141" s="258">
        <v>36.1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265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61" t="s">
        <v>1181</v>
      </c>
      <c r="D142" s="257"/>
      <c r="E142" s="258">
        <v>11.6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265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17"/>
      <c r="B143" s="218"/>
      <c r="C143" s="261" t="s">
        <v>1182</v>
      </c>
      <c r="D143" s="257"/>
      <c r="E143" s="258">
        <v>21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265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61" t="s">
        <v>1183</v>
      </c>
      <c r="D144" s="257"/>
      <c r="E144" s="258">
        <v>14.2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265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61" t="s">
        <v>1184</v>
      </c>
      <c r="D145" s="257"/>
      <c r="E145" s="258">
        <v>18.7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265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17"/>
      <c r="B146" s="218"/>
      <c r="C146" s="261" t="s">
        <v>1185</v>
      </c>
      <c r="D146" s="257"/>
      <c r="E146" s="258">
        <v>16.8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265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61" t="s">
        <v>1186</v>
      </c>
      <c r="D147" s="257"/>
      <c r="E147" s="258">
        <v>10.9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265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31">
        <v>14</v>
      </c>
      <c r="B148" s="232" t="s">
        <v>759</v>
      </c>
      <c r="C148" s="250" t="s">
        <v>1187</v>
      </c>
      <c r="D148" s="233" t="s">
        <v>271</v>
      </c>
      <c r="E148" s="234">
        <v>0.83657999999999999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4">
        <v>2.5249999999999999</v>
      </c>
      <c r="O148" s="234">
        <f>ROUND(E148*N148,2)</f>
        <v>2.11</v>
      </c>
      <c r="P148" s="234">
        <v>0</v>
      </c>
      <c r="Q148" s="234">
        <f>ROUND(E148*P148,2)</f>
        <v>0</v>
      </c>
      <c r="R148" s="236"/>
      <c r="S148" s="236" t="s">
        <v>213</v>
      </c>
      <c r="T148" s="237" t="s">
        <v>261</v>
      </c>
      <c r="U148" s="220">
        <v>0</v>
      </c>
      <c r="V148" s="220">
        <f>ROUND(E148*U148,2)</f>
        <v>0</v>
      </c>
      <c r="W148" s="220"/>
      <c r="X148" s="220" t="s">
        <v>262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392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61" t="s">
        <v>1188</v>
      </c>
      <c r="D149" s="257"/>
      <c r="E149" s="258">
        <v>9.6000000000000002E-2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265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17"/>
      <c r="B150" s="218"/>
      <c r="C150" s="261" t="s">
        <v>1189</v>
      </c>
      <c r="D150" s="257"/>
      <c r="E150" s="258">
        <v>0.75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265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61" t="s">
        <v>1190</v>
      </c>
      <c r="D151" s="257"/>
      <c r="E151" s="258">
        <v>-9.4199999999999996E-3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265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31">
        <v>15</v>
      </c>
      <c r="B152" s="232" t="s">
        <v>762</v>
      </c>
      <c r="C152" s="250" t="s">
        <v>1191</v>
      </c>
      <c r="D152" s="233" t="s">
        <v>259</v>
      </c>
      <c r="E152" s="234">
        <v>4.8499999999999996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4">
        <v>3.6339999999999997E-2</v>
      </c>
      <c r="O152" s="234">
        <f>ROUND(E152*N152,2)</f>
        <v>0.18</v>
      </c>
      <c r="P152" s="234">
        <v>0</v>
      </c>
      <c r="Q152" s="234">
        <f>ROUND(E152*P152,2)</f>
        <v>0</v>
      </c>
      <c r="R152" s="236"/>
      <c r="S152" s="236" t="s">
        <v>213</v>
      </c>
      <c r="T152" s="237" t="s">
        <v>261</v>
      </c>
      <c r="U152" s="220">
        <v>0</v>
      </c>
      <c r="V152" s="220">
        <f>ROUND(E152*U152,2)</f>
        <v>0</v>
      </c>
      <c r="W152" s="220"/>
      <c r="X152" s="220" t="s">
        <v>262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263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61" t="s">
        <v>1192</v>
      </c>
      <c r="D153" s="257"/>
      <c r="E153" s="258">
        <v>3.6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265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17"/>
      <c r="B154" s="218"/>
      <c r="C154" s="261" t="s">
        <v>1193</v>
      </c>
      <c r="D154" s="257"/>
      <c r="E154" s="258">
        <v>1.25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265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31">
        <v>16</v>
      </c>
      <c r="B155" s="232" t="s">
        <v>766</v>
      </c>
      <c r="C155" s="250" t="s">
        <v>1194</v>
      </c>
      <c r="D155" s="233" t="s">
        <v>259</v>
      </c>
      <c r="E155" s="234">
        <v>4.8499999999999996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4">
        <v>0</v>
      </c>
      <c r="O155" s="234">
        <f>ROUND(E155*N155,2)</f>
        <v>0</v>
      </c>
      <c r="P155" s="234">
        <v>0</v>
      </c>
      <c r="Q155" s="234">
        <f>ROUND(E155*P155,2)</f>
        <v>0</v>
      </c>
      <c r="R155" s="236"/>
      <c r="S155" s="236" t="s">
        <v>213</v>
      </c>
      <c r="T155" s="237" t="s">
        <v>261</v>
      </c>
      <c r="U155" s="220">
        <v>0</v>
      </c>
      <c r="V155" s="220">
        <f>ROUND(E155*U155,2)</f>
        <v>0</v>
      </c>
      <c r="W155" s="220"/>
      <c r="X155" s="220" t="s">
        <v>262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263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17"/>
      <c r="B156" s="218"/>
      <c r="C156" s="261" t="s">
        <v>1192</v>
      </c>
      <c r="D156" s="257"/>
      <c r="E156" s="258">
        <v>3.6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265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17"/>
      <c r="B157" s="218"/>
      <c r="C157" s="261" t="s">
        <v>1193</v>
      </c>
      <c r="D157" s="257"/>
      <c r="E157" s="258">
        <v>1.25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265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31">
        <v>17</v>
      </c>
      <c r="B158" s="232" t="s">
        <v>385</v>
      </c>
      <c r="C158" s="250" t="s">
        <v>696</v>
      </c>
      <c r="D158" s="233" t="s">
        <v>382</v>
      </c>
      <c r="E158" s="234">
        <v>156.30000000000001</v>
      </c>
      <c r="F158" s="235"/>
      <c r="G158" s="236">
        <f>ROUND(E158*F158,2)</f>
        <v>0</v>
      </c>
      <c r="H158" s="235"/>
      <c r="I158" s="236">
        <f>ROUND(E158*H158,2)</f>
        <v>0</v>
      </c>
      <c r="J158" s="235"/>
      <c r="K158" s="236">
        <f>ROUND(E158*J158,2)</f>
        <v>0</v>
      </c>
      <c r="L158" s="236">
        <v>21</v>
      </c>
      <c r="M158" s="236">
        <f>G158*(1+L158/100)</f>
        <v>0</v>
      </c>
      <c r="N158" s="234">
        <v>4.8000000000000001E-4</v>
      </c>
      <c r="O158" s="234">
        <f>ROUND(E158*N158,2)</f>
        <v>0.08</v>
      </c>
      <c r="P158" s="234">
        <v>0</v>
      </c>
      <c r="Q158" s="234">
        <f>ROUND(E158*P158,2)</f>
        <v>0</v>
      </c>
      <c r="R158" s="236" t="s">
        <v>387</v>
      </c>
      <c r="S158" s="236" t="s">
        <v>213</v>
      </c>
      <c r="T158" s="237" t="s">
        <v>261</v>
      </c>
      <c r="U158" s="220">
        <v>0</v>
      </c>
      <c r="V158" s="220">
        <f>ROUND(E158*U158,2)</f>
        <v>0</v>
      </c>
      <c r="W158" s="220"/>
      <c r="X158" s="220" t="s">
        <v>388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389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5" outlineLevel="1" x14ac:dyDescent="0.25">
      <c r="A159" s="217"/>
      <c r="B159" s="218"/>
      <c r="C159" s="251" t="s">
        <v>384</v>
      </c>
      <c r="D159" s="239"/>
      <c r="E159" s="239"/>
      <c r="F159" s="239"/>
      <c r="G159" s="239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218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38" t="str">
        <f>C159</f>
        <v>Položka obsahuje štěrkopískové lože a obsyp v průměrném celkovém množství do 0,15 m3/m a montáž flexibilních trubek. Položka je určena pro práce v otevřeném výkopu.</v>
      </c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17"/>
      <c r="B160" s="218"/>
      <c r="C160" s="261" t="s">
        <v>1176</v>
      </c>
      <c r="D160" s="257"/>
      <c r="E160" s="258">
        <v>16.5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265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61" t="s">
        <v>1177</v>
      </c>
      <c r="D161" s="257"/>
      <c r="E161" s="258">
        <v>1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265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61" t="s">
        <v>1178</v>
      </c>
      <c r="D162" s="257"/>
      <c r="E162" s="258">
        <v>2.5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265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61" t="s">
        <v>1179</v>
      </c>
      <c r="D163" s="257"/>
      <c r="E163" s="258">
        <v>7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265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61" t="s">
        <v>1180</v>
      </c>
      <c r="D164" s="257"/>
      <c r="E164" s="258">
        <v>36.1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265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61" t="s">
        <v>1181</v>
      </c>
      <c r="D165" s="257"/>
      <c r="E165" s="258">
        <v>11.6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265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61" t="s">
        <v>1182</v>
      </c>
      <c r="D166" s="257"/>
      <c r="E166" s="258">
        <v>21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265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61" t="s">
        <v>1183</v>
      </c>
      <c r="D167" s="257"/>
      <c r="E167" s="258">
        <v>14.2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265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17"/>
      <c r="B168" s="218"/>
      <c r="C168" s="261" t="s">
        <v>1184</v>
      </c>
      <c r="D168" s="257"/>
      <c r="E168" s="258">
        <v>18.7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265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61" t="s">
        <v>1185</v>
      </c>
      <c r="D169" s="257"/>
      <c r="E169" s="258">
        <v>16.8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265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61" t="s">
        <v>1186</v>
      </c>
      <c r="D170" s="257"/>
      <c r="E170" s="258">
        <v>10.9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265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13" x14ac:dyDescent="0.25">
      <c r="A171" s="225" t="s">
        <v>208</v>
      </c>
      <c r="B171" s="226" t="s">
        <v>115</v>
      </c>
      <c r="C171" s="249" t="s">
        <v>116</v>
      </c>
      <c r="D171" s="227"/>
      <c r="E171" s="228"/>
      <c r="F171" s="229"/>
      <c r="G171" s="229">
        <f>SUMIF(AG172:AG185,"&lt;&gt;NOR",G172:G185)</f>
        <v>0</v>
      </c>
      <c r="H171" s="229"/>
      <c r="I171" s="229">
        <f>SUM(I172:I185)</f>
        <v>0</v>
      </c>
      <c r="J171" s="229"/>
      <c r="K171" s="229">
        <f>SUM(K172:K185)</f>
        <v>0</v>
      </c>
      <c r="L171" s="229"/>
      <c r="M171" s="229">
        <f>SUM(M172:M185)</f>
        <v>0</v>
      </c>
      <c r="N171" s="228"/>
      <c r="O171" s="228">
        <f>SUM(O172:O185)</f>
        <v>17.399999999999999</v>
      </c>
      <c r="P171" s="228"/>
      <c r="Q171" s="228">
        <f>SUM(Q172:Q185)</f>
        <v>0</v>
      </c>
      <c r="R171" s="229"/>
      <c r="S171" s="229"/>
      <c r="T171" s="230"/>
      <c r="U171" s="224"/>
      <c r="V171" s="224">
        <f>SUM(V172:V185)</f>
        <v>0</v>
      </c>
      <c r="W171" s="224"/>
      <c r="X171" s="224"/>
      <c r="AG171" t="s">
        <v>209</v>
      </c>
    </row>
    <row r="172" spans="1:60" outlineLevel="1" x14ac:dyDescent="0.25">
      <c r="A172" s="231">
        <v>18</v>
      </c>
      <c r="B172" s="232" t="s">
        <v>390</v>
      </c>
      <c r="C172" s="250" t="s">
        <v>1195</v>
      </c>
      <c r="D172" s="233" t="s">
        <v>271</v>
      </c>
      <c r="E172" s="234">
        <v>13.603</v>
      </c>
      <c r="F172" s="235"/>
      <c r="G172" s="236">
        <f>ROUND(E172*F172,2)</f>
        <v>0</v>
      </c>
      <c r="H172" s="235"/>
      <c r="I172" s="236">
        <f>ROUND(E172*H172,2)</f>
        <v>0</v>
      </c>
      <c r="J172" s="235"/>
      <c r="K172" s="236">
        <f>ROUND(E172*J172,2)</f>
        <v>0</v>
      </c>
      <c r="L172" s="236">
        <v>21</v>
      </c>
      <c r="M172" s="236">
        <f>G172*(1+L172/100)</f>
        <v>0</v>
      </c>
      <c r="N172" s="234">
        <v>1.1322000000000001</v>
      </c>
      <c r="O172" s="234">
        <f>ROUND(E172*N172,2)</f>
        <v>15.4</v>
      </c>
      <c r="P172" s="234">
        <v>0</v>
      </c>
      <c r="Q172" s="234">
        <f>ROUND(E172*P172,2)</f>
        <v>0</v>
      </c>
      <c r="R172" s="236"/>
      <c r="S172" s="236" t="s">
        <v>213</v>
      </c>
      <c r="T172" s="237" t="s">
        <v>261</v>
      </c>
      <c r="U172" s="220">
        <v>0</v>
      </c>
      <c r="V172" s="220">
        <f>ROUND(E172*U172,2)</f>
        <v>0</v>
      </c>
      <c r="W172" s="220"/>
      <c r="X172" s="220" t="s">
        <v>262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392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61" t="s">
        <v>1196</v>
      </c>
      <c r="D173" s="257"/>
      <c r="E173" s="258">
        <v>1.4850000000000001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265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61" t="s">
        <v>1197</v>
      </c>
      <c r="D174" s="257"/>
      <c r="E174" s="258">
        <v>0.09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265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17"/>
      <c r="B175" s="218"/>
      <c r="C175" s="261" t="s">
        <v>1198</v>
      </c>
      <c r="D175" s="257"/>
      <c r="E175" s="258">
        <v>0.22500000000000001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265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61" t="s">
        <v>1199</v>
      </c>
      <c r="D176" s="257"/>
      <c r="E176" s="258">
        <v>0.63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265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61" t="s">
        <v>1200</v>
      </c>
      <c r="D177" s="257"/>
      <c r="E177" s="258">
        <v>3.2490000000000001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265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17"/>
      <c r="B178" s="218"/>
      <c r="C178" s="261" t="s">
        <v>1201</v>
      </c>
      <c r="D178" s="257"/>
      <c r="E178" s="258">
        <v>1.044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265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61" t="s">
        <v>1202</v>
      </c>
      <c r="D179" s="257"/>
      <c r="E179" s="258">
        <v>1.89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265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17"/>
      <c r="B180" s="218"/>
      <c r="C180" s="261" t="s">
        <v>1203</v>
      </c>
      <c r="D180" s="257"/>
      <c r="E180" s="258">
        <v>1.278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265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61" t="s">
        <v>1204</v>
      </c>
      <c r="D181" s="257"/>
      <c r="E181" s="258">
        <v>1.496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265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61" t="s">
        <v>1205</v>
      </c>
      <c r="D182" s="257"/>
      <c r="E182" s="258">
        <v>1.3440000000000001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265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61" t="s">
        <v>1206</v>
      </c>
      <c r="D183" s="257"/>
      <c r="E183" s="258">
        <v>0.872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265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1">
        <v>19</v>
      </c>
      <c r="B184" s="232" t="s">
        <v>1207</v>
      </c>
      <c r="C184" s="250" t="s">
        <v>1208</v>
      </c>
      <c r="D184" s="233" t="s">
        <v>271</v>
      </c>
      <c r="E184" s="234">
        <v>1.08</v>
      </c>
      <c r="F184" s="235"/>
      <c r="G184" s="236">
        <f>ROUND(E184*F184,2)</f>
        <v>0</v>
      </c>
      <c r="H184" s="235"/>
      <c r="I184" s="236">
        <f>ROUND(E184*H184,2)</f>
        <v>0</v>
      </c>
      <c r="J184" s="235"/>
      <c r="K184" s="236">
        <f>ROUND(E184*J184,2)</f>
        <v>0</v>
      </c>
      <c r="L184" s="236">
        <v>21</v>
      </c>
      <c r="M184" s="236">
        <f>G184*(1+L184/100)</f>
        <v>0</v>
      </c>
      <c r="N184" s="234">
        <v>1.8480000000000001</v>
      </c>
      <c r="O184" s="234">
        <f>ROUND(E184*N184,2)</f>
        <v>2</v>
      </c>
      <c r="P184" s="234">
        <v>0</v>
      </c>
      <c r="Q184" s="234">
        <f>ROUND(E184*P184,2)</f>
        <v>0</v>
      </c>
      <c r="R184" s="236"/>
      <c r="S184" s="236" t="s">
        <v>213</v>
      </c>
      <c r="T184" s="237" t="s">
        <v>261</v>
      </c>
      <c r="U184" s="220">
        <v>0</v>
      </c>
      <c r="V184" s="220">
        <f>ROUND(E184*U184,2)</f>
        <v>0</v>
      </c>
      <c r="W184" s="220"/>
      <c r="X184" s="220" t="s">
        <v>262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263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61" t="s">
        <v>1209</v>
      </c>
      <c r="D185" s="257"/>
      <c r="E185" s="258">
        <v>1.08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265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13" x14ac:dyDescent="0.25">
      <c r="A186" s="225" t="s">
        <v>208</v>
      </c>
      <c r="B186" s="226" t="s">
        <v>121</v>
      </c>
      <c r="C186" s="249" t="s">
        <v>65</v>
      </c>
      <c r="D186" s="227"/>
      <c r="E186" s="228"/>
      <c r="F186" s="229"/>
      <c r="G186" s="229">
        <f>SUMIF(AG187:AG190,"&lt;&gt;NOR",G187:G190)</f>
        <v>0</v>
      </c>
      <c r="H186" s="229"/>
      <c r="I186" s="229">
        <f>SUM(I187:I190)</f>
        <v>0</v>
      </c>
      <c r="J186" s="229"/>
      <c r="K186" s="229">
        <f>SUM(K187:K190)</f>
        <v>0</v>
      </c>
      <c r="L186" s="229"/>
      <c r="M186" s="229">
        <f>SUM(M187:M190)</f>
        <v>0</v>
      </c>
      <c r="N186" s="228"/>
      <c r="O186" s="228">
        <f>SUM(O187:O190)</f>
        <v>2.66</v>
      </c>
      <c r="P186" s="228"/>
      <c r="Q186" s="228">
        <f>SUM(Q187:Q190)</f>
        <v>0</v>
      </c>
      <c r="R186" s="229"/>
      <c r="S186" s="229"/>
      <c r="T186" s="230"/>
      <c r="U186" s="224"/>
      <c r="V186" s="224">
        <f>SUM(V187:V190)</f>
        <v>0</v>
      </c>
      <c r="W186" s="224"/>
      <c r="X186" s="224"/>
      <c r="AG186" t="s">
        <v>209</v>
      </c>
    </row>
    <row r="187" spans="1:60" outlineLevel="1" x14ac:dyDescent="0.25">
      <c r="A187" s="231">
        <v>20</v>
      </c>
      <c r="B187" s="232" t="s">
        <v>1210</v>
      </c>
      <c r="C187" s="250" t="s">
        <v>1211</v>
      </c>
      <c r="D187" s="233" t="s">
        <v>259</v>
      </c>
      <c r="E187" s="234">
        <v>2.7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21</v>
      </c>
      <c r="M187" s="236">
        <f>G187*(1+L187/100)</f>
        <v>0</v>
      </c>
      <c r="N187" s="234">
        <v>0.25335999999999997</v>
      </c>
      <c r="O187" s="234">
        <f>ROUND(E187*N187,2)</f>
        <v>0.68</v>
      </c>
      <c r="P187" s="234">
        <v>0</v>
      </c>
      <c r="Q187" s="234">
        <f>ROUND(E187*P187,2)</f>
        <v>0</v>
      </c>
      <c r="R187" s="236"/>
      <c r="S187" s="236" t="s">
        <v>213</v>
      </c>
      <c r="T187" s="237" t="s">
        <v>261</v>
      </c>
      <c r="U187" s="220">
        <v>0</v>
      </c>
      <c r="V187" s="220">
        <f>ROUND(E187*U187,2)</f>
        <v>0</v>
      </c>
      <c r="W187" s="220"/>
      <c r="X187" s="220" t="s">
        <v>262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263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17"/>
      <c r="B188" s="218"/>
      <c r="C188" s="261" t="s">
        <v>1212</v>
      </c>
      <c r="D188" s="257"/>
      <c r="E188" s="258">
        <v>2.7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265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31">
        <v>21</v>
      </c>
      <c r="B189" s="232" t="s">
        <v>1213</v>
      </c>
      <c r="C189" s="250" t="s">
        <v>1214</v>
      </c>
      <c r="D189" s="233" t="s">
        <v>259</v>
      </c>
      <c r="E189" s="234">
        <v>3.15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4">
        <v>0.63</v>
      </c>
      <c r="O189" s="234">
        <f>ROUND(E189*N189,2)</f>
        <v>1.98</v>
      </c>
      <c r="P189" s="234">
        <v>0</v>
      </c>
      <c r="Q189" s="234">
        <f>ROUND(E189*P189,2)</f>
        <v>0</v>
      </c>
      <c r="R189" s="236"/>
      <c r="S189" s="236" t="s">
        <v>213</v>
      </c>
      <c r="T189" s="237" t="s">
        <v>261</v>
      </c>
      <c r="U189" s="220">
        <v>0</v>
      </c>
      <c r="V189" s="220">
        <f>ROUND(E189*U189,2)</f>
        <v>0</v>
      </c>
      <c r="W189" s="220"/>
      <c r="X189" s="220" t="s">
        <v>262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263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17"/>
      <c r="B190" s="218"/>
      <c r="C190" s="261" t="s">
        <v>1215</v>
      </c>
      <c r="D190" s="257"/>
      <c r="E190" s="258">
        <v>3.15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265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13" x14ac:dyDescent="0.25">
      <c r="A191" s="225" t="s">
        <v>208</v>
      </c>
      <c r="B191" s="226" t="s">
        <v>132</v>
      </c>
      <c r="C191" s="249" t="s">
        <v>133</v>
      </c>
      <c r="D191" s="227"/>
      <c r="E191" s="228"/>
      <c r="F191" s="229"/>
      <c r="G191" s="229">
        <f>SUMIF(AG192:AG207,"&lt;&gt;NOR",G192:G207)</f>
        <v>0</v>
      </c>
      <c r="H191" s="229"/>
      <c r="I191" s="229">
        <f>SUM(I192:I207)</f>
        <v>0</v>
      </c>
      <c r="J191" s="229"/>
      <c r="K191" s="229">
        <f>SUM(K192:K207)</f>
        <v>0</v>
      </c>
      <c r="L191" s="229"/>
      <c r="M191" s="229">
        <f>SUM(M192:M207)</f>
        <v>0</v>
      </c>
      <c r="N191" s="228"/>
      <c r="O191" s="228">
        <f>SUM(O192:O207)</f>
        <v>0.27</v>
      </c>
      <c r="P191" s="228"/>
      <c r="Q191" s="228">
        <f>SUM(Q192:Q207)</f>
        <v>0</v>
      </c>
      <c r="R191" s="229"/>
      <c r="S191" s="229"/>
      <c r="T191" s="230"/>
      <c r="U191" s="224"/>
      <c r="V191" s="224">
        <f>SUM(V192:V207)</f>
        <v>7.86</v>
      </c>
      <c r="W191" s="224"/>
      <c r="X191" s="224"/>
      <c r="AG191" t="s">
        <v>209</v>
      </c>
    </row>
    <row r="192" spans="1:60" outlineLevel="1" x14ac:dyDescent="0.25">
      <c r="A192" s="231">
        <v>22</v>
      </c>
      <c r="B192" s="232" t="s">
        <v>395</v>
      </c>
      <c r="C192" s="250" t="s">
        <v>396</v>
      </c>
      <c r="D192" s="233" t="s">
        <v>382</v>
      </c>
      <c r="E192" s="234">
        <v>98.3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4">
        <v>1.0000000000000001E-5</v>
      </c>
      <c r="O192" s="234">
        <f>ROUND(E192*N192,2)</f>
        <v>0</v>
      </c>
      <c r="P192" s="234">
        <v>0</v>
      </c>
      <c r="Q192" s="234">
        <f>ROUND(E192*P192,2)</f>
        <v>0</v>
      </c>
      <c r="R192" s="236" t="s">
        <v>298</v>
      </c>
      <c r="S192" s="236" t="s">
        <v>213</v>
      </c>
      <c r="T192" s="237" t="s">
        <v>261</v>
      </c>
      <c r="U192" s="220">
        <v>0.08</v>
      </c>
      <c r="V192" s="220">
        <f>ROUND(E192*U192,2)</f>
        <v>7.86</v>
      </c>
      <c r="W192" s="220"/>
      <c r="X192" s="220" t="s">
        <v>262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361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17"/>
      <c r="B193" s="218"/>
      <c r="C193" s="262" t="s">
        <v>397</v>
      </c>
      <c r="D193" s="259"/>
      <c r="E193" s="259"/>
      <c r="F193" s="259"/>
      <c r="G193" s="259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278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17"/>
      <c r="B194" s="218"/>
      <c r="C194" s="261" t="s">
        <v>1216</v>
      </c>
      <c r="D194" s="257"/>
      <c r="E194" s="258">
        <v>98.3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265</v>
      </c>
      <c r="AH194" s="210">
        <v>5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31">
        <v>23</v>
      </c>
      <c r="B195" s="232" t="s">
        <v>1217</v>
      </c>
      <c r="C195" s="250" t="s">
        <v>1218</v>
      </c>
      <c r="D195" s="233" t="s">
        <v>292</v>
      </c>
      <c r="E195" s="234">
        <v>58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21</v>
      </c>
      <c r="M195" s="236">
        <f>G195*(1+L195/100)</f>
        <v>0</v>
      </c>
      <c r="N195" s="234">
        <v>2.81E-3</v>
      </c>
      <c r="O195" s="234">
        <f>ROUND(E195*N195,2)</f>
        <v>0.16</v>
      </c>
      <c r="P195" s="234">
        <v>0</v>
      </c>
      <c r="Q195" s="234">
        <f>ROUND(E195*P195,2)</f>
        <v>0</v>
      </c>
      <c r="R195" s="236"/>
      <c r="S195" s="236" t="s">
        <v>213</v>
      </c>
      <c r="T195" s="237" t="s">
        <v>261</v>
      </c>
      <c r="U195" s="220">
        <v>0</v>
      </c>
      <c r="V195" s="220">
        <f>ROUND(E195*U195,2)</f>
        <v>0</v>
      </c>
      <c r="W195" s="220"/>
      <c r="X195" s="220" t="s">
        <v>262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263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61" t="s">
        <v>1186</v>
      </c>
      <c r="D196" s="257"/>
      <c r="E196" s="258">
        <v>10.9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265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17"/>
      <c r="B197" s="218"/>
      <c r="C197" s="261" t="s">
        <v>1181</v>
      </c>
      <c r="D197" s="257"/>
      <c r="E197" s="258">
        <v>11.6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265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17"/>
      <c r="B198" s="218"/>
      <c r="C198" s="261" t="s">
        <v>1184</v>
      </c>
      <c r="D198" s="257"/>
      <c r="E198" s="258">
        <v>18.7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265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61" t="s">
        <v>1185</v>
      </c>
      <c r="D199" s="257"/>
      <c r="E199" s="258">
        <v>16.8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265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31">
        <v>24</v>
      </c>
      <c r="B200" s="232" t="s">
        <v>1219</v>
      </c>
      <c r="C200" s="250" t="s">
        <v>1220</v>
      </c>
      <c r="D200" s="233" t="s">
        <v>382</v>
      </c>
      <c r="E200" s="234">
        <v>58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4">
        <v>0</v>
      </c>
      <c r="O200" s="234">
        <f>ROUND(E200*N200,2)</f>
        <v>0</v>
      </c>
      <c r="P200" s="234">
        <v>0</v>
      </c>
      <c r="Q200" s="234">
        <f>ROUND(E200*P200,2)</f>
        <v>0</v>
      </c>
      <c r="R200" s="236"/>
      <c r="S200" s="236" t="s">
        <v>239</v>
      </c>
      <c r="T200" s="237" t="s">
        <v>272</v>
      </c>
      <c r="U200" s="220">
        <v>0</v>
      </c>
      <c r="V200" s="220">
        <f>ROUND(E200*U200,2)</f>
        <v>0</v>
      </c>
      <c r="W200" s="220"/>
      <c r="X200" s="220" t="s">
        <v>262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263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.5" outlineLevel="1" x14ac:dyDescent="0.25">
      <c r="A201" s="217"/>
      <c r="B201" s="218"/>
      <c r="C201" s="251" t="s">
        <v>1221</v>
      </c>
      <c r="D201" s="239"/>
      <c r="E201" s="239"/>
      <c r="F201" s="239"/>
      <c r="G201" s="239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218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38" t="str">
        <f>C201</f>
        <v>V položce jsou započteny náklady na přísun, montáž, demontáž a odsun zkoušecího čerpadla, napuštění tlakovou vodou a dodání vody pro tlakovou zkoušku.</v>
      </c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17"/>
      <c r="B202" s="218"/>
      <c r="C202" s="252" t="s">
        <v>1222</v>
      </c>
      <c r="D202" s="240"/>
      <c r="E202" s="240"/>
      <c r="F202" s="240"/>
      <c r="G202" s="24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218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17"/>
      <c r="B203" s="218"/>
      <c r="C203" s="261" t="s">
        <v>1186</v>
      </c>
      <c r="D203" s="257"/>
      <c r="E203" s="258">
        <v>10.9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265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17"/>
      <c r="B204" s="218"/>
      <c r="C204" s="261" t="s">
        <v>1181</v>
      </c>
      <c r="D204" s="257"/>
      <c r="E204" s="258">
        <v>11.6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265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17"/>
      <c r="B205" s="218"/>
      <c r="C205" s="261" t="s">
        <v>1184</v>
      </c>
      <c r="D205" s="257"/>
      <c r="E205" s="258">
        <v>18.7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265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17"/>
      <c r="B206" s="218"/>
      <c r="C206" s="261" t="s">
        <v>1185</v>
      </c>
      <c r="D206" s="257"/>
      <c r="E206" s="258">
        <v>16.8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265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41">
        <v>25</v>
      </c>
      <c r="B207" s="242" t="s">
        <v>1223</v>
      </c>
      <c r="C207" s="253" t="s">
        <v>1224</v>
      </c>
      <c r="D207" s="243" t="s">
        <v>292</v>
      </c>
      <c r="E207" s="244">
        <v>1</v>
      </c>
      <c r="F207" s="245"/>
      <c r="G207" s="246">
        <f>ROUND(E207*F207,2)</f>
        <v>0</v>
      </c>
      <c r="H207" s="245"/>
      <c r="I207" s="246">
        <f>ROUND(E207*H207,2)</f>
        <v>0</v>
      </c>
      <c r="J207" s="245"/>
      <c r="K207" s="246">
        <f>ROUND(E207*J207,2)</f>
        <v>0</v>
      </c>
      <c r="L207" s="246">
        <v>21</v>
      </c>
      <c r="M207" s="246">
        <f>G207*(1+L207/100)</f>
        <v>0</v>
      </c>
      <c r="N207" s="244">
        <v>0.106</v>
      </c>
      <c r="O207" s="244">
        <f>ROUND(E207*N207,2)</f>
        <v>0.11</v>
      </c>
      <c r="P207" s="244">
        <v>0</v>
      </c>
      <c r="Q207" s="244">
        <f>ROUND(E207*P207,2)</f>
        <v>0</v>
      </c>
      <c r="R207" s="246" t="s">
        <v>387</v>
      </c>
      <c r="S207" s="246" t="s">
        <v>213</v>
      </c>
      <c r="T207" s="247" t="s">
        <v>261</v>
      </c>
      <c r="U207" s="220">
        <v>0</v>
      </c>
      <c r="V207" s="220">
        <f>ROUND(E207*U207,2)</f>
        <v>0</v>
      </c>
      <c r="W207" s="220"/>
      <c r="X207" s="220" t="s">
        <v>388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389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13" x14ac:dyDescent="0.25">
      <c r="A208" s="225" t="s">
        <v>208</v>
      </c>
      <c r="B208" s="226" t="s">
        <v>134</v>
      </c>
      <c r="C208" s="249" t="s">
        <v>135</v>
      </c>
      <c r="D208" s="227"/>
      <c r="E208" s="228"/>
      <c r="F208" s="229"/>
      <c r="G208" s="229">
        <f>SUMIF(AG209:AG215,"&lt;&gt;NOR",G209:G215)</f>
        <v>0</v>
      </c>
      <c r="H208" s="229"/>
      <c r="I208" s="229">
        <f>SUM(I209:I215)</f>
        <v>0</v>
      </c>
      <c r="J208" s="229"/>
      <c r="K208" s="229">
        <f>SUM(K209:K215)</f>
        <v>0</v>
      </c>
      <c r="L208" s="229"/>
      <c r="M208" s="229">
        <f>SUM(M209:M215)</f>
        <v>0</v>
      </c>
      <c r="N208" s="228"/>
      <c r="O208" s="228">
        <f>SUM(O209:O215)</f>
        <v>0.63</v>
      </c>
      <c r="P208" s="228"/>
      <c r="Q208" s="228">
        <f>SUM(Q209:Q215)</f>
        <v>0</v>
      </c>
      <c r="R208" s="229"/>
      <c r="S208" s="229"/>
      <c r="T208" s="230"/>
      <c r="U208" s="224"/>
      <c r="V208" s="224">
        <f>SUM(V209:V215)</f>
        <v>0</v>
      </c>
      <c r="W208" s="224"/>
      <c r="X208" s="224"/>
      <c r="AG208" t="s">
        <v>209</v>
      </c>
    </row>
    <row r="209" spans="1:60" outlineLevel="1" x14ac:dyDescent="0.25">
      <c r="A209" s="231">
        <v>26</v>
      </c>
      <c r="B209" s="232" t="s">
        <v>1225</v>
      </c>
      <c r="C209" s="250" t="s">
        <v>1226</v>
      </c>
      <c r="D209" s="233" t="s">
        <v>382</v>
      </c>
      <c r="E209" s="234">
        <v>47.1</v>
      </c>
      <c r="F209" s="235"/>
      <c r="G209" s="236">
        <f>ROUND(E209*F209,2)</f>
        <v>0</v>
      </c>
      <c r="H209" s="235"/>
      <c r="I209" s="236">
        <f>ROUND(E209*H209,2)</f>
        <v>0</v>
      </c>
      <c r="J209" s="235"/>
      <c r="K209" s="236">
        <f>ROUND(E209*J209,2)</f>
        <v>0</v>
      </c>
      <c r="L209" s="236">
        <v>21</v>
      </c>
      <c r="M209" s="236">
        <f>G209*(1+L209/100)</f>
        <v>0</v>
      </c>
      <c r="N209" s="234">
        <v>0</v>
      </c>
      <c r="O209" s="234">
        <f>ROUND(E209*N209,2)</f>
        <v>0</v>
      </c>
      <c r="P209" s="234">
        <v>0</v>
      </c>
      <c r="Q209" s="234">
        <f>ROUND(E209*P209,2)</f>
        <v>0</v>
      </c>
      <c r="R209" s="236"/>
      <c r="S209" s="236" t="s">
        <v>239</v>
      </c>
      <c r="T209" s="237" t="s">
        <v>272</v>
      </c>
      <c r="U209" s="220">
        <v>0</v>
      </c>
      <c r="V209" s="220">
        <f>ROUND(E209*U209,2)</f>
        <v>0</v>
      </c>
      <c r="W209" s="220"/>
      <c r="X209" s="220" t="s">
        <v>262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263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61" t="s">
        <v>1181</v>
      </c>
      <c r="D210" s="257"/>
      <c r="E210" s="258">
        <v>11.6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265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61" t="s">
        <v>1184</v>
      </c>
      <c r="D211" s="257"/>
      <c r="E211" s="258">
        <v>18.7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265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17"/>
      <c r="B212" s="218"/>
      <c r="C212" s="261" t="s">
        <v>1185</v>
      </c>
      <c r="D212" s="257"/>
      <c r="E212" s="258">
        <v>16.8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265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31">
        <v>27</v>
      </c>
      <c r="B213" s="232" t="s">
        <v>1227</v>
      </c>
      <c r="C213" s="250" t="s">
        <v>1228</v>
      </c>
      <c r="D213" s="233" t="s">
        <v>382</v>
      </c>
      <c r="E213" s="234">
        <v>10.9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21</v>
      </c>
      <c r="M213" s="236">
        <f>G213*(1+L213/100)</f>
        <v>0</v>
      </c>
      <c r="N213" s="234">
        <v>0</v>
      </c>
      <c r="O213" s="234">
        <f>ROUND(E213*N213,2)</f>
        <v>0</v>
      </c>
      <c r="P213" s="234">
        <v>0</v>
      </c>
      <c r="Q213" s="234">
        <f>ROUND(E213*P213,2)</f>
        <v>0</v>
      </c>
      <c r="R213" s="236"/>
      <c r="S213" s="236" t="s">
        <v>239</v>
      </c>
      <c r="T213" s="237" t="s">
        <v>272</v>
      </c>
      <c r="U213" s="220">
        <v>0</v>
      </c>
      <c r="V213" s="220">
        <f>ROUND(E213*U213,2)</f>
        <v>0</v>
      </c>
      <c r="W213" s="220"/>
      <c r="X213" s="220" t="s">
        <v>262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263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61" t="s">
        <v>1186</v>
      </c>
      <c r="D214" s="257"/>
      <c r="E214" s="258">
        <v>10.9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265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0" outlineLevel="1" x14ac:dyDescent="0.25">
      <c r="A215" s="241">
        <v>28</v>
      </c>
      <c r="B215" s="242" t="s">
        <v>398</v>
      </c>
      <c r="C215" s="253" t="s">
        <v>399</v>
      </c>
      <c r="D215" s="243" t="s">
        <v>292</v>
      </c>
      <c r="E215" s="244">
        <v>17</v>
      </c>
      <c r="F215" s="245"/>
      <c r="G215" s="246">
        <f>ROUND(E215*F215,2)</f>
        <v>0</v>
      </c>
      <c r="H215" s="245"/>
      <c r="I215" s="246">
        <f>ROUND(E215*H215,2)</f>
        <v>0</v>
      </c>
      <c r="J215" s="245"/>
      <c r="K215" s="246">
        <f>ROUND(E215*J215,2)</f>
        <v>0</v>
      </c>
      <c r="L215" s="246">
        <v>21</v>
      </c>
      <c r="M215" s="246">
        <f>G215*(1+L215/100)</f>
        <v>0</v>
      </c>
      <c r="N215" s="244">
        <v>3.7199999999999997E-2</v>
      </c>
      <c r="O215" s="244">
        <f>ROUND(E215*N215,2)</f>
        <v>0.63</v>
      </c>
      <c r="P215" s="244">
        <v>0</v>
      </c>
      <c r="Q215" s="244">
        <f>ROUND(E215*P215,2)</f>
        <v>0</v>
      </c>
      <c r="R215" s="246" t="s">
        <v>387</v>
      </c>
      <c r="S215" s="246" t="s">
        <v>213</v>
      </c>
      <c r="T215" s="247" t="s">
        <v>261</v>
      </c>
      <c r="U215" s="220">
        <v>0</v>
      </c>
      <c r="V215" s="220">
        <f>ROUND(E215*U215,2)</f>
        <v>0</v>
      </c>
      <c r="W215" s="220"/>
      <c r="X215" s="220" t="s">
        <v>388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400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13" x14ac:dyDescent="0.25">
      <c r="A216" s="225" t="s">
        <v>208</v>
      </c>
      <c r="B216" s="226" t="s">
        <v>136</v>
      </c>
      <c r="C216" s="249" t="s">
        <v>137</v>
      </c>
      <c r="D216" s="227"/>
      <c r="E216" s="228"/>
      <c r="F216" s="229"/>
      <c r="G216" s="229">
        <f>SUMIF(AG217:AG254,"&lt;&gt;NOR",G217:G254)</f>
        <v>0</v>
      </c>
      <c r="H216" s="229"/>
      <c r="I216" s="229">
        <f>SUM(I217:I254)</f>
        <v>0</v>
      </c>
      <c r="J216" s="229"/>
      <c r="K216" s="229">
        <f>SUM(K217:K254)</f>
        <v>0</v>
      </c>
      <c r="L216" s="229"/>
      <c r="M216" s="229">
        <f>SUM(M217:M254)</f>
        <v>0</v>
      </c>
      <c r="N216" s="228"/>
      <c r="O216" s="228">
        <f>SUM(O217:O254)</f>
        <v>0</v>
      </c>
      <c r="P216" s="228"/>
      <c r="Q216" s="228">
        <f>SUM(Q217:Q254)</f>
        <v>0</v>
      </c>
      <c r="R216" s="229"/>
      <c r="S216" s="229"/>
      <c r="T216" s="230"/>
      <c r="U216" s="224"/>
      <c r="V216" s="224">
        <f>SUM(V217:V254)</f>
        <v>0</v>
      </c>
      <c r="W216" s="224"/>
      <c r="X216" s="224"/>
      <c r="AG216" t="s">
        <v>209</v>
      </c>
    </row>
    <row r="217" spans="1:60" outlineLevel="1" x14ac:dyDescent="0.25">
      <c r="A217" s="231">
        <v>29</v>
      </c>
      <c r="B217" s="232" t="s">
        <v>1229</v>
      </c>
      <c r="C217" s="250" t="s">
        <v>1230</v>
      </c>
      <c r="D217" s="233" t="s">
        <v>247</v>
      </c>
      <c r="E217" s="234">
        <v>3</v>
      </c>
      <c r="F217" s="235"/>
      <c r="G217" s="236">
        <f>ROUND(E217*F217,2)</f>
        <v>0</v>
      </c>
      <c r="H217" s="235"/>
      <c r="I217" s="236">
        <f>ROUND(E217*H217,2)</f>
        <v>0</v>
      </c>
      <c r="J217" s="235"/>
      <c r="K217" s="236">
        <f>ROUND(E217*J217,2)</f>
        <v>0</v>
      </c>
      <c r="L217" s="236">
        <v>21</v>
      </c>
      <c r="M217" s="236">
        <f>G217*(1+L217/100)</f>
        <v>0</v>
      </c>
      <c r="N217" s="234">
        <v>0</v>
      </c>
      <c r="O217" s="234">
        <f>ROUND(E217*N217,2)</f>
        <v>0</v>
      </c>
      <c r="P217" s="234">
        <v>0</v>
      </c>
      <c r="Q217" s="234">
        <f>ROUND(E217*P217,2)</f>
        <v>0</v>
      </c>
      <c r="R217" s="236"/>
      <c r="S217" s="236" t="s">
        <v>239</v>
      </c>
      <c r="T217" s="237" t="s">
        <v>272</v>
      </c>
      <c r="U217" s="220">
        <v>0</v>
      </c>
      <c r="V217" s="220">
        <f>ROUND(E217*U217,2)</f>
        <v>0</v>
      </c>
      <c r="W217" s="220"/>
      <c r="X217" s="220" t="s">
        <v>262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263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0.5" outlineLevel="1" x14ac:dyDescent="0.25">
      <c r="A218" s="217"/>
      <c r="B218" s="218"/>
      <c r="C218" s="251" t="s">
        <v>1231</v>
      </c>
      <c r="D218" s="239"/>
      <c r="E218" s="239"/>
      <c r="F218" s="239"/>
      <c r="G218" s="239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218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38" t="str">
        <f>C218</f>
        <v>Položka zahrnuje ocenění dodávky a montáže celého kompletu revizní plastové šachty (šachtové dno vč.těsnění, korugovaná šachtová roura, teleskopický adaptér, litinový poklop D400, uzamykatelný)</v>
      </c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31">
        <v>30</v>
      </c>
      <c r="B219" s="232" t="s">
        <v>1232</v>
      </c>
      <c r="C219" s="250" t="s">
        <v>1233</v>
      </c>
      <c r="D219" s="233" t="s">
        <v>382</v>
      </c>
      <c r="E219" s="234">
        <v>98.3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4">
        <v>0</v>
      </c>
      <c r="O219" s="234">
        <f>ROUND(E219*N219,2)</f>
        <v>0</v>
      </c>
      <c r="P219" s="234">
        <v>0</v>
      </c>
      <c r="Q219" s="234">
        <f>ROUND(E219*P219,2)</f>
        <v>0</v>
      </c>
      <c r="R219" s="236"/>
      <c r="S219" s="236" t="s">
        <v>239</v>
      </c>
      <c r="T219" s="237" t="s">
        <v>272</v>
      </c>
      <c r="U219" s="220">
        <v>0</v>
      </c>
      <c r="V219" s="220">
        <f>ROUND(E219*U219,2)</f>
        <v>0</v>
      </c>
      <c r="W219" s="220"/>
      <c r="X219" s="220" t="s">
        <v>262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263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61" t="s">
        <v>1176</v>
      </c>
      <c r="D220" s="257"/>
      <c r="E220" s="258">
        <v>16.5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265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61" t="s">
        <v>1177</v>
      </c>
      <c r="D221" s="257"/>
      <c r="E221" s="258">
        <v>1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265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17"/>
      <c r="B222" s="218"/>
      <c r="C222" s="261" t="s">
        <v>1178</v>
      </c>
      <c r="D222" s="257"/>
      <c r="E222" s="258">
        <v>2.5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265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61" t="s">
        <v>1179</v>
      </c>
      <c r="D223" s="257"/>
      <c r="E223" s="258">
        <v>7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265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17"/>
      <c r="B224" s="218"/>
      <c r="C224" s="261" t="s">
        <v>1180</v>
      </c>
      <c r="D224" s="257"/>
      <c r="E224" s="258">
        <v>36.1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265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61" t="s">
        <v>1182</v>
      </c>
      <c r="D225" s="257"/>
      <c r="E225" s="258">
        <v>21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265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17"/>
      <c r="B226" s="218"/>
      <c r="C226" s="261" t="s">
        <v>1183</v>
      </c>
      <c r="D226" s="257"/>
      <c r="E226" s="258">
        <v>14.2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265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31">
        <v>31</v>
      </c>
      <c r="B227" s="232" t="s">
        <v>1234</v>
      </c>
      <c r="C227" s="250" t="s">
        <v>1235</v>
      </c>
      <c r="D227" s="233" t="s">
        <v>382</v>
      </c>
      <c r="E227" s="234">
        <v>66.7</v>
      </c>
      <c r="F227" s="235"/>
      <c r="G227" s="236">
        <f>ROUND(E227*F227,2)</f>
        <v>0</v>
      </c>
      <c r="H227" s="235"/>
      <c r="I227" s="236">
        <f>ROUND(E227*H227,2)</f>
        <v>0</v>
      </c>
      <c r="J227" s="235"/>
      <c r="K227" s="236">
        <f>ROUND(E227*J227,2)</f>
        <v>0</v>
      </c>
      <c r="L227" s="236">
        <v>21</v>
      </c>
      <c r="M227" s="236">
        <f>G227*(1+L227/100)</f>
        <v>0</v>
      </c>
      <c r="N227" s="234">
        <v>0</v>
      </c>
      <c r="O227" s="234">
        <f>ROUND(E227*N227,2)</f>
        <v>0</v>
      </c>
      <c r="P227" s="234">
        <v>0</v>
      </c>
      <c r="Q227" s="234">
        <f>ROUND(E227*P227,2)</f>
        <v>0</v>
      </c>
      <c r="R227" s="236"/>
      <c r="S227" s="236" t="s">
        <v>239</v>
      </c>
      <c r="T227" s="237" t="s">
        <v>272</v>
      </c>
      <c r="U227" s="220">
        <v>0</v>
      </c>
      <c r="V227" s="220">
        <f>ROUND(E227*U227,2)</f>
        <v>0</v>
      </c>
      <c r="W227" s="220"/>
      <c r="X227" s="220" t="s">
        <v>262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263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17"/>
      <c r="B228" s="218"/>
      <c r="C228" s="261" t="s">
        <v>1236</v>
      </c>
      <c r="D228" s="257"/>
      <c r="E228" s="258">
        <v>13.34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265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17"/>
      <c r="B229" s="218"/>
      <c r="C229" s="261" t="s">
        <v>1237</v>
      </c>
      <c r="D229" s="257"/>
      <c r="E229" s="258">
        <v>21.504999999999999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265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17"/>
      <c r="B230" s="218"/>
      <c r="C230" s="261" t="s">
        <v>1238</v>
      </c>
      <c r="D230" s="257"/>
      <c r="E230" s="258">
        <v>19.32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265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17"/>
      <c r="B231" s="218"/>
      <c r="C231" s="261" t="s">
        <v>1239</v>
      </c>
      <c r="D231" s="257"/>
      <c r="E231" s="258">
        <v>12.535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265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31">
        <v>32</v>
      </c>
      <c r="B232" s="232" t="s">
        <v>403</v>
      </c>
      <c r="C232" s="250" t="s">
        <v>404</v>
      </c>
      <c r="D232" s="233" t="s">
        <v>958</v>
      </c>
      <c r="E232" s="234">
        <v>4</v>
      </c>
      <c r="F232" s="235"/>
      <c r="G232" s="236">
        <f>ROUND(E232*F232,2)</f>
        <v>0</v>
      </c>
      <c r="H232" s="235"/>
      <c r="I232" s="236">
        <f>ROUND(E232*H232,2)</f>
        <v>0</v>
      </c>
      <c r="J232" s="235"/>
      <c r="K232" s="236">
        <f>ROUND(E232*J232,2)</f>
        <v>0</v>
      </c>
      <c r="L232" s="236">
        <v>21</v>
      </c>
      <c r="M232" s="236">
        <f>G232*(1+L232/100)</f>
        <v>0</v>
      </c>
      <c r="N232" s="234">
        <v>0</v>
      </c>
      <c r="O232" s="234">
        <f>ROUND(E232*N232,2)</f>
        <v>0</v>
      </c>
      <c r="P232" s="234">
        <v>0</v>
      </c>
      <c r="Q232" s="234">
        <f>ROUND(E232*P232,2)</f>
        <v>0</v>
      </c>
      <c r="R232" s="236"/>
      <c r="S232" s="236" t="s">
        <v>239</v>
      </c>
      <c r="T232" s="237" t="s">
        <v>272</v>
      </c>
      <c r="U232" s="220">
        <v>0</v>
      </c>
      <c r="V232" s="220">
        <f>ROUND(E232*U232,2)</f>
        <v>0</v>
      </c>
      <c r="W232" s="220"/>
      <c r="X232" s="220" t="s">
        <v>262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263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5" outlineLevel="1" x14ac:dyDescent="0.25">
      <c r="A233" s="217"/>
      <c r="B233" s="218"/>
      <c r="C233" s="251" t="s">
        <v>405</v>
      </c>
      <c r="D233" s="239"/>
      <c r="E233" s="239"/>
      <c r="F233" s="239"/>
      <c r="G233" s="239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218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38" t="str">
        <f>C233</f>
        <v>Položka zahrnuje ocenění dodávky a montáže celého kompletu revizní kanalizační šachty z prefabrikovaných dílců, včetně příslušných šachtových vložek, poklopu D400, H = 100mm (s kloubem, zámkem a těsněním), podkladní betonové desky z C12/15 tl.100mm a štěrkopískové vrstvy tl.150mm.</v>
      </c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17"/>
      <c r="B234" s="218"/>
      <c r="C234" s="261" t="s">
        <v>1240</v>
      </c>
      <c r="D234" s="257"/>
      <c r="E234" s="258">
        <v>2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265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61" t="s">
        <v>1241</v>
      </c>
      <c r="D235" s="257"/>
      <c r="E235" s="258">
        <v>2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265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41">
        <v>33</v>
      </c>
      <c r="B236" s="242" t="s">
        <v>1242</v>
      </c>
      <c r="C236" s="253" t="s">
        <v>1243</v>
      </c>
      <c r="D236" s="243" t="s">
        <v>247</v>
      </c>
      <c r="E236" s="244">
        <v>1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4">
        <v>0</v>
      </c>
      <c r="O236" s="244">
        <f>ROUND(E236*N236,2)</f>
        <v>0</v>
      </c>
      <c r="P236" s="244">
        <v>0</v>
      </c>
      <c r="Q236" s="244">
        <f>ROUND(E236*P236,2)</f>
        <v>0</v>
      </c>
      <c r="R236" s="246"/>
      <c r="S236" s="246" t="s">
        <v>239</v>
      </c>
      <c r="T236" s="247" t="s">
        <v>272</v>
      </c>
      <c r="U236" s="220">
        <v>0</v>
      </c>
      <c r="V236" s="220">
        <f>ROUND(E236*U236,2)</f>
        <v>0</v>
      </c>
      <c r="W236" s="220"/>
      <c r="X236" s="220" t="s">
        <v>262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263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1">
        <v>34</v>
      </c>
      <c r="B237" s="242" t="s">
        <v>1244</v>
      </c>
      <c r="C237" s="253" t="s">
        <v>1245</v>
      </c>
      <c r="D237" s="243" t="s">
        <v>247</v>
      </c>
      <c r="E237" s="244">
        <v>1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4">
        <v>0</v>
      </c>
      <c r="O237" s="244">
        <f>ROUND(E237*N237,2)</f>
        <v>0</v>
      </c>
      <c r="P237" s="244">
        <v>0</v>
      </c>
      <c r="Q237" s="244">
        <f>ROUND(E237*P237,2)</f>
        <v>0</v>
      </c>
      <c r="R237" s="246"/>
      <c r="S237" s="246" t="s">
        <v>239</v>
      </c>
      <c r="T237" s="247" t="s">
        <v>272</v>
      </c>
      <c r="U237" s="220">
        <v>0</v>
      </c>
      <c r="V237" s="220">
        <f>ROUND(E237*U237,2)</f>
        <v>0</v>
      </c>
      <c r="W237" s="220"/>
      <c r="X237" s="220" t="s">
        <v>262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263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31">
        <v>35</v>
      </c>
      <c r="B238" s="232" t="s">
        <v>1246</v>
      </c>
      <c r="C238" s="250" t="s">
        <v>1247</v>
      </c>
      <c r="D238" s="233" t="s">
        <v>382</v>
      </c>
      <c r="E238" s="234">
        <v>10.9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4">
        <v>0</v>
      </c>
      <c r="O238" s="234">
        <f>ROUND(E238*N238,2)</f>
        <v>0</v>
      </c>
      <c r="P238" s="234">
        <v>0</v>
      </c>
      <c r="Q238" s="234">
        <f>ROUND(E238*P238,2)</f>
        <v>0</v>
      </c>
      <c r="R238" s="236"/>
      <c r="S238" s="236" t="s">
        <v>213</v>
      </c>
      <c r="T238" s="237" t="s">
        <v>261</v>
      </c>
      <c r="U238" s="220">
        <v>0</v>
      </c>
      <c r="V238" s="220">
        <f>ROUND(E238*U238,2)</f>
        <v>0</v>
      </c>
      <c r="W238" s="220"/>
      <c r="X238" s="220" t="s">
        <v>262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263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17"/>
      <c r="B239" s="218"/>
      <c r="C239" s="251" t="s">
        <v>1248</v>
      </c>
      <c r="D239" s="239"/>
      <c r="E239" s="239"/>
      <c r="F239" s="239"/>
      <c r="G239" s="239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218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38" t="str">
        <f>C239</f>
        <v>V položce jsou zakalkulovány náklady na napuštění a vypuštění vody, dodání vody a desinfekčního prostředku a na bakteriologický rozbor vody.</v>
      </c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17"/>
      <c r="B240" s="218"/>
      <c r="C240" s="252" t="s">
        <v>1222</v>
      </c>
      <c r="D240" s="240"/>
      <c r="E240" s="240"/>
      <c r="F240" s="240"/>
      <c r="G240" s="24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218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17"/>
      <c r="B241" s="218"/>
      <c r="C241" s="261" t="s">
        <v>1186</v>
      </c>
      <c r="D241" s="257"/>
      <c r="E241" s="258">
        <v>10.9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265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31">
        <v>36</v>
      </c>
      <c r="B242" s="232" t="s">
        <v>401</v>
      </c>
      <c r="C242" s="250" t="s">
        <v>1249</v>
      </c>
      <c r="D242" s="233" t="s">
        <v>382</v>
      </c>
      <c r="E242" s="234">
        <v>145.4</v>
      </c>
      <c r="F242" s="235"/>
      <c r="G242" s="236">
        <f>ROUND(E242*F242,2)</f>
        <v>0</v>
      </c>
      <c r="H242" s="235"/>
      <c r="I242" s="236">
        <f>ROUND(E242*H242,2)</f>
        <v>0</v>
      </c>
      <c r="J242" s="235"/>
      <c r="K242" s="236">
        <f>ROUND(E242*J242,2)</f>
        <v>0</v>
      </c>
      <c r="L242" s="236">
        <v>21</v>
      </c>
      <c r="M242" s="236">
        <f>G242*(1+L242/100)</f>
        <v>0</v>
      </c>
      <c r="N242" s="234">
        <v>0</v>
      </c>
      <c r="O242" s="234">
        <f>ROUND(E242*N242,2)</f>
        <v>0</v>
      </c>
      <c r="P242" s="234">
        <v>0</v>
      </c>
      <c r="Q242" s="234">
        <f>ROUND(E242*P242,2)</f>
        <v>0</v>
      </c>
      <c r="R242" s="236"/>
      <c r="S242" s="236" t="s">
        <v>213</v>
      </c>
      <c r="T242" s="237" t="s">
        <v>261</v>
      </c>
      <c r="U242" s="220">
        <v>0</v>
      </c>
      <c r="V242" s="220">
        <f>ROUND(E242*U242,2)</f>
        <v>0</v>
      </c>
      <c r="W242" s="220"/>
      <c r="X242" s="220" t="s">
        <v>262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263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61" t="s">
        <v>1176</v>
      </c>
      <c r="D243" s="257"/>
      <c r="E243" s="258">
        <v>16.5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265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17"/>
      <c r="B244" s="218"/>
      <c r="C244" s="261" t="s">
        <v>1177</v>
      </c>
      <c r="D244" s="257"/>
      <c r="E244" s="258">
        <v>1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265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17"/>
      <c r="B245" s="218"/>
      <c r="C245" s="261" t="s">
        <v>1178</v>
      </c>
      <c r="D245" s="257"/>
      <c r="E245" s="258">
        <v>2.5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265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17"/>
      <c r="B246" s="218"/>
      <c r="C246" s="261" t="s">
        <v>1179</v>
      </c>
      <c r="D246" s="257"/>
      <c r="E246" s="258">
        <v>7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265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17"/>
      <c r="B247" s="218"/>
      <c r="C247" s="261" t="s">
        <v>1180</v>
      </c>
      <c r="D247" s="257"/>
      <c r="E247" s="258">
        <v>36.1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265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17"/>
      <c r="B248" s="218"/>
      <c r="C248" s="261" t="s">
        <v>1181</v>
      </c>
      <c r="D248" s="257"/>
      <c r="E248" s="258">
        <v>11.6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265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17"/>
      <c r="B249" s="218"/>
      <c r="C249" s="261" t="s">
        <v>1182</v>
      </c>
      <c r="D249" s="257"/>
      <c r="E249" s="258">
        <v>21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265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17"/>
      <c r="B250" s="218"/>
      <c r="C250" s="261" t="s">
        <v>1183</v>
      </c>
      <c r="D250" s="257"/>
      <c r="E250" s="258">
        <v>14.2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265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17"/>
      <c r="B251" s="218"/>
      <c r="C251" s="261" t="s">
        <v>1184</v>
      </c>
      <c r="D251" s="257"/>
      <c r="E251" s="258">
        <v>18.7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265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17"/>
      <c r="B252" s="218"/>
      <c r="C252" s="261" t="s">
        <v>1185</v>
      </c>
      <c r="D252" s="257"/>
      <c r="E252" s="258">
        <v>16.8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265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31">
        <v>37</v>
      </c>
      <c r="B253" s="232" t="s">
        <v>1250</v>
      </c>
      <c r="C253" s="250" t="s">
        <v>1251</v>
      </c>
      <c r="D253" s="233" t="s">
        <v>382</v>
      </c>
      <c r="E253" s="234">
        <v>10.9</v>
      </c>
      <c r="F253" s="235"/>
      <c r="G253" s="236">
        <f>ROUND(E253*F253,2)</f>
        <v>0</v>
      </c>
      <c r="H253" s="235"/>
      <c r="I253" s="236">
        <f>ROUND(E253*H253,2)</f>
        <v>0</v>
      </c>
      <c r="J253" s="235"/>
      <c r="K253" s="236">
        <f>ROUND(E253*J253,2)</f>
        <v>0</v>
      </c>
      <c r="L253" s="236">
        <v>21</v>
      </c>
      <c r="M253" s="236">
        <f>G253*(1+L253/100)</f>
        <v>0</v>
      </c>
      <c r="N253" s="234">
        <v>0</v>
      </c>
      <c r="O253" s="234">
        <f>ROUND(E253*N253,2)</f>
        <v>0</v>
      </c>
      <c r="P253" s="234">
        <v>0</v>
      </c>
      <c r="Q253" s="234">
        <f>ROUND(E253*P253,2)</f>
        <v>0</v>
      </c>
      <c r="R253" s="236"/>
      <c r="S253" s="236" t="s">
        <v>213</v>
      </c>
      <c r="T253" s="237" t="s">
        <v>261</v>
      </c>
      <c r="U253" s="220">
        <v>0</v>
      </c>
      <c r="V253" s="220">
        <f>ROUND(E253*U253,2)</f>
        <v>0</v>
      </c>
      <c r="W253" s="220"/>
      <c r="X253" s="220" t="s">
        <v>262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263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17"/>
      <c r="B254" s="218"/>
      <c r="C254" s="261" t="s">
        <v>1186</v>
      </c>
      <c r="D254" s="257"/>
      <c r="E254" s="258">
        <v>10.9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265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13" x14ac:dyDescent="0.25">
      <c r="A255" s="225" t="s">
        <v>208</v>
      </c>
      <c r="B255" s="226" t="s">
        <v>151</v>
      </c>
      <c r="C255" s="249" t="s">
        <v>152</v>
      </c>
      <c r="D255" s="227"/>
      <c r="E255" s="228"/>
      <c r="F255" s="229"/>
      <c r="G255" s="229">
        <f>SUMIF(AG256:AG256,"&lt;&gt;NOR",G256:G256)</f>
        <v>0</v>
      </c>
      <c r="H255" s="229"/>
      <c r="I255" s="229">
        <f>SUM(I256:I256)</f>
        <v>0</v>
      </c>
      <c r="J255" s="229"/>
      <c r="K255" s="229">
        <f>SUM(K256:K256)</f>
        <v>0</v>
      </c>
      <c r="L255" s="229"/>
      <c r="M255" s="229">
        <f>SUM(M256:M256)</f>
        <v>0</v>
      </c>
      <c r="N255" s="228"/>
      <c r="O255" s="228">
        <f>SUM(O256:O256)</f>
        <v>0</v>
      </c>
      <c r="P255" s="228"/>
      <c r="Q255" s="228">
        <f>SUM(Q256:Q256)</f>
        <v>0</v>
      </c>
      <c r="R255" s="229"/>
      <c r="S255" s="229"/>
      <c r="T255" s="230"/>
      <c r="U255" s="224"/>
      <c r="V255" s="224">
        <f>SUM(V256:V256)</f>
        <v>0</v>
      </c>
      <c r="W255" s="224"/>
      <c r="X255" s="224"/>
      <c r="AG255" t="s">
        <v>209</v>
      </c>
    </row>
    <row r="256" spans="1:60" outlineLevel="1" x14ac:dyDescent="0.25">
      <c r="A256" s="241">
        <v>38</v>
      </c>
      <c r="B256" s="242" t="s">
        <v>411</v>
      </c>
      <c r="C256" s="253" t="s">
        <v>1252</v>
      </c>
      <c r="D256" s="243" t="s">
        <v>308</v>
      </c>
      <c r="E256" s="244">
        <v>164.19937999999999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4">
        <v>0</v>
      </c>
      <c r="O256" s="244">
        <f>ROUND(E256*N256,2)</f>
        <v>0</v>
      </c>
      <c r="P256" s="244">
        <v>0</v>
      </c>
      <c r="Q256" s="244">
        <f>ROUND(E256*P256,2)</f>
        <v>0</v>
      </c>
      <c r="R256" s="246"/>
      <c r="S256" s="246" t="s">
        <v>213</v>
      </c>
      <c r="T256" s="247" t="s">
        <v>261</v>
      </c>
      <c r="U256" s="220">
        <v>0</v>
      </c>
      <c r="V256" s="220">
        <f>ROUND(E256*U256,2)</f>
        <v>0</v>
      </c>
      <c r="W256" s="220"/>
      <c r="X256" s="220" t="s">
        <v>262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263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13" x14ac:dyDescent="0.25">
      <c r="A257" s="225" t="s">
        <v>208</v>
      </c>
      <c r="B257" s="226" t="s">
        <v>166</v>
      </c>
      <c r="C257" s="249" t="s">
        <v>167</v>
      </c>
      <c r="D257" s="227"/>
      <c r="E257" s="228"/>
      <c r="F257" s="229"/>
      <c r="G257" s="229">
        <f>SUMIF(AG258:AG258,"&lt;&gt;NOR",G258:G258)</f>
        <v>0</v>
      </c>
      <c r="H257" s="229"/>
      <c r="I257" s="229">
        <f>SUM(I258:I258)</f>
        <v>0</v>
      </c>
      <c r="J257" s="229"/>
      <c r="K257" s="229">
        <f>SUM(K258:K258)</f>
        <v>0</v>
      </c>
      <c r="L257" s="229"/>
      <c r="M257" s="229">
        <f>SUM(M258:M258)</f>
        <v>0</v>
      </c>
      <c r="N257" s="228"/>
      <c r="O257" s="228">
        <f>SUM(O258:O258)</f>
        <v>0</v>
      </c>
      <c r="P257" s="228"/>
      <c r="Q257" s="228">
        <f>SUM(Q258:Q258)</f>
        <v>0</v>
      </c>
      <c r="R257" s="229"/>
      <c r="S257" s="229"/>
      <c r="T257" s="230"/>
      <c r="U257" s="224"/>
      <c r="V257" s="224">
        <f>SUM(V258:V258)</f>
        <v>0</v>
      </c>
      <c r="W257" s="224"/>
      <c r="X257" s="224"/>
      <c r="AG257" t="s">
        <v>209</v>
      </c>
    </row>
    <row r="258" spans="1:60" outlineLevel="1" x14ac:dyDescent="0.25">
      <c r="A258" s="231">
        <v>39</v>
      </c>
      <c r="B258" s="232" t="s">
        <v>1253</v>
      </c>
      <c r="C258" s="250" t="s">
        <v>1254</v>
      </c>
      <c r="D258" s="233" t="s">
        <v>292</v>
      </c>
      <c r="E258" s="234">
        <v>1</v>
      </c>
      <c r="F258" s="235"/>
      <c r="G258" s="236">
        <f>ROUND(E258*F258,2)</f>
        <v>0</v>
      </c>
      <c r="H258" s="235"/>
      <c r="I258" s="236">
        <f>ROUND(E258*H258,2)</f>
        <v>0</v>
      </c>
      <c r="J258" s="235"/>
      <c r="K258" s="236">
        <f>ROUND(E258*J258,2)</f>
        <v>0</v>
      </c>
      <c r="L258" s="236">
        <v>21</v>
      </c>
      <c r="M258" s="236">
        <f>G258*(1+L258/100)</f>
        <v>0</v>
      </c>
      <c r="N258" s="234">
        <v>3.5000000000000001E-3</v>
      </c>
      <c r="O258" s="234">
        <f>ROUND(E258*N258,2)</f>
        <v>0</v>
      </c>
      <c r="P258" s="234">
        <v>0</v>
      </c>
      <c r="Q258" s="234">
        <f>ROUND(E258*P258,2)</f>
        <v>0</v>
      </c>
      <c r="R258" s="236"/>
      <c r="S258" s="236" t="s">
        <v>239</v>
      </c>
      <c r="T258" s="237" t="s">
        <v>214</v>
      </c>
      <c r="U258" s="220">
        <v>0</v>
      </c>
      <c r="V258" s="220">
        <f>ROUND(E258*U258,2)</f>
        <v>0</v>
      </c>
      <c r="W258" s="220"/>
      <c r="X258" s="220" t="s">
        <v>262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361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x14ac:dyDescent="0.25">
      <c r="A259" s="3"/>
      <c r="B259" s="4"/>
      <c r="C259" s="254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AE259">
        <v>15</v>
      </c>
      <c r="AF259">
        <v>21</v>
      </c>
      <c r="AG259" t="s">
        <v>195</v>
      </c>
    </row>
    <row r="260" spans="1:60" ht="13" x14ac:dyDescent="0.25">
      <c r="A260" s="213"/>
      <c r="B260" s="214" t="s">
        <v>29</v>
      </c>
      <c r="C260" s="255"/>
      <c r="D260" s="215"/>
      <c r="E260" s="216"/>
      <c r="F260" s="216"/>
      <c r="G260" s="248">
        <f>G8+G134+G171+G186+G191+G208+G216+G255+G257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AE260">
        <f>SUMIF(L7:L258,AE259,G7:G258)</f>
        <v>0</v>
      </c>
      <c r="AF260">
        <f>SUMIF(L7:L258,AF259,G7:G258)</f>
        <v>0</v>
      </c>
      <c r="AG260" t="s">
        <v>252</v>
      </c>
    </row>
    <row r="261" spans="1:60" x14ac:dyDescent="0.25">
      <c r="C261" s="256"/>
      <c r="D261" s="10"/>
      <c r="AG261" t="s">
        <v>255</v>
      </c>
    </row>
    <row r="262" spans="1:60" x14ac:dyDescent="0.25">
      <c r="D262" s="10"/>
    </row>
    <row r="263" spans="1:60" x14ac:dyDescent="0.25">
      <c r="D263" s="10"/>
    </row>
    <row r="264" spans="1:60" x14ac:dyDescent="0.25">
      <c r="D264" s="10"/>
    </row>
    <row r="265" spans="1:60" x14ac:dyDescent="0.25">
      <c r="D265" s="10"/>
    </row>
    <row r="266" spans="1:60" x14ac:dyDescent="0.25">
      <c r="D266" s="10"/>
    </row>
    <row r="267" spans="1:60" x14ac:dyDescent="0.25">
      <c r="D267" s="10"/>
    </row>
    <row r="268" spans="1:60" x14ac:dyDescent="0.25">
      <c r="D268" s="10"/>
    </row>
    <row r="269" spans="1:60" x14ac:dyDescent="0.25">
      <c r="D269" s="10"/>
    </row>
    <row r="270" spans="1:60" x14ac:dyDescent="0.25">
      <c r="D270" s="10"/>
    </row>
    <row r="271" spans="1:60" x14ac:dyDescent="0.25">
      <c r="D271" s="10"/>
    </row>
    <row r="272" spans="1:60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VjhLYJ4dJWAFBtSBYdJ/KNMUT5rz8cBO89t4LwiPy0bfTRbSjGdtuBaXbuHjYNvOHUn2s9ZF3KCae3NkwqVUg==" saltValue="z7DJjnOAXQei3zAeGIV7Yw==" spinCount="100000" sheet="1"/>
  <mergeCells count="21">
    <mergeCell ref="C233:G233"/>
    <mergeCell ref="C239:G239"/>
    <mergeCell ref="C240:G240"/>
    <mergeCell ref="C136:G136"/>
    <mergeCell ref="C159:G159"/>
    <mergeCell ref="C193:G193"/>
    <mergeCell ref="C201:G201"/>
    <mergeCell ref="C202:G202"/>
    <mergeCell ref="C218:G218"/>
    <mergeCell ref="C16:G16"/>
    <mergeCell ref="C29:G29"/>
    <mergeCell ref="C42:G42"/>
    <mergeCell ref="C55:G55"/>
    <mergeCell ref="C68:G68"/>
    <mergeCell ref="C69:G69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14B2-C43D-484D-A34E-02A784A2C3D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5" t="s">
        <v>256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5" t="s">
        <v>183</v>
      </c>
      <c r="AG3" t="s">
        <v>185</v>
      </c>
    </row>
    <row r="4" spans="1:60" ht="25" customHeight="1" x14ac:dyDescent="0.25">
      <c r="A4" s="200" t="s">
        <v>9</v>
      </c>
      <c r="B4" s="201" t="s">
        <v>64</v>
      </c>
      <c r="C4" s="202" t="s">
        <v>65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105</v>
      </c>
      <c r="C8" s="249" t="s">
        <v>106</v>
      </c>
      <c r="D8" s="227"/>
      <c r="E8" s="228"/>
      <c r="F8" s="229"/>
      <c r="G8" s="229">
        <f>SUMIF(AG9:AG18,"&lt;&gt;NOR",G9:G18)</f>
        <v>0</v>
      </c>
      <c r="H8" s="229"/>
      <c r="I8" s="229">
        <f>SUM(I9:I18)</f>
        <v>0</v>
      </c>
      <c r="J8" s="229"/>
      <c r="K8" s="229">
        <f>SUM(K9:K18)</f>
        <v>0</v>
      </c>
      <c r="L8" s="229"/>
      <c r="M8" s="229">
        <f>SUM(M9:M18)</f>
        <v>0</v>
      </c>
      <c r="N8" s="228"/>
      <c r="O8" s="228">
        <f>SUM(O9:O18)</f>
        <v>0</v>
      </c>
      <c r="P8" s="228"/>
      <c r="Q8" s="228">
        <f>SUM(Q9:Q18)</f>
        <v>70.400000000000006</v>
      </c>
      <c r="R8" s="229"/>
      <c r="S8" s="229"/>
      <c r="T8" s="230"/>
      <c r="U8" s="224"/>
      <c r="V8" s="224">
        <f>SUM(V9:V18)</f>
        <v>50.03</v>
      </c>
      <c r="W8" s="224"/>
      <c r="X8" s="224"/>
      <c r="AG8" t="s">
        <v>209</v>
      </c>
    </row>
    <row r="9" spans="1:60" outlineLevel="1" x14ac:dyDescent="0.25">
      <c r="A9" s="241">
        <v>1</v>
      </c>
      <c r="B9" s="242" t="s">
        <v>1255</v>
      </c>
      <c r="C9" s="253" t="s">
        <v>1256</v>
      </c>
      <c r="D9" s="243" t="s">
        <v>259</v>
      </c>
      <c r="E9" s="244">
        <v>320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0.22</v>
      </c>
      <c r="Q9" s="244">
        <f>ROUND(E9*P9,2)</f>
        <v>70.400000000000006</v>
      </c>
      <c r="R9" s="246" t="s">
        <v>842</v>
      </c>
      <c r="S9" s="246" t="s">
        <v>213</v>
      </c>
      <c r="T9" s="247" t="s">
        <v>261</v>
      </c>
      <c r="U9" s="220">
        <v>7.0000000000000007E-2</v>
      </c>
      <c r="V9" s="220">
        <f>ROUND(E9*U9,2)</f>
        <v>22.4</v>
      </c>
      <c r="W9" s="220"/>
      <c r="X9" s="220" t="s">
        <v>262</v>
      </c>
      <c r="Y9" s="210"/>
      <c r="Z9" s="210"/>
      <c r="AA9" s="210"/>
      <c r="AB9" s="210"/>
      <c r="AC9" s="210"/>
      <c r="AD9" s="210"/>
      <c r="AE9" s="210"/>
      <c r="AF9" s="210"/>
      <c r="AG9" s="210" t="s">
        <v>361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" outlineLevel="1" x14ac:dyDescent="0.25">
      <c r="A10" s="231">
        <v>2</v>
      </c>
      <c r="B10" s="232" t="s">
        <v>1257</v>
      </c>
      <c r="C10" s="250" t="s">
        <v>1258</v>
      </c>
      <c r="D10" s="233" t="s">
        <v>271</v>
      </c>
      <c r="E10" s="234">
        <v>62.5</v>
      </c>
      <c r="F10" s="235"/>
      <c r="G10" s="236">
        <f>ROUND(E10*F10,2)</f>
        <v>0</v>
      </c>
      <c r="H10" s="235"/>
      <c r="I10" s="236">
        <f>ROUND(E10*H10,2)</f>
        <v>0</v>
      </c>
      <c r="J10" s="235"/>
      <c r="K10" s="236">
        <f>ROUND(E10*J10,2)</f>
        <v>0</v>
      </c>
      <c r="L10" s="236">
        <v>21</v>
      </c>
      <c r="M10" s="236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6" t="s">
        <v>323</v>
      </c>
      <c r="S10" s="236" t="s">
        <v>213</v>
      </c>
      <c r="T10" s="237" t="s">
        <v>261</v>
      </c>
      <c r="U10" s="220">
        <v>0.36799999999999999</v>
      </c>
      <c r="V10" s="220">
        <f>ROUND(E10*U10,2)</f>
        <v>23</v>
      </c>
      <c r="W10" s="220"/>
      <c r="X10" s="220" t="s">
        <v>262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361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62" t="s">
        <v>1259</v>
      </c>
      <c r="D11" s="259"/>
      <c r="E11" s="259"/>
      <c r="F11" s="259"/>
      <c r="G11" s="259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1" t="s">
        <v>1260</v>
      </c>
      <c r="D12" s="257"/>
      <c r="E12" s="258">
        <v>62.5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265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3</v>
      </c>
      <c r="B13" s="232" t="s">
        <v>354</v>
      </c>
      <c r="C13" s="250" t="s">
        <v>355</v>
      </c>
      <c r="D13" s="233" t="s">
        <v>271</v>
      </c>
      <c r="E13" s="234">
        <v>62.5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 t="s">
        <v>323</v>
      </c>
      <c r="S13" s="236" t="s">
        <v>213</v>
      </c>
      <c r="T13" s="237" t="s">
        <v>261</v>
      </c>
      <c r="U13" s="220">
        <v>7.3999999999999996E-2</v>
      </c>
      <c r="V13" s="220">
        <f>ROUND(E13*U13,2)</f>
        <v>4.63</v>
      </c>
      <c r="W13" s="220"/>
      <c r="X13" s="220" t="s">
        <v>262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62" t="s">
        <v>356</v>
      </c>
      <c r="D14" s="259"/>
      <c r="E14" s="259"/>
      <c r="F14" s="259"/>
      <c r="G14" s="259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61" t="s">
        <v>1261</v>
      </c>
      <c r="D15" s="257"/>
      <c r="E15" s="258">
        <v>62.5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265</v>
      </c>
      <c r="AH15" s="210">
        <v>5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" outlineLevel="1" x14ac:dyDescent="0.25">
      <c r="A16" s="231">
        <v>4</v>
      </c>
      <c r="B16" s="232" t="s">
        <v>363</v>
      </c>
      <c r="C16" s="250" t="s">
        <v>364</v>
      </c>
      <c r="D16" s="233" t="s">
        <v>271</v>
      </c>
      <c r="E16" s="234">
        <v>62.5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6" t="s">
        <v>323</v>
      </c>
      <c r="S16" s="236" t="s">
        <v>213</v>
      </c>
      <c r="T16" s="237" t="s">
        <v>261</v>
      </c>
      <c r="U16" s="220">
        <v>0</v>
      </c>
      <c r="V16" s="220">
        <f>ROUND(E16*U16,2)</f>
        <v>0</v>
      </c>
      <c r="W16" s="220"/>
      <c r="X16" s="220" t="s">
        <v>262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263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61" t="s">
        <v>1261</v>
      </c>
      <c r="D17" s="257"/>
      <c r="E17" s="258">
        <v>62.5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265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1">
        <v>5</v>
      </c>
      <c r="B18" s="242" t="s">
        <v>1262</v>
      </c>
      <c r="C18" s="253" t="s">
        <v>1263</v>
      </c>
      <c r="D18" s="243" t="s">
        <v>247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239</v>
      </c>
      <c r="T18" s="247" t="s">
        <v>214</v>
      </c>
      <c r="U18" s="220">
        <v>0</v>
      </c>
      <c r="V18" s="220">
        <f>ROUND(E18*U18,2)</f>
        <v>0</v>
      </c>
      <c r="W18" s="220"/>
      <c r="X18" s="220" t="s">
        <v>262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263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13" x14ac:dyDescent="0.25">
      <c r="A19" s="225" t="s">
        <v>208</v>
      </c>
      <c r="B19" s="226" t="s">
        <v>109</v>
      </c>
      <c r="C19" s="249" t="s">
        <v>110</v>
      </c>
      <c r="D19" s="227"/>
      <c r="E19" s="228"/>
      <c r="F19" s="229"/>
      <c r="G19" s="229">
        <f>SUMIF(AG20:AG24,"&lt;&gt;NOR",G20:G24)</f>
        <v>0</v>
      </c>
      <c r="H19" s="229"/>
      <c r="I19" s="229">
        <f>SUM(I20:I24)</f>
        <v>0</v>
      </c>
      <c r="J19" s="229"/>
      <c r="K19" s="229">
        <f>SUM(K20:K24)</f>
        <v>0</v>
      </c>
      <c r="L19" s="229"/>
      <c r="M19" s="229">
        <f>SUM(M20:M24)</f>
        <v>0</v>
      </c>
      <c r="N19" s="228"/>
      <c r="O19" s="228">
        <f>SUM(O20:O24)</f>
        <v>0</v>
      </c>
      <c r="P19" s="228"/>
      <c r="Q19" s="228">
        <f>SUM(Q20:Q24)</f>
        <v>0</v>
      </c>
      <c r="R19" s="229"/>
      <c r="S19" s="229"/>
      <c r="T19" s="230"/>
      <c r="U19" s="224"/>
      <c r="V19" s="224">
        <f>SUM(V20:V24)</f>
        <v>6.17</v>
      </c>
      <c r="W19" s="224"/>
      <c r="X19" s="224"/>
      <c r="AG19" t="s">
        <v>209</v>
      </c>
    </row>
    <row r="20" spans="1:60" ht="20" outlineLevel="1" x14ac:dyDescent="0.25">
      <c r="A20" s="231">
        <v>6</v>
      </c>
      <c r="B20" s="232" t="s">
        <v>1264</v>
      </c>
      <c r="C20" s="250" t="s">
        <v>1265</v>
      </c>
      <c r="D20" s="233" t="s">
        <v>259</v>
      </c>
      <c r="E20" s="234">
        <v>617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 t="s">
        <v>323</v>
      </c>
      <c r="S20" s="236" t="s">
        <v>213</v>
      </c>
      <c r="T20" s="237" t="s">
        <v>261</v>
      </c>
      <c r="U20" s="220">
        <v>0.01</v>
      </c>
      <c r="V20" s="220">
        <f>ROUND(E20*U20,2)</f>
        <v>6.17</v>
      </c>
      <c r="W20" s="220"/>
      <c r="X20" s="220" t="s">
        <v>262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361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62" t="s">
        <v>1266</v>
      </c>
      <c r="D21" s="259"/>
      <c r="E21" s="259"/>
      <c r="F21" s="259"/>
      <c r="G21" s="259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8" t="str">
        <f>C21</f>
        <v>z rostlé horniny tř.1 - 4 pod násypy z hornin soudržných do 92% PS a hornin nesoudržných sypkých relativní ulehlosti I(d) do 0,8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61" t="s">
        <v>1267</v>
      </c>
      <c r="D22" s="257"/>
      <c r="E22" s="258">
        <v>250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265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61" t="s">
        <v>1268</v>
      </c>
      <c r="D23" s="257"/>
      <c r="E23" s="258">
        <v>320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61" t="s">
        <v>1269</v>
      </c>
      <c r="D24" s="257"/>
      <c r="E24" s="258">
        <v>47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265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13" x14ac:dyDescent="0.25">
      <c r="A25" s="225" t="s">
        <v>208</v>
      </c>
      <c r="B25" s="226" t="s">
        <v>115</v>
      </c>
      <c r="C25" s="249" t="s">
        <v>116</v>
      </c>
      <c r="D25" s="227"/>
      <c r="E25" s="228"/>
      <c r="F25" s="229"/>
      <c r="G25" s="229">
        <f>SUMIF(AG26:AG31,"&lt;&gt;NOR",G26:G31)</f>
        <v>0</v>
      </c>
      <c r="H25" s="229"/>
      <c r="I25" s="229">
        <f>SUM(I26:I31)</f>
        <v>0</v>
      </c>
      <c r="J25" s="229"/>
      <c r="K25" s="229">
        <f>SUM(K26:K31)</f>
        <v>0</v>
      </c>
      <c r="L25" s="229"/>
      <c r="M25" s="229">
        <f>SUM(M26:M31)</f>
        <v>0</v>
      </c>
      <c r="N25" s="228"/>
      <c r="O25" s="228">
        <f>SUM(O26:O31)</f>
        <v>11.45</v>
      </c>
      <c r="P25" s="228"/>
      <c r="Q25" s="228">
        <f>SUM(Q26:Q31)</f>
        <v>0</v>
      </c>
      <c r="R25" s="229"/>
      <c r="S25" s="229"/>
      <c r="T25" s="230"/>
      <c r="U25" s="224"/>
      <c r="V25" s="224">
        <f>SUM(V26:V31)</f>
        <v>3.69</v>
      </c>
      <c r="W25" s="224"/>
      <c r="X25" s="224"/>
      <c r="AG25" t="s">
        <v>209</v>
      </c>
    </row>
    <row r="26" spans="1:60" outlineLevel="1" x14ac:dyDescent="0.25">
      <c r="A26" s="231">
        <v>7</v>
      </c>
      <c r="B26" s="232" t="s">
        <v>1270</v>
      </c>
      <c r="C26" s="250" t="s">
        <v>1271</v>
      </c>
      <c r="D26" s="233" t="s">
        <v>259</v>
      </c>
      <c r="E26" s="234">
        <v>47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0.20266000000000001</v>
      </c>
      <c r="O26" s="234">
        <f>ROUND(E26*N26,2)</f>
        <v>9.5299999999999994</v>
      </c>
      <c r="P26" s="234">
        <v>0</v>
      </c>
      <c r="Q26" s="234">
        <f>ROUND(E26*P26,2)</f>
        <v>0</v>
      </c>
      <c r="R26" s="236" t="s">
        <v>309</v>
      </c>
      <c r="S26" s="236" t="s">
        <v>213</v>
      </c>
      <c r="T26" s="237" t="s">
        <v>261</v>
      </c>
      <c r="U26" s="220">
        <v>3.6999999999999998E-2</v>
      </c>
      <c r="V26" s="220">
        <f>ROUND(E26*U26,2)</f>
        <v>1.74</v>
      </c>
      <c r="W26" s="220"/>
      <c r="X26" s="220" t="s">
        <v>262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361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1" t="s">
        <v>1272</v>
      </c>
      <c r="D27" s="239"/>
      <c r="E27" s="239"/>
      <c r="F27" s="239"/>
      <c r="G27" s="239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218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1">
        <v>8</v>
      </c>
      <c r="B28" s="232" t="s">
        <v>1273</v>
      </c>
      <c r="C28" s="250" t="s">
        <v>1274</v>
      </c>
      <c r="D28" s="233" t="s">
        <v>271</v>
      </c>
      <c r="E28" s="234">
        <v>1.6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1.2</v>
      </c>
      <c r="O28" s="234">
        <f>ROUND(E28*N28,2)</f>
        <v>1.92</v>
      </c>
      <c r="P28" s="234">
        <v>0</v>
      </c>
      <c r="Q28" s="234">
        <f>ROUND(E28*P28,2)</f>
        <v>0</v>
      </c>
      <c r="R28" s="236" t="s">
        <v>309</v>
      </c>
      <c r="S28" s="236" t="s">
        <v>213</v>
      </c>
      <c r="T28" s="237" t="s">
        <v>261</v>
      </c>
      <c r="U28" s="220">
        <v>1.22</v>
      </c>
      <c r="V28" s="220">
        <f>ROUND(E28*U28,2)</f>
        <v>1.95</v>
      </c>
      <c r="W28" s="220"/>
      <c r="X28" s="220" t="s">
        <v>262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361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62" t="s">
        <v>1275</v>
      </c>
      <c r="D29" s="259"/>
      <c r="E29" s="259"/>
      <c r="F29" s="259"/>
      <c r="G29" s="259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2" t="s">
        <v>1276</v>
      </c>
      <c r="D30" s="240"/>
      <c r="E30" s="240"/>
      <c r="F30" s="240"/>
      <c r="G30" s="24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218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61" t="s">
        <v>1277</v>
      </c>
      <c r="D31" s="257"/>
      <c r="E31" s="258">
        <v>1.6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265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13" x14ac:dyDescent="0.25">
      <c r="A32" s="225" t="s">
        <v>208</v>
      </c>
      <c r="B32" s="226" t="s">
        <v>121</v>
      </c>
      <c r="C32" s="249" t="s">
        <v>65</v>
      </c>
      <c r="D32" s="227"/>
      <c r="E32" s="228"/>
      <c r="F32" s="229"/>
      <c r="G32" s="229">
        <f>SUMIF(AG33:AG58,"&lt;&gt;NOR",G33:G58)</f>
        <v>0</v>
      </c>
      <c r="H32" s="229"/>
      <c r="I32" s="229">
        <f>SUM(I33:I58)</f>
        <v>0</v>
      </c>
      <c r="J32" s="229"/>
      <c r="K32" s="229">
        <f>SUM(K33:K58)</f>
        <v>0</v>
      </c>
      <c r="L32" s="229"/>
      <c r="M32" s="229">
        <f>SUM(M33:M58)</f>
        <v>0</v>
      </c>
      <c r="N32" s="228"/>
      <c r="O32" s="228">
        <f>SUM(O33:O58)</f>
        <v>554.23</v>
      </c>
      <c r="P32" s="228"/>
      <c r="Q32" s="228">
        <f>SUM(Q33:Q58)</f>
        <v>0</v>
      </c>
      <c r="R32" s="229"/>
      <c r="S32" s="229"/>
      <c r="T32" s="230"/>
      <c r="U32" s="224"/>
      <c r="V32" s="224">
        <f>SUM(V33:V58)</f>
        <v>106.08</v>
      </c>
      <c r="W32" s="224"/>
      <c r="X32" s="224"/>
      <c r="AG32" t="s">
        <v>209</v>
      </c>
    </row>
    <row r="33" spans="1:60" outlineLevel="1" x14ac:dyDescent="0.25">
      <c r="A33" s="241">
        <v>9</v>
      </c>
      <c r="B33" s="242" t="s">
        <v>1278</v>
      </c>
      <c r="C33" s="253" t="s">
        <v>1279</v>
      </c>
      <c r="D33" s="243" t="s">
        <v>259</v>
      </c>
      <c r="E33" s="244">
        <v>320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0.378</v>
      </c>
      <c r="O33" s="244">
        <f>ROUND(E33*N33,2)</f>
        <v>120.96</v>
      </c>
      <c r="P33" s="244">
        <v>0</v>
      </c>
      <c r="Q33" s="244">
        <f>ROUND(E33*P33,2)</f>
        <v>0</v>
      </c>
      <c r="R33" s="246" t="s">
        <v>842</v>
      </c>
      <c r="S33" s="246" t="s">
        <v>213</v>
      </c>
      <c r="T33" s="247" t="s">
        <v>261</v>
      </c>
      <c r="U33" s="220">
        <v>2.5999999999999999E-2</v>
      </c>
      <c r="V33" s="220">
        <f>ROUND(E33*U33,2)</f>
        <v>8.32</v>
      </c>
      <c r="W33" s="220"/>
      <c r="X33" s="220" t="s">
        <v>262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361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1">
        <v>10</v>
      </c>
      <c r="B34" s="242" t="s">
        <v>1280</v>
      </c>
      <c r="C34" s="253" t="s">
        <v>1281</v>
      </c>
      <c r="D34" s="243" t="s">
        <v>259</v>
      </c>
      <c r="E34" s="244">
        <v>47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0.441</v>
      </c>
      <c r="O34" s="244">
        <f>ROUND(E34*N34,2)</f>
        <v>20.73</v>
      </c>
      <c r="P34" s="244">
        <v>0</v>
      </c>
      <c r="Q34" s="244">
        <f>ROUND(E34*P34,2)</f>
        <v>0</v>
      </c>
      <c r="R34" s="246" t="s">
        <v>842</v>
      </c>
      <c r="S34" s="246" t="s">
        <v>213</v>
      </c>
      <c r="T34" s="247" t="s">
        <v>261</v>
      </c>
      <c r="U34" s="220">
        <v>2.9000000000000001E-2</v>
      </c>
      <c r="V34" s="220">
        <f>ROUND(E34*U34,2)</f>
        <v>1.36</v>
      </c>
      <c r="W34" s="220"/>
      <c r="X34" s="220" t="s">
        <v>262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361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1">
        <v>11</v>
      </c>
      <c r="B35" s="242" t="s">
        <v>1282</v>
      </c>
      <c r="C35" s="253" t="s">
        <v>1283</v>
      </c>
      <c r="D35" s="243" t="s">
        <v>259</v>
      </c>
      <c r="E35" s="244">
        <v>250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0.441</v>
      </c>
      <c r="O35" s="244">
        <f>ROUND(E35*N35,2)</f>
        <v>110.25</v>
      </c>
      <c r="P35" s="244">
        <v>0</v>
      </c>
      <c r="Q35" s="244">
        <f>ROUND(E35*P35,2)</f>
        <v>0</v>
      </c>
      <c r="R35" s="246" t="s">
        <v>842</v>
      </c>
      <c r="S35" s="246" t="s">
        <v>213</v>
      </c>
      <c r="T35" s="247" t="s">
        <v>261</v>
      </c>
      <c r="U35" s="220">
        <v>2.9000000000000001E-2</v>
      </c>
      <c r="V35" s="220">
        <f>ROUND(E35*U35,2)</f>
        <v>7.25</v>
      </c>
      <c r="W35" s="220"/>
      <c r="X35" s="220" t="s">
        <v>262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361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1">
        <v>12</v>
      </c>
      <c r="B36" s="232" t="s">
        <v>1284</v>
      </c>
      <c r="C36" s="250" t="s">
        <v>841</v>
      </c>
      <c r="D36" s="233" t="s">
        <v>259</v>
      </c>
      <c r="E36" s="234">
        <v>62.5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0.55125000000000002</v>
      </c>
      <c r="O36" s="234">
        <f>ROUND(E36*N36,2)</f>
        <v>34.450000000000003</v>
      </c>
      <c r="P36" s="234">
        <v>0</v>
      </c>
      <c r="Q36" s="234">
        <f>ROUND(E36*P36,2)</f>
        <v>0</v>
      </c>
      <c r="R36" s="236" t="s">
        <v>842</v>
      </c>
      <c r="S36" s="236" t="s">
        <v>213</v>
      </c>
      <c r="T36" s="237" t="s">
        <v>261</v>
      </c>
      <c r="U36" s="220">
        <v>0</v>
      </c>
      <c r="V36" s="220">
        <f>ROUND(E36*U36,2)</f>
        <v>0</v>
      </c>
      <c r="W36" s="220"/>
      <c r="X36" s="220" t="s">
        <v>262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263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1" t="s">
        <v>1285</v>
      </c>
      <c r="D37" s="239"/>
      <c r="E37" s="239"/>
      <c r="F37" s="239"/>
      <c r="G37" s="239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218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2" t="s">
        <v>1286</v>
      </c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218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61" t="s">
        <v>1261</v>
      </c>
      <c r="D39" s="257"/>
      <c r="E39" s="258">
        <v>62.5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265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1">
        <v>13</v>
      </c>
      <c r="B40" s="232" t="s">
        <v>1287</v>
      </c>
      <c r="C40" s="250" t="s">
        <v>1288</v>
      </c>
      <c r="D40" s="233" t="s">
        <v>259</v>
      </c>
      <c r="E40" s="234">
        <v>250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0.36834</v>
      </c>
      <c r="O40" s="234">
        <f>ROUND(E40*N40,2)</f>
        <v>92.09</v>
      </c>
      <c r="P40" s="234">
        <v>0</v>
      </c>
      <c r="Q40" s="234">
        <f>ROUND(E40*P40,2)</f>
        <v>0</v>
      </c>
      <c r="R40" s="236" t="s">
        <v>842</v>
      </c>
      <c r="S40" s="236" t="s">
        <v>213</v>
      </c>
      <c r="T40" s="237" t="s">
        <v>261</v>
      </c>
      <c r="U40" s="220">
        <v>3.3000000000000002E-2</v>
      </c>
      <c r="V40" s="220">
        <f>ROUND(E40*U40,2)</f>
        <v>8.25</v>
      </c>
      <c r="W40" s="220"/>
      <c r="X40" s="220" t="s">
        <v>262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361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62" t="s">
        <v>1289</v>
      </c>
      <c r="D41" s="259"/>
      <c r="E41" s="259"/>
      <c r="F41" s="259"/>
      <c r="G41" s="259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1">
        <v>14</v>
      </c>
      <c r="B42" s="232" t="s">
        <v>1287</v>
      </c>
      <c r="C42" s="250" t="s">
        <v>1288</v>
      </c>
      <c r="D42" s="233" t="s">
        <v>259</v>
      </c>
      <c r="E42" s="234">
        <v>250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0.36834</v>
      </c>
      <c r="O42" s="234">
        <f>ROUND(E42*N42,2)</f>
        <v>92.09</v>
      </c>
      <c r="P42" s="234">
        <v>0</v>
      </c>
      <c r="Q42" s="234">
        <f>ROUND(E42*P42,2)</f>
        <v>0</v>
      </c>
      <c r="R42" s="236" t="s">
        <v>842</v>
      </c>
      <c r="S42" s="236" t="s">
        <v>213</v>
      </c>
      <c r="T42" s="237" t="s">
        <v>261</v>
      </c>
      <c r="U42" s="220">
        <v>3.3000000000000002E-2</v>
      </c>
      <c r="V42" s="220">
        <f>ROUND(E42*U42,2)</f>
        <v>8.25</v>
      </c>
      <c r="W42" s="220"/>
      <c r="X42" s="220" t="s">
        <v>262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361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62" t="s">
        <v>1289</v>
      </c>
      <c r="D43" s="259"/>
      <c r="E43" s="259"/>
      <c r="F43" s="259"/>
      <c r="G43" s="259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" outlineLevel="1" x14ac:dyDescent="0.25">
      <c r="A44" s="231">
        <v>15</v>
      </c>
      <c r="B44" s="232" t="s">
        <v>1290</v>
      </c>
      <c r="C44" s="250" t="s">
        <v>1291</v>
      </c>
      <c r="D44" s="233" t="s">
        <v>259</v>
      </c>
      <c r="E44" s="234">
        <v>250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0.13188</v>
      </c>
      <c r="O44" s="234">
        <f>ROUND(E44*N44,2)</f>
        <v>32.97</v>
      </c>
      <c r="P44" s="234">
        <v>0</v>
      </c>
      <c r="Q44" s="234">
        <f>ROUND(E44*P44,2)</f>
        <v>0</v>
      </c>
      <c r="R44" s="236" t="s">
        <v>842</v>
      </c>
      <c r="S44" s="236" t="s">
        <v>213</v>
      </c>
      <c r="T44" s="237" t="s">
        <v>261</v>
      </c>
      <c r="U44" s="220">
        <v>2.1000000000000001E-2</v>
      </c>
      <c r="V44" s="220">
        <f>ROUND(E44*U44,2)</f>
        <v>5.25</v>
      </c>
      <c r="W44" s="220"/>
      <c r="X44" s="220" t="s">
        <v>262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361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62" t="s">
        <v>1289</v>
      </c>
      <c r="D45" s="259"/>
      <c r="E45" s="259"/>
      <c r="F45" s="259"/>
      <c r="G45" s="259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1">
        <v>16</v>
      </c>
      <c r="B46" s="232" t="s">
        <v>1292</v>
      </c>
      <c r="C46" s="250" t="s">
        <v>1293</v>
      </c>
      <c r="D46" s="233" t="s">
        <v>259</v>
      </c>
      <c r="E46" s="234">
        <v>75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0.18776000000000001</v>
      </c>
      <c r="O46" s="234">
        <f>ROUND(E46*N46,2)</f>
        <v>14.08</v>
      </c>
      <c r="P46" s="234">
        <v>0</v>
      </c>
      <c r="Q46" s="234">
        <f>ROUND(E46*P46,2)</f>
        <v>0</v>
      </c>
      <c r="R46" s="236" t="s">
        <v>842</v>
      </c>
      <c r="S46" s="236" t="s">
        <v>213</v>
      </c>
      <c r="T46" s="237" t="s">
        <v>261</v>
      </c>
      <c r="U46" s="220">
        <v>5.1999999999999998E-2</v>
      </c>
      <c r="V46" s="220">
        <f>ROUND(E46*U46,2)</f>
        <v>3.9</v>
      </c>
      <c r="W46" s="220"/>
      <c r="X46" s="220" t="s">
        <v>262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361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62" t="s">
        <v>1289</v>
      </c>
      <c r="D47" s="259"/>
      <c r="E47" s="259"/>
      <c r="F47" s="259"/>
      <c r="G47" s="259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278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1">
        <v>17</v>
      </c>
      <c r="B48" s="232" t="s">
        <v>1294</v>
      </c>
      <c r="C48" s="250" t="s">
        <v>1295</v>
      </c>
      <c r="D48" s="233" t="s">
        <v>259</v>
      </c>
      <c r="E48" s="234">
        <v>320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7.5300000000000002E-3</v>
      </c>
      <c r="O48" s="234">
        <f>ROUND(E48*N48,2)</f>
        <v>2.41</v>
      </c>
      <c r="P48" s="234">
        <v>0</v>
      </c>
      <c r="Q48" s="234">
        <f>ROUND(E48*P48,2)</f>
        <v>0</v>
      </c>
      <c r="R48" s="236" t="s">
        <v>842</v>
      </c>
      <c r="S48" s="236" t="s">
        <v>213</v>
      </c>
      <c r="T48" s="237" t="s">
        <v>261</v>
      </c>
      <c r="U48" s="220">
        <v>4.0000000000000001E-3</v>
      </c>
      <c r="V48" s="220">
        <f>ROUND(E48*U48,2)</f>
        <v>1.28</v>
      </c>
      <c r="W48" s="220"/>
      <c r="X48" s="220" t="s">
        <v>262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361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62" t="s">
        <v>1296</v>
      </c>
      <c r="D49" s="259"/>
      <c r="E49" s="259"/>
      <c r="F49" s="259"/>
      <c r="G49" s="259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278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1">
        <v>18</v>
      </c>
      <c r="B50" s="242" t="s">
        <v>1297</v>
      </c>
      <c r="C50" s="253" t="s">
        <v>1298</v>
      </c>
      <c r="D50" s="243" t="s">
        <v>259</v>
      </c>
      <c r="E50" s="244">
        <v>250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5.0000000000000001E-4</v>
      </c>
      <c r="O50" s="244">
        <f>ROUND(E50*N50,2)</f>
        <v>0.13</v>
      </c>
      <c r="P50" s="244">
        <v>0</v>
      </c>
      <c r="Q50" s="244">
        <f>ROUND(E50*P50,2)</f>
        <v>0</v>
      </c>
      <c r="R50" s="246" t="s">
        <v>842</v>
      </c>
      <c r="S50" s="246" t="s">
        <v>213</v>
      </c>
      <c r="T50" s="247" t="s">
        <v>261</v>
      </c>
      <c r="U50" s="220">
        <v>2E-3</v>
      </c>
      <c r="V50" s="220">
        <f>ROUND(E50*U50,2)</f>
        <v>0.5</v>
      </c>
      <c r="W50" s="220"/>
      <c r="X50" s="220" t="s">
        <v>262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361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" outlineLevel="1" x14ac:dyDescent="0.25">
      <c r="A51" s="241">
        <v>19</v>
      </c>
      <c r="B51" s="242" t="s">
        <v>1299</v>
      </c>
      <c r="C51" s="253" t="s">
        <v>1300</v>
      </c>
      <c r="D51" s="243" t="s">
        <v>259</v>
      </c>
      <c r="E51" s="244">
        <v>250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0.10141</v>
      </c>
      <c r="O51" s="244">
        <f>ROUND(E51*N51,2)</f>
        <v>25.35</v>
      </c>
      <c r="P51" s="244">
        <v>0</v>
      </c>
      <c r="Q51" s="244">
        <f>ROUND(E51*P51,2)</f>
        <v>0</v>
      </c>
      <c r="R51" s="246" t="s">
        <v>842</v>
      </c>
      <c r="S51" s="246" t="s">
        <v>213</v>
      </c>
      <c r="T51" s="247" t="s">
        <v>261</v>
      </c>
      <c r="U51" s="220">
        <v>1.4999999999999999E-2</v>
      </c>
      <c r="V51" s="220">
        <f>ROUND(E51*U51,2)</f>
        <v>3.75</v>
      </c>
      <c r="W51" s="220"/>
      <c r="X51" s="220" t="s">
        <v>262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361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1">
        <v>20</v>
      </c>
      <c r="B52" s="232" t="s">
        <v>1301</v>
      </c>
      <c r="C52" s="250" t="s">
        <v>1302</v>
      </c>
      <c r="D52" s="233" t="s">
        <v>259</v>
      </c>
      <c r="E52" s="234">
        <v>47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5.5449999999999999E-2</v>
      </c>
      <c r="O52" s="234">
        <f>ROUND(E52*N52,2)</f>
        <v>2.61</v>
      </c>
      <c r="P52" s="234">
        <v>0</v>
      </c>
      <c r="Q52" s="234">
        <f>ROUND(E52*P52,2)</f>
        <v>0</v>
      </c>
      <c r="R52" s="236" t="s">
        <v>842</v>
      </c>
      <c r="S52" s="236" t="s">
        <v>213</v>
      </c>
      <c r="T52" s="237" t="s">
        <v>261</v>
      </c>
      <c r="U52" s="220">
        <v>0.442</v>
      </c>
      <c r="V52" s="220">
        <f>ROUND(E52*U52,2)</f>
        <v>20.77</v>
      </c>
      <c r="W52" s="220"/>
      <c r="X52" s="220" t="s">
        <v>262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361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5" outlineLevel="1" x14ac:dyDescent="0.25">
      <c r="A53" s="217"/>
      <c r="B53" s="218"/>
      <c r="C53" s="262" t="s">
        <v>1303</v>
      </c>
      <c r="D53" s="259"/>
      <c r="E53" s="259"/>
      <c r="F53" s="259"/>
      <c r="G53" s="259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38" t="str">
        <f>C53</f>
        <v>s provedením lože z kameniva drceného, s vyplněním spár, s dvojitým hutněním a se smetením přebytečného materiálu na krajnici. S dodáním hmot pro lože a výplň spár.</v>
      </c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1">
        <v>21</v>
      </c>
      <c r="B54" s="242" t="s">
        <v>1304</v>
      </c>
      <c r="C54" s="253" t="s">
        <v>1305</v>
      </c>
      <c r="D54" s="243" t="s">
        <v>382</v>
      </c>
      <c r="E54" s="244">
        <v>90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3.3E-4</v>
      </c>
      <c r="O54" s="244">
        <f>ROUND(E54*N54,2)</f>
        <v>0.03</v>
      </c>
      <c r="P54" s="244">
        <v>0</v>
      </c>
      <c r="Q54" s="244">
        <f>ROUND(E54*P54,2)</f>
        <v>0</v>
      </c>
      <c r="R54" s="246" t="s">
        <v>842</v>
      </c>
      <c r="S54" s="246" t="s">
        <v>213</v>
      </c>
      <c r="T54" s="247" t="s">
        <v>261</v>
      </c>
      <c r="U54" s="220">
        <v>0.41</v>
      </c>
      <c r="V54" s="220">
        <f>ROUND(E54*U54,2)</f>
        <v>36.9</v>
      </c>
      <c r="W54" s="220"/>
      <c r="X54" s="220" t="s">
        <v>262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361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1">
        <v>22</v>
      </c>
      <c r="B55" s="232" t="s">
        <v>1306</v>
      </c>
      <c r="C55" s="250" t="s">
        <v>1307</v>
      </c>
      <c r="D55" s="233" t="s">
        <v>382</v>
      </c>
      <c r="E55" s="234">
        <v>6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3.5999999999999999E-3</v>
      </c>
      <c r="O55" s="234">
        <f>ROUND(E55*N55,2)</f>
        <v>0.02</v>
      </c>
      <c r="P55" s="234">
        <v>0</v>
      </c>
      <c r="Q55" s="234">
        <f>ROUND(E55*P55,2)</f>
        <v>0</v>
      </c>
      <c r="R55" s="236" t="s">
        <v>842</v>
      </c>
      <c r="S55" s="236" t="s">
        <v>213</v>
      </c>
      <c r="T55" s="237" t="s">
        <v>261</v>
      </c>
      <c r="U55" s="220">
        <v>0.05</v>
      </c>
      <c r="V55" s="220">
        <f>ROUND(E55*U55,2)</f>
        <v>0.3</v>
      </c>
      <c r="W55" s="220"/>
      <c r="X55" s="220" t="s">
        <v>262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361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62" t="s">
        <v>1308</v>
      </c>
      <c r="D56" s="259"/>
      <c r="E56" s="259"/>
      <c r="F56" s="259"/>
      <c r="G56" s="259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278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2" t="s">
        <v>1309</v>
      </c>
      <c r="D57" s="240"/>
      <c r="E57" s="240"/>
      <c r="F57" s="240"/>
      <c r="G57" s="24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218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1">
        <v>23</v>
      </c>
      <c r="B58" s="242" t="s">
        <v>1310</v>
      </c>
      <c r="C58" s="253" t="s">
        <v>1311</v>
      </c>
      <c r="D58" s="243" t="s">
        <v>259</v>
      </c>
      <c r="E58" s="244">
        <v>47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0.129</v>
      </c>
      <c r="O58" s="244">
        <f>ROUND(E58*N58,2)</f>
        <v>6.06</v>
      </c>
      <c r="P58" s="244">
        <v>0</v>
      </c>
      <c r="Q58" s="244">
        <f>ROUND(E58*P58,2)</f>
        <v>0</v>
      </c>
      <c r="R58" s="246" t="s">
        <v>387</v>
      </c>
      <c r="S58" s="246" t="s">
        <v>213</v>
      </c>
      <c r="T58" s="247" t="s">
        <v>261</v>
      </c>
      <c r="U58" s="220">
        <v>0</v>
      </c>
      <c r="V58" s="220">
        <f>ROUND(E58*U58,2)</f>
        <v>0</v>
      </c>
      <c r="W58" s="220"/>
      <c r="X58" s="220" t="s">
        <v>388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400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13" x14ac:dyDescent="0.25">
      <c r="A59" s="225" t="s">
        <v>208</v>
      </c>
      <c r="B59" s="226" t="s">
        <v>132</v>
      </c>
      <c r="C59" s="249" t="s">
        <v>133</v>
      </c>
      <c r="D59" s="227"/>
      <c r="E59" s="228"/>
      <c r="F59" s="229"/>
      <c r="G59" s="229">
        <f>SUMIF(AG60:AG62,"&lt;&gt;NOR",G60:G62)</f>
        <v>0</v>
      </c>
      <c r="H59" s="229"/>
      <c r="I59" s="229">
        <f>SUM(I60:I62)</f>
        <v>0</v>
      </c>
      <c r="J59" s="229"/>
      <c r="K59" s="229">
        <f>SUM(K60:K62)</f>
        <v>0</v>
      </c>
      <c r="L59" s="229"/>
      <c r="M59" s="229">
        <f>SUM(M60:M62)</f>
        <v>0</v>
      </c>
      <c r="N59" s="228"/>
      <c r="O59" s="228">
        <f>SUM(O60:O62)</f>
        <v>10.719999999999999</v>
      </c>
      <c r="P59" s="228"/>
      <c r="Q59" s="228">
        <f>SUM(Q60:Q62)</f>
        <v>0</v>
      </c>
      <c r="R59" s="229"/>
      <c r="S59" s="229"/>
      <c r="T59" s="230"/>
      <c r="U59" s="224"/>
      <c r="V59" s="224">
        <f>SUM(V60:V62)</f>
        <v>0</v>
      </c>
      <c r="W59" s="224"/>
      <c r="X59" s="224"/>
      <c r="AG59" t="s">
        <v>209</v>
      </c>
    </row>
    <row r="60" spans="1:60" outlineLevel="1" x14ac:dyDescent="0.25">
      <c r="A60" s="241">
        <v>24</v>
      </c>
      <c r="B60" s="242" t="s">
        <v>1312</v>
      </c>
      <c r="C60" s="253" t="s">
        <v>1313</v>
      </c>
      <c r="D60" s="243" t="s">
        <v>382</v>
      </c>
      <c r="E60" s="244">
        <v>14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0.65095000000000003</v>
      </c>
      <c r="O60" s="244">
        <f>ROUND(E60*N60,2)</f>
        <v>9.11</v>
      </c>
      <c r="P60" s="244">
        <v>0</v>
      </c>
      <c r="Q60" s="244">
        <f>ROUND(E60*P60,2)</f>
        <v>0</v>
      </c>
      <c r="R60" s="246" t="s">
        <v>455</v>
      </c>
      <c r="S60" s="246" t="s">
        <v>213</v>
      </c>
      <c r="T60" s="247" t="s">
        <v>1314</v>
      </c>
      <c r="U60" s="220">
        <v>0</v>
      </c>
      <c r="V60" s="220">
        <f>ROUND(E60*U60,2)</f>
        <v>0</v>
      </c>
      <c r="W60" s="220"/>
      <c r="X60" s="220" t="s">
        <v>456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1315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" outlineLevel="1" x14ac:dyDescent="0.25">
      <c r="A61" s="231">
        <v>25</v>
      </c>
      <c r="B61" s="232" t="s">
        <v>1316</v>
      </c>
      <c r="C61" s="250" t="s">
        <v>1317</v>
      </c>
      <c r="D61" s="233" t="s">
        <v>292</v>
      </c>
      <c r="E61" s="234">
        <v>2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0.80554000000000003</v>
      </c>
      <c r="O61" s="234">
        <f>ROUND(E61*N61,2)</f>
        <v>1.61</v>
      </c>
      <c r="P61" s="234">
        <v>0</v>
      </c>
      <c r="Q61" s="234">
        <f>ROUND(E61*P61,2)</f>
        <v>0</v>
      </c>
      <c r="R61" s="236" t="s">
        <v>455</v>
      </c>
      <c r="S61" s="236" t="s">
        <v>213</v>
      </c>
      <c r="T61" s="237" t="s">
        <v>1314</v>
      </c>
      <c r="U61" s="220">
        <v>0</v>
      </c>
      <c r="V61" s="220">
        <f>ROUND(E61*U61,2)</f>
        <v>0</v>
      </c>
      <c r="W61" s="220"/>
      <c r="X61" s="220" t="s">
        <v>456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1315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5" outlineLevel="1" x14ac:dyDescent="0.25">
      <c r="A62" s="217"/>
      <c r="B62" s="218"/>
      <c r="C62" s="262" t="s">
        <v>1318</v>
      </c>
      <c r="D62" s="259"/>
      <c r="E62" s="259"/>
      <c r="F62" s="259"/>
      <c r="G62" s="259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278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38" t="str">
        <f>C62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62" s="210"/>
      <c r="BC62" s="210"/>
      <c r="BD62" s="210"/>
      <c r="BE62" s="210"/>
      <c r="BF62" s="210"/>
      <c r="BG62" s="210"/>
      <c r="BH62" s="210"/>
    </row>
    <row r="63" spans="1:60" ht="13" x14ac:dyDescent="0.25">
      <c r="A63" s="225" t="s">
        <v>208</v>
      </c>
      <c r="B63" s="226" t="s">
        <v>138</v>
      </c>
      <c r="C63" s="249" t="s">
        <v>139</v>
      </c>
      <c r="D63" s="227"/>
      <c r="E63" s="228"/>
      <c r="F63" s="229"/>
      <c r="G63" s="229">
        <f>SUMIF(AG64:AG69,"&lt;&gt;NOR",G64:G69)</f>
        <v>0</v>
      </c>
      <c r="H63" s="229"/>
      <c r="I63" s="229">
        <f>SUM(I64:I69)</f>
        <v>0</v>
      </c>
      <c r="J63" s="229"/>
      <c r="K63" s="229">
        <f>SUM(K64:K69)</f>
        <v>0</v>
      </c>
      <c r="L63" s="229"/>
      <c r="M63" s="229">
        <f>SUM(M64:M69)</f>
        <v>0</v>
      </c>
      <c r="N63" s="228"/>
      <c r="O63" s="228">
        <f>SUM(O64:O69)</f>
        <v>21.97</v>
      </c>
      <c r="P63" s="228"/>
      <c r="Q63" s="228">
        <f>SUM(Q64:Q69)</f>
        <v>0</v>
      </c>
      <c r="R63" s="229"/>
      <c r="S63" s="229"/>
      <c r="T63" s="230"/>
      <c r="U63" s="224"/>
      <c r="V63" s="224">
        <f>SUM(V64:V69)</f>
        <v>27.47</v>
      </c>
      <c r="W63" s="224"/>
      <c r="X63" s="224"/>
      <c r="AG63" t="s">
        <v>209</v>
      </c>
    </row>
    <row r="64" spans="1:60" ht="20" outlineLevel="1" x14ac:dyDescent="0.25">
      <c r="A64" s="231">
        <v>26</v>
      </c>
      <c r="B64" s="232" t="s">
        <v>1319</v>
      </c>
      <c r="C64" s="250" t="s">
        <v>1320</v>
      </c>
      <c r="D64" s="233" t="s">
        <v>382</v>
      </c>
      <c r="E64" s="234">
        <v>101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0.188</v>
      </c>
      <c r="O64" s="234">
        <f>ROUND(E64*N64,2)</f>
        <v>18.989999999999998</v>
      </c>
      <c r="P64" s="234">
        <v>0</v>
      </c>
      <c r="Q64" s="234">
        <f>ROUND(E64*P64,2)</f>
        <v>0</v>
      </c>
      <c r="R64" s="236" t="s">
        <v>842</v>
      </c>
      <c r="S64" s="236" t="s">
        <v>213</v>
      </c>
      <c r="T64" s="237" t="s">
        <v>261</v>
      </c>
      <c r="U64" s="220">
        <v>0.27200000000000002</v>
      </c>
      <c r="V64" s="220">
        <f>ROUND(E64*U64,2)</f>
        <v>27.47</v>
      </c>
      <c r="W64" s="220"/>
      <c r="X64" s="220" t="s">
        <v>262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361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62" t="s">
        <v>1321</v>
      </c>
      <c r="D65" s="259"/>
      <c r="E65" s="259"/>
      <c r="F65" s="259"/>
      <c r="G65" s="259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278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61" t="s">
        <v>1322</v>
      </c>
      <c r="D66" s="257"/>
      <c r="E66" s="258">
        <v>11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265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61" t="s">
        <v>1323</v>
      </c>
      <c r="D67" s="257"/>
      <c r="E67" s="258">
        <v>90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265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" outlineLevel="1" x14ac:dyDescent="0.25">
      <c r="A68" s="241">
        <v>27</v>
      </c>
      <c r="B68" s="242" t="s">
        <v>1324</v>
      </c>
      <c r="C68" s="253" t="s">
        <v>1325</v>
      </c>
      <c r="D68" s="243" t="s">
        <v>292</v>
      </c>
      <c r="E68" s="244">
        <v>11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5.0200000000000002E-2</v>
      </c>
      <c r="O68" s="244">
        <f>ROUND(E68*N68,2)</f>
        <v>0.55000000000000004</v>
      </c>
      <c r="P68" s="244">
        <v>0</v>
      </c>
      <c r="Q68" s="244">
        <f>ROUND(E68*P68,2)</f>
        <v>0</v>
      </c>
      <c r="R68" s="246" t="s">
        <v>387</v>
      </c>
      <c r="S68" s="246" t="s">
        <v>213</v>
      </c>
      <c r="T68" s="247" t="s">
        <v>261</v>
      </c>
      <c r="U68" s="220">
        <v>0</v>
      </c>
      <c r="V68" s="220">
        <f>ROUND(E68*U68,2)</f>
        <v>0</v>
      </c>
      <c r="W68" s="220"/>
      <c r="X68" s="220" t="s">
        <v>388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400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1">
        <v>28</v>
      </c>
      <c r="B69" s="242" t="s">
        <v>1326</v>
      </c>
      <c r="C69" s="253" t="s">
        <v>1327</v>
      </c>
      <c r="D69" s="243" t="s">
        <v>292</v>
      </c>
      <c r="E69" s="244">
        <v>90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2.7E-2</v>
      </c>
      <c r="O69" s="244">
        <f>ROUND(E69*N69,2)</f>
        <v>2.4300000000000002</v>
      </c>
      <c r="P69" s="244">
        <v>0</v>
      </c>
      <c r="Q69" s="244">
        <f>ROUND(E69*P69,2)</f>
        <v>0</v>
      </c>
      <c r="R69" s="246" t="s">
        <v>387</v>
      </c>
      <c r="S69" s="246" t="s">
        <v>213</v>
      </c>
      <c r="T69" s="247" t="s">
        <v>261</v>
      </c>
      <c r="U69" s="220">
        <v>0</v>
      </c>
      <c r="V69" s="220">
        <f>ROUND(E69*U69,2)</f>
        <v>0</v>
      </c>
      <c r="W69" s="220"/>
      <c r="X69" s="220" t="s">
        <v>388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400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13" x14ac:dyDescent="0.25">
      <c r="A70" s="225" t="s">
        <v>208</v>
      </c>
      <c r="B70" s="226" t="s">
        <v>140</v>
      </c>
      <c r="C70" s="249" t="s">
        <v>142</v>
      </c>
      <c r="D70" s="227"/>
      <c r="E70" s="228"/>
      <c r="F70" s="229"/>
      <c r="G70" s="229">
        <f>SUMIF(AG71:AG72,"&lt;&gt;NOR",G71:G72)</f>
        <v>0</v>
      </c>
      <c r="H70" s="229"/>
      <c r="I70" s="229">
        <f>SUM(I71:I72)</f>
        <v>0</v>
      </c>
      <c r="J70" s="229"/>
      <c r="K70" s="229">
        <f>SUM(K71:K72)</f>
        <v>0</v>
      </c>
      <c r="L70" s="229"/>
      <c r="M70" s="229">
        <f>SUM(M71:M72)</f>
        <v>0</v>
      </c>
      <c r="N70" s="228"/>
      <c r="O70" s="228">
        <f>SUM(O71:O72)</f>
        <v>0</v>
      </c>
      <c r="P70" s="228"/>
      <c r="Q70" s="228">
        <f>SUM(Q71:Q72)</f>
        <v>0</v>
      </c>
      <c r="R70" s="229"/>
      <c r="S70" s="229"/>
      <c r="T70" s="230"/>
      <c r="U70" s="224"/>
      <c r="V70" s="224">
        <f>SUM(V71:V72)</f>
        <v>2.1</v>
      </c>
      <c r="W70" s="224"/>
      <c r="X70" s="224"/>
      <c r="AG70" t="s">
        <v>209</v>
      </c>
    </row>
    <row r="71" spans="1:60" ht="20" outlineLevel="1" x14ac:dyDescent="0.25">
      <c r="A71" s="231">
        <v>29</v>
      </c>
      <c r="B71" s="232" t="s">
        <v>1328</v>
      </c>
      <c r="C71" s="250" t="s">
        <v>1329</v>
      </c>
      <c r="D71" s="233" t="s">
        <v>382</v>
      </c>
      <c r="E71" s="234">
        <v>105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6" t="s">
        <v>323</v>
      </c>
      <c r="S71" s="236" t="s">
        <v>213</v>
      </c>
      <c r="T71" s="237" t="s">
        <v>261</v>
      </c>
      <c r="U71" s="220">
        <v>0.02</v>
      </c>
      <c r="V71" s="220">
        <f>ROUND(E71*U71,2)</f>
        <v>2.1</v>
      </c>
      <c r="W71" s="220"/>
      <c r="X71" s="220" t="s">
        <v>262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361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5" outlineLevel="1" x14ac:dyDescent="0.25">
      <c r="A72" s="217"/>
      <c r="B72" s="218"/>
      <c r="C72" s="262" t="s">
        <v>1330</v>
      </c>
      <c r="D72" s="259"/>
      <c r="E72" s="259"/>
      <c r="F72" s="259"/>
      <c r="G72" s="259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278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38" t="str">
        <f>C72</f>
        <v>komunikací v suchu nebo ve vodě, s odstraněním travnatého porostu nebo nánosu, s úpravou dna a svahů do předepsaného profilu, s odklizením na vzdálenost do 10 m nebo s naložením na dopravní prostředek,</v>
      </c>
      <c r="BB72" s="210"/>
      <c r="BC72" s="210"/>
      <c r="BD72" s="210"/>
      <c r="BE72" s="210"/>
      <c r="BF72" s="210"/>
      <c r="BG72" s="210"/>
      <c r="BH72" s="210"/>
    </row>
    <row r="73" spans="1:60" ht="13" x14ac:dyDescent="0.25">
      <c r="A73" s="225" t="s">
        <v>208</v>
      </c>
      <c r="B73" s="226" t="s">
        <v>176</v>
      </c>
      <c r="C73" s="249" t="s">
        <v>177</v>
      </c>
      <c r="D73" s="227"/>
      <c r="E73" s="228"/>
      <c r="F73" s="229"/>
      <c r="G73" s="229">
        <f>SUMIF(AG74:AG81,"&lt;&gt;NOR",G74:G81)</f>
        <v>0</v>
      </c>
      <c r="H73" s="229"/>
      <c r="I73" s="229">
        <f>SUM(I74:I81)</f>
        <v>0</v>
      </c>
      <c r="J73" s="229"/>
      <c r="K73" s="229">
        <f>SUM(K74:K81)</f>
        <v>0</v>
      </c>
      <c r="L73" s="229"/>
      <c r="M73" s="229">
        <f>SUM(M74:M81)</f>
        <v>0</v>
      </c>
      <c r="N73" s="228"/>
      <c r="O73" s="228">
        <f>SUM(O74:O81)</f>
        <v>0</v>
      </c>
      <c r="P73" s="228"/>
      <c r="Q73" s="228">
        <f>SUM(Q74:Q81)</f>
        <v>0</v>
      </c>
      <c r="R73" s="229"/>
      <c r="S73" s="229"/>
      <c r="T73" s="230"/>
      <c r="U73" s="224"/>
      <c r="V73" s="224">
        <f>SUM(V74:V81)</f>
        <v>14.510000000000002</v>
      </c>
      <c r="W73" s="224"/>
      <c r="X73" s="224"/>
      <c r="AG73" t="s">
        <v>209</v>
      </c>
    </row>
    <row r="74" spans="1:60" outlineLevel="1" x14ac:dyDescent="0.25">
      <c r="A74" s="231">
        <v>30</v>
      </c>
      <c r="B74" s="232" t="s">
        <v>1013</v>
      </c>
      <c r="C74" s="250" t="s">
        <v>1014</v>
      </c>
      <c r="D74" s="233" t="s">
        <v>308</v>
      </c>
      <c r="E74" s="234">
        <v>70.400000000000006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4">
        <v>0</v>
      </c>
      <c r="O74" s="234">
        <f>ROUND(E74*N74,2)</f>
        <v>0</v>
      </c>
      <c r="P74" s="234">
        <v>0</v>
      </c>
      <c r="Q74" s="234">
        <f>ROUND(E74*P74,2)</f>
        <v>0</v>
      </c>
      <c r="R74" s="236" t="s">
        <v>287</v>
      </c>
      <c r="S74" s="236" t="s">
        <v>213</v>
      </c>
      <c r="T74" s="237" t="s">
        <v>261</v>
      </c>
      <c r="U74" s="220">
        <v>0.16400000000000001</v>
      </c>
      <c r="V74" s="220">
        <f>ROUND(E74*U74,2)</f>
        <v>11.55</v>
      </c>
      <c r="W74" s="220"/>
      <c r="X74" s="220" t="s">
        <v>1331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1332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5" outlineLevel="1" x14ac:dyDescent="0.25">
      <c r="A75" s="217"/>
      <c r="B75" s="218"/>
      <c r="C75" s="262" t="s">
        <v>1015</v>
      </c>
      <c r="D75" s="259"/>
      <c r="E75" s="259"/>
      <c r="F75" s="259"/>
      <c r="G75" s="259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278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38" t="str">
        <f>C75</f>
        <v>se složením a hrubým urovnáním nebo s přeložením na jiný dopravní prostředek kromě lodi, vč. příplatku za každých dalších i započatých 1000 m přes 1000 m,</v>
      </c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31">
        <v>31</v>
      </c>
      <c r="B76" s="232" t="s">
        <v>1019</v>
      </c>
      <c r="C76" s="250" t="s">
        <v>1020</v>
      </c>
      <c r="D76" s="233" t="s">
        <v>308</v>
      </c>
      <c r="E76" s="234">
        <v>70.400000000000006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6" t="s">
        <v>1021</v>
      </c>
      <c r="S76" s="236" t="s">
        <v>213</v>
      </c>
      <c r="T76" s="237" t="s">
        <v>261</v>
      </c>
      <c r="U76" s="220">
        <v>4.2000000000000003E-2</v>
      </c>
      <c r="V76" s="220">
        <f>ROUND(E76*U76,2)</f>
        <v>2.96</v>
      </c>
      <c r="W76" s="220"/>
      <c r="X76" s="220" t="s">
        <v>1331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1332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62" t="s">
        <v>1022</v>
      </c>
      <c r="D77" s="259"/>
      <c r="E77" s="259"/>
      <c r="F77" s="259"/>
      <c r="G77" s="259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278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1">
        <v>32</v>
      </c>
      <c r="B78" s="232" t="s">
        <v>1023</v>
      </c>
      <c r="C78" s="250" t="s">
        <v>1024</v>
      </c>
      <c r="D78" s="233" t="s">
        <v>308</v>
      </c>
      <c r="E78" s="234">
        <v>281.60000000000002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6" t="s">
        <v>1021</v>
      </c>
      <c r="S78" s="236" t="s">
        <v>213</v>
      </c>
      <c r="T78" s="237" t="s">
        <v>261</v>
      </c>
      <c r="U78" s="220">
        <v>0</v>
      </c>
      <c r="V78" s="220">
        <f>ROUND(E78*U78,2)</f>
        <v>0</v>
      </c>
      <c r="W78" s="220"/>
      <c r="X78" s="220" t="s">
        <v>1331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1332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62" t="s">
        <v>1022</v>
      </c>
      <c r="D79" s="259"/>
      <c r="E79" s="259"/>
      <c r="F79" s="259"/>
      <c r="G79" s="259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278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" outlineLevel="1" x14ac:dyDescent="0.25">
      <c r="A80" s="231">
        <v>33</v>
      </c>
      <c r="B80" s="232" t="s">
        <v>1333</v>
      </c>
      <c r="C80" s="250" t="s">
        <v>1334</v>
      </c>
      <c r="D80" s="233" t="s">
        <v>308</v>
      </c>
      <c r="E80" s="234">
        <v>70.400000000000006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6" t="s">
        <v>892</v>
      </c>
      <c r="S80" s="236" t="s">
        <v>213</v>
      </c>
      <c r="T80" s="237" t="s">
        <v>261</v>
      </c>
      <c r="U80" s="220">
        <v>0</v>
      </c>
      <c r="V80" s="220">
        <f>ROUND(E80*U80,2)</f>
        <v>0</v>
      </c>
      <c r="W80" s="220"/>
      <c r="X80" s="220" t="s">
        <v>1331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1332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1" t="s">
        <v>1335</v>
      </c>
      <c r="D81" s="239"/>
      <c r="E81" s="239"/>
      <c r="F81" s="239"/>
      <c r="G81" s="239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218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5">
      <c r="A82" s="3"/>
      <c r="B82" s="4"/>
      <c r="C82" s="254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195</v>
      </c>
    </row>
    <row r="83" spans="1:60" ht="13" x14ac:dyDescent="0.25">
      <c r="A83" s="213"/>
      <c r="B83" s="214" t="s">
        <v>29</v>
      </c>
      <c r="C83" s="255"/>
      <c r="D83" s="215"/>
      <c r="E83" s="216"/>
      <c r="F83" s="216"/>
      <c r="G83" s="248">
        <f>G8+G19+G25+G32+G59+G63+G70+G73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252</v>
      </c>
    </row>
    <row r="84" spans="1:60" x14ac:dyDescent="0.25">
      <c r="C84" s="256"/>
      <c r="D84" s="10"/>
      <c r="AG84" t="s">
        <v>255</v>
      </c>
    </row>
    <row r="85" spans="1:60" x14ac:dyDescent="0.25">
      <c r="D85" s="10"/>
    </row>
    <row r="86" spans="1:60" x14ac:dyDescent="0.25">
      <c r="D86" s="10"/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/YVtQuf7Fze9PQtJ9i6QN331wch3ntv7+X/M1HS6/y00kXhNAL9s6lpwLNI5D4SvwKRKTakoDI/fWcGBgFweQ==" saltValue="el2OZ53CmQC/7IXBJ7O4aw==" spinCount="100000" sheet="1"/>
  <mergeCells count="27">
    <mergeCell ref="C77:G77"/>
    <mergeCell ref="C79:G79"/>
    <mergeCell ref="C81:G81"/>
    <mergeCell ref="C56:G56"/>
    <mergeCell ref="C57:G57"/>
    <mergeCell ref="C62:G62"/>
    <mergeCell ref="C65:G65"/>
    <mergeCell ref="C72:G72"/>
    <mergeCell ref="C75:G75"/>
    <mergeCell ref="C41:G41"/>
    <mergeCell ref="C43:G43"/>
    <mergeCell ref="C45:G45"/>
    <mergeCell ref="C47:G47"/>
    <mergeCell ref="C49:G49"/>
    <mergeCell ref="C53:G53"/>
    <mergeCell ref="C21:G21"/>
    <mergeCell ref="C27:G27"/>
    <mergeCell ref="C29:G29"/>
    <mergeCell ref="C30:G30"/>
    <mergeCell ref="C37:G37"/>
    <mergeCell ref="C38:G38"/>
    <mergeCell ref="A1:G1"/>
    <mergeCell ref="C2:G2"/>
    <mergeCell ref="C3:G3"/>
    <mergeCell ref="C4:G4"/>
    <mergeCell ref="C11:G11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05F6-B85B-4584-879C-5FDE0224FD3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5" t="s">
        <v>256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66</v>
      </c>
      <c r="C3" s="199" t="s">
        <v>67</v>
      </c>
      <c r="D3" s="197"/>
      <c r="E3" s="197"/>
      <c r="F3" s="197"/>
      <c r="G3" s="198"/>
      <c r="AC3" s="175" t="s">
        <v>183</v>
      </c>
      <c r="AG3" t="s">
        <v>185</v>
      </c>
    </row>
    <row r="4" spans="1:60" ht="25" customHeight="1" x14ac:dyDescent="0.25">
      <c r="A4" s="200" t="s">
        <v>9</v>
      </c>
      <c r="B4" s="201" t="s">
        <v>66</v>
      </c>
      <c r="C4" s="202" t="s">
        <v>67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105</v>
      </c>
      <c r="C8" s="249" t="s">
        <v>106</v>
      </c>
      <c r="D8" s="227"/>
      <c r="E8" s="228"/>
      <c r="F8" s="229"/>
      <c r="G8" s="229">
        <f>SUMIF(AG9:AG42,"&lt;&gt;NOR",G9:G42)</f>
        <v>0</v>
      </c>
      <c r="H8" s="229"/>
      <c r="I8" s="229">
        <f>SUM(I9:I42)</f>
        <v>0</v>
      </c>
      <c r="J8" s="229"/>
      <c r="K8" s="229">
        <f>SUM(K9:K42)</f>
        <v>0</v>
      </c>
      <c r="L8" s="229"/>
      <c r="M8" s="229">
        <f>SUM(M9:M42)</f>
        <v>0</v>
      </c>
      <c r="N8" s="228"/>
      <c r="O8" s="228">
        <f>SUM(O9:O42)</f>
        <v>0.01</v>
      </c>
      <c r="P8" s="228"/>
      <c r="Q8" s="228">
        <f>SUM(Q9:Q42)</f>
        <v>0</v>
      </c>
      <c r="R8" s="229"/>
      <c r="S8" s="229"/>
      <c r="T8" s="230"/>
      <c r="U8" s="224"/>
      <c r="V8" s="224">
        <f>SUM(V9:V42)</f>
        <v>30.44</v>
      </c>
      <c r="W8" s="224"/>
      <c r="X8" s="224"/>
      <c r="AG8" t="s">
        <v>209</v>
      </c>
    </row>
    <row r="9" spans="1:60" ht="20" outlineLevel="1" x14ac:dyDescent="0.25">
      <c r="A9" s="231">
        <v>1</v>
      </c>
      <c r="B9" s="232" t="s">
        <v>1336</v>
      </c>
      <c r="C9" s="250" t="s">
        <v>1337</v>
      </c>
      <c r="D9" s="233" t="s">
        <v>292</v>
      </c>
      <c r="E9" s="234">
        <v>20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323</v>
      </c>
      <c r="S9" s="236" t="s">
        <v>213</v>
      </c>
      <c r="T9" s="237" t="s">
        <v>261</v>
      </c>
      <c r="U9" s="220">
        <v>0</v>
      </c>
      <c r="V9" s="220">
        <f>ROUND(E9*U9,2)</f>
        <v>0</v>
      </c>
      <c r="W9" s="220"/>
      <c r="X9" s="220" t="s">
        <v>262</v>
      </c>
      <c r="Y9" s="210"/>
      <c r="Z9" s="210"/>
      <c r="AA9" s="210"/>
      <c r="AB9" s="210"/>
      <c r="AC9" s="210"/>
      <c r="AD9" s="210"/>
      <c r="AE9" s="210"/>
      <c r="AF9" s="210"/>
      <c r="AG9" s="210" t="s">
        <v>263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5" outlineLevel="1" x14ac:dyDescent="0.25">
      <c r="A10" s="217"/>
      <c r="B10" s="218"/>
      <c r="C10" s="262" t="s">
        <v>1338</v>
      </c>
      <c r="D10" s="259"/>
      <c r="E10" s="259"/>
      <c r="F10" s="259"/>
      <c r="G10" s="25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s odřezáním kmene a odvětvením, včetně případného odklizení kmene a větví na oddělené hromady na vzdálenost do 50 m nebo s naložením na dopravní prostředek,</v>
      </c>
      <c r="BB10" s="210"/>
      <c r="BC10" s="210"/>
      <c r="BD10" s="210"/>
      <c r="BE10" s="210"/>
      <c r="BF10" s="210"/>
      <c r="BG10" s="210"/>
      <c r="BH10" s="210"/>
    </row>
    <row r="11" spans="1:60" ht="20" outlineLevel="1" x14ac:dyDescent="0.25">
      <c r="A11" s="231">
        <v>2</v>
      </c>
      <c r="B11" s="232" t="s">
        <v>1339</v>
      </c>
      <c r="C11" s="250" t="s">
        <v>1340</v>
      </c>
      <c r="D11" s="233" t="s">
        <v>292</v>
      </c>
      <c r="E11" s="234">
        <v>20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5.0000000000000002E-5</v>
      </c>
      <c r="O11" s="234">
        <f>ROUND(E11*N11,2)</f>
        <v>0</v>
      </c>
      <c r="P11" s="234">
        <v>0</v>
      </c>
      <c r="Q11" s="234">
        <f>ROUND(E11*P11,2)</f>
        <v>0</v>
      </c>
      <c r="R11" s="236" t="s">
        <v>323</v>
      </c>
      <c r="S11" s="236" t="s">
        <v>213</v>
      </c>
      <c r="T11" s="237" t="s">
        <v>261</v>
      </c>
      <c r="U11" s="220">
        <v>0</v>
      </c>
      <c r="V11" s="220">
        <f>ROUND(E11*U11,2)</f>
        <v>0</v>
      </c>
      <c r="W11" s="220"/>
      <c r="X11" s="220" t="s">
        <v>262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263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5" outlineLevel="1" x14ac:dyDescent="0.25">
      <c r="A12" s="217"/>
      <c r="B12" s="218"/>
      <c r="C12" s="262" t="s">
        <v>1341</v>
      </c>
      <c r="D12" s="259"/>
      <c r="E12" s="259"/>
      <c r="F12" s="259"/>
      <c r="G12" s="259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278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8" t="str">
        <f>C12</f>
        <v>s jejich vykopáním nebo vytrháním, s přesekáním kořenů a s případným nutným přemístěním pařezů na hromady do vzdálenosti do 50 m nebo s naložením na dopravní prostředek,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3</v>
      </c>
      <c r="B13" s="232" t="s">
        <v>1342</v>
      </c>
      <c r="C13" s="250" t="s">
        <v>1343</v>
      </c>
      <c r="D13" s="233" t="s">
        <v>271</v>
      </c>
      <c r="E13" s="234">
        <v>360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 t="s">
        <v>323</v>
      </c>
      <c r="S13" s="236" t="s">
        <v>213</v>
      </c>
      <c r="T13" s="237" t="s">
        <v>261</v>
      </c>
      <c r="U13" s="220">
        <v>0</v>
      </c>
      <c r="V13" s="220">
        <f>ROUND(E13*U13,2)</f>
        <v>0</v>
      </c>
      <c r="W13" s="220"/>
      <c r="X13" s="220" t="s">
        <v>262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263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62" t="s">
        <v>1344</v>
      </c>
      <c r="D14" s="259"/>
      <c r="E14" s="259"/>
      <c r="F14" s="259"/>
      <c r="G14" s="259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8" t="str">
        <f>C14</f>
        <v>nebo lesní půdy, s vodorovným přemístěním na hromady v místě upotřebení nebo na dočasné či trvalé skládky se složením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1">
        <v>4</v>
      </c>
      <c r="B15" s="232" t="s">
        <v>354</v>
      </c>
      <c r="C15" s="250" t="s">
        <v>355</v>
      </c>
      <c r="D15" s="233" t="s">
        <v>271</v>
      </c>
      <c r="E15" s="234">
        <v>411.33980000000003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 t="s">
        <v>323</v>
      </c>
      <c r="S15" s="236" t="s">
        <v>213</v>
      </c>
      <c r="T15" s="237" t="s">
        <v>261</v>
      </c>
      <c r="U15" s="220">
        <v>7.3999999999999996E-2</v>
      </c>
      <c r="V15" s="220">
        <f>ROUND(E15*U15,2)</f>
        <v>30.44</v>
      </c>
      <c r="W15" s="220"/>
      <c r="X15" s="220" t="s">
        <v>262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62" t="s">
        <v>356</v>
      </c>
      <c r="D16" s="259"/>
      <c r="E16" s="259"/>
      <c r="F16" s="259"/>
      <c r="G16" s="259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61" t="s">
        <v>1345</v>
      </c>
      <c r="D17" s="257"/>
      <c r="E17" s="258">
        <v>25.2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265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61" t="s">
        <v>1346</v>
      </c>
      <c r="D18" s="257"/>
      <c r="E18" s="258">
        <v>25.264800000000001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265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61" t="s">
        <v>1347</v>
      </c>
      <c r="D19" s="257"/>
      <c r="E19" s="258">
        <v>20.972000000000001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265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1" t="s">
        <v>1348</v>
      </c>
      <c r="D20" s="257"/>
      <c r="E20" s="258">
        <v>14.4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265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61" t="s">
        <v>1349</v>
      </c>
      <c r="D21" s="257"/>
      <c r="E21" s="258">
        <v>187.14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265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61" t="s">
        <v>1350</v>
      </c>
      <c r="D22" s="257"/>
      <c r="E22" s="258">
        <v>75.863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265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61" t="s">
        <v>1351</v>
      </c>
      <c r="D23" s="257"/>
      <c r="E23" s="258">
        <v>62.5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265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" outlineLevel="1" x14ac:dyDescent="0.25">
      <c r="A24" s="231">
        <v>5</v>
      </c>
      <c r="B24" s="232" t="s">
        <v>1352</v>
      </c>
      <c r="C24" s="250" t="s">
        <v>1353</v>
      </c>
      <c r="D24" s="233" t="s">
        <v>292</v>
      </c>
      <c r="E24" s="234">
        <v>20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 t="s">
        <v>323</v>
      </c>
      <c r="S24" s="236" t="s">
        <v>213</v>
      </c>
      <c r="T24" s="237" t="s">
        <v>261</v>
      </c>
      <c r="U24" s="220">
        <v>0</v>
      </c>
      <c r="V24" s="220">
        <f>ROUND(E24*U24,2)</f>
        <v>0</v>
      </c>
      <c r="W24" s="220"/>
      <c r="X24" s="220" t="s">
        <v>262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263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62" t="s">
        <v>1354</v>
      </c>
      <c r="D25" s="259"/>
      <c r="E25" s="259"/>
      <c r="F25" s="259"/>
      <c r="G25" s="259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278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" outlineLevel="1" x14ac:dyDescent="0.25">
      <c r="A26" s="231">
        <v>6</v>
      </c>
      <c r="B26" s="232" t="s">
        <v>1355</v>
      </c>
      <c r="C26" s="250" t="s">
        <v>1356</v>
      </c>
      <c r="D26" s="233" t="s">
        <v>292</v>
      </c>
      <c r="E26" s="234">
        <v>20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 t="s">
        <v>323</v>
      </c>
      <c r="S26" s="236" t="s">
        <v>213</v>
      </c>
      <c r="T26" s="237" t="s">
        <v>261</v>
      </c>
      <c r="U26" s="220">
        <v>0</v>
      </c>
      <c r="V26" s="220">
        <f>ROUND(E26*U26,2)</f>
        <v>0</v>
      </c>
      <c r="W26" s="220"/>
      <c r="X26" s="220" t="s">
        <v>262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263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62" t="s">
        <v>1354</v>
      </c>
      <c r="D27" s="259"/>
      <c r="E27" s="259"/>
      <c r="F27" s="259"/>
      <c r="G27" s="259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278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" outlineLevel="1" x14ac:dyDescent="0.25">
      <c r="A28" s="231">
        <v>7</v>
      </c>
      <c r="B28" s="232" t="s">
        <v>1357</v>
      </c>
      <c r="C28" s="250" t="s">
        <v>1358</v>
      </c>
      <c r="D28" s="233" t="s">
        <v>271</v>
      </c>
      <c r="E28" s="234">
        <v>411.33980000000003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6" t="s">
        <v>323</v>
      </c>
      <c r="S28" s="236" t="s">
        <v>213</v>
      </c>
      <c r="T28" s="237" t="s">
        <v>261</v>
      </c>
      <c r="U28" s="220">
        <v>0</v>
      </c>
      <c r="V28" s="220">
        <f>ROUND(E28*U28,2)</f>
        <v>0</v>
      </c>
      <c r="W28" s="220"/>
      <c r="X28" s="220" t="s">
        <v>262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263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61" t="s">
        <v>1359</v>
      </c>
      <c r="D29" s="257"/>
      <c r="E29" s="258">
        <v>411.33980000000003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265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1">
        <v>8</v>
      </c>
      <c r="B30" s="232" t="s">
        <v>1360</v>
      </c>
      <c r="C30" s="250" t="s">
        <v>1361</v>
      </c>
      <c r="D30" s="233" t="s">
        <v>271</v>
      </c>
      <c r="E30" s="234">
        <v>72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6" t="s">
        <v>1362</v>
      </c>
      <c r="S30" s="236" t="s">
        <v>213</v>
      </c>
      <c r="T30" s="237" t="s">
        <v>261</v>
      </c>
      <c r="U30" s="220">
        <v>0</v>
      </c>
      <c r="V30" s="220">
        <f>ROUND(E30*U30,2)</f>
        <v>0</v>
      </c>
      <c r="W30" s="220"/>
      <c r="X30" s="220" t="s">
        <v>262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263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62" t="s">
        <v>1363</v>
      </c>
      <c r="D31" s="259"/>
      <c r="E31" s="259"/>
      <c r="F31" s="259"/>
      <c r="G31" s="259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278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61" t="s">
        <v>1364</v>
      </c>
      <c r="D32" s="257"/>
      <c r="E32" s="258">
        <v>72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265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40" outlineLevel="1" x14ac:dyDescent="0.25">
      <c r="A33" s="231">
        <v>9</v>
      </c>
      <c r="B33" s="232" t="s">
        <v>1365</v>
      </c>
      <c r="C33" s="250" t="s">
        <v>1366</v>
      </c>
      <c r="D33" s="233" t="s">
        <v>271</v>
      </c>
      <c r="E33" s="234">
        <v>411.33980000000003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 t="s">
        <v>323</v>
      </c>
      <c r="S33" s="236" t="s">
        <v>213</v>
      </c>
      <c r="T33" s="237" t="s">
        <v>261</v>
      </c>
      <c r="U33" s="220">
        <v>0</v>
      </c>
      <c r="V33" s="220">
        <f>ROUND(E33*U33,2)</f>
        <v>0</v>
      </c>
      <c r="W33" s="220"/>
      <c r="X33" s="220" t="s">
        <v>262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263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62" t="s">
        <v>1367</v>
      </c>
      <c r="D34" s="259"/>
      <c r="E34" s="259"/>
      <c r="F34" s="259"/>
      <c r="G34" s="25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61" t="s">
        <v>1359</v>
      </c>
      <c r="D35" s="257"/>
      <c r="E35" s="258">
        <v>411.33980000000003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265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1">
        <v>10</v>
      </c>
      <c r="B36" s="232" t="s">
        <v>1368</v>
      </c>
      <c r="C36" s="250" t="s">
        <v>1369</v>
      </c>
      <c r="D36" s="233" t="s">
        <v>259</v>
      </c>
      <c r="E36" s="234">
        <v>360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 t="s">
        <v>1370</v>
      </c>
      <c r="S36" s="236" t="s">
        <v>213</v>
      </c>
      <c r="T36" s="237" t="s">
        <v>261</v>
      </c>
      <c r="U36" s="220">
        <v>0</v>
      </c>
      <c r="V36" s="220">
        <f>ROUND(E36*U36,2)</f>
        <v>0</v>
      </c>
      <c r="W36" s="220"/>
      <c r="X36" s="220" t="s">
        <v>262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263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62" t="s">
        <v>1371</v>
      </c>
      <c r="D37" s="259"/>
      <c r="E37" s="259"/>
      <c r="F37" s="259"/>
      <c r="G37" s="259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" outlineLevel="1" x14ac:dyDescent="0.25">
      <c r="A38" s="231">
        <v>11</v>
      </c>
      <c r="B38" s="232" t="s">
        <v>1372</v>
      </c>
      <c r="C38" s="250" t="s">
        <v>1373</v>
      </c>
      <c r="D38" s="233" t="s">
        <v>259</v>
      </c>
      <c r="E38" s="234">
        <v>360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 t="s">
        <v>323</v>
      </c>
      <c r="S38" s="236" t="s">
        <v>213</v>
      </c>
      <c r="T38" s="237" t="s">
        <v>261</v>
      </c>
      <c r="U38" s="220">
        <v>0</v>
      </c>
      <c r="V38" s="220">
        <f>ROUND(E38*U38,2)</f>
        <v>0</v>
      </c>
      <c r="W38" s="220"/>
      <c r="X38" s="220" t="s">
        <v>262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263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62" t="s">
        <v>1374</v>
      </c>
      <c r="D39" s="259"/>
      <c r="E39" s="259"/>
      <c r="F39" s="259"/>
      <c r="G39" s="259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278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38" t="str">
        <f>C39</f>
        <v>s případným nutným přemístěním hromad nebo dočasných skládek na místo potřeby ze vzdálenosti do 30 m, v rovině nebo ve svahu do 1 : 5,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1">
        <v>12</v>
      </c>
      <c r="B40" s="232" t="s">
        <v>1375</v>
      </c>
      <c r="C40" s="250" t="s">
        <v>1376</v>
      </c>
      <c r="D40" s="233" t="s">
        <v>1377</v>
      </c>
      <c r="E40" s="234">
        <v>7.2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1E-3</v>
      </c>
      <c r="O40" s="234">
        <f>ROUND(E40*N40,2)</f>
        <v>0.01</v>
      </c>
      <c r="P40" s="234">
        <v>0</v>
      </c>
      <c r="Q40" s="234">
        <f>ROUND(E40*P40,2)</f>
        <v>0</v>
      </c>
      <c r="R40" s="236" t="s">
        <v>387</v>
      </c>
      <c r="S40" s="236" t="s">
        <v>213</v>
      </c>
      <c r="T40" s="237" t="s">
        <v>261</v>
      </c>
      <c r="U40" s="220">
        <v>0</v>
      </c>
      <c r="V40" s="220">
        <f>ROUND(E40*U40,2)</f>
        <v>0</v>
      </c>
      <c r="W40" s="220"/>
      <c r="X40" s="220" t="s">
        <v>388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389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1" t="s">
        <v>1378</v>
      </c>
      <c r="D41" s="239"/>
      <c r="E41" s="239"/>
      <c r="F41" s="239"/>
      <c r="G41" s="239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218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61" t="s">
        <v>1379</v>
      </c>
      <c r="D42" s="257"/>
      <c r="E42" s="258">
        <v>7.2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265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13" x14ac:dyDescent="0.25">
      <c r="A43" s="225" t="s">
        <v>208</v>
      </c>
      <c r="B43" s="226" t="s">
        <v>115</v>
      </c>
      <c r="C43" s="249" t="s">
        <v>116</v>
      </c>
      <c r="D43" s="227"/>
      <c r="E43" s="228"/>
      <c r="F43" s="229"/>
      <c r="G43" s="229">
        <f>SUMIF(AG44:AG49,"&lt;&gt;NOR",G44:G49)</f>
        <v>0</v>
      </c>
      <c r="H43" s="229"/>
      <c r="I43" s="229">
        <f>SUM(I44:I49)</f>
        <v>0</v>
      </c>
      <c r="J43" s="229"/>
      <c r="K43" s="229">
        <f>SUM(K44:K49)</f>
        <v>0</v>
      </c>
      <c r="L43" s="229"/>
      <c r="M43" s="229">
        <f>SUM(M44:M49)</f>
        <v>0</v>
      </c>
      <c r="N43" s="228"/>
      <c r="O43" s="228">
        <f>SUM(O44:O49)</f>
        <v>27.05</v>
      </c>
      <c r="P43" s="228"/>
      <c r="Q43" s="228">
        <f>SUM(Q44:Q49)</f>
        <v>0</v>
      </c>
      <c r="R43" s="229"/>
      <c r="S43" s="229"/>
      <c r="T43" s="230"/>
      <c r="U43" s="224"/>
      <c r="V43" s="224">
        <f>SUM(V44:V49)</f>
        <v>20.37</v>
      </c>
      <c r="W43" s="224"/>
      <c r="X43" s="224"/>
      <c r="AG43" t="s">
        <v>209</v>
      </c>
    </row>
    <row r="44" spans="1:60" outlineLevel="1" x14ac:dyDescent="0.25">
      <c r="A44" s="231">
        <v>13</v>
      </c>
      <c r="B44" s="232" t="s">
        <v>1380</v>
      </c>
      <c r="C44" s="250" t="s">
        <v>1381</v>
      </c>
      <c r="D44" s="233" t="s">
        <v>271</v>
      </c>
      <c r="E44" s="234">
        <v>15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1.7034</v>
      </c>
      <c r="O44" s="234">
        <f>ROUND(E44*N44,2)</f>
        <v>25.55</v>
      </c>
      <c r="P44" s="234">
        <v>0</v>
      </c>
      <c r="Q44" s="234">
        <f>ROUND(E44*P44,2)</f>
        <v>0</v>
      </c>
      <c r="R44" s="236" t="s">
        <v>298</v>
      </c>
      <c r="S44" s="236" t="s">
        <v>213</v>
      </c>
      <c r="T44" s="237" t="s">
        <v>261</v>
      </c>
      <c r="U44" s="220">
        <v>1.3029999999999999</v>
      </c>
      <c r="V44" s="220">
        <f>ROUND(E44*U44,2)</f>
        <v>19.55</v>
      </c>
      <c r="W44" s="220"/>
      <c r="X44" s="220" t="s">
        <v>262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361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62" t="s">
        <v>393</v>
      </c>
      <c r="D45" s="259"/>
      <c r="E45" s="259"/>
      <c r="F45" s="259"/>
      <c r="G45" s="259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61" t="s">
        <v>1382</v>
      </c>
      <c r="D46" s="257"/>
      <c r="E46" s="258">
        <v>15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265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31">
        <v>14</v>
      </c>
      <c r="B47" s="232" t="s">
        <v>1383</v>
      </c>
      <c r="C47" s="250" t="s">
        <v>1384</v>
      </c>
      <c r="D47" s="233" t="s">
        <v>271</v>
      </c>
      <c r="E47" s="234">
        <v>0.6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2.5</v>
      </c>
      <c r="O47" s="234">
        <f>ROUND(E47*N47,2)</f>
        <v>1.5</v>
      </c>
      <c r="P47" s="234">
        <v>0</v>
      </c>
      <c r="Q47" s="234">
        <f>ROUND(E47*P47,2)</f>
        <v>0</v>
      </c>
      <c r="R47" s="236" t="s">
        <v>298</v>
      </c>
      <c r="S47" s="236" t="s">
        <v>213</v>
      </c>
      <c r="T47" s="237" t="s">
        <v>261</v>
      </c>
      <c r="U47" s="220">
        <v>1.365</v>
      </c>
      <c r="V47" s="220">
        <f>ROUND(E47*U47,2)</f>
        <v>0.82</v>
      </c>
      <c r="W47" s="220"/>
      <c r="X47" s="220" t="s">
        <v>262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361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62" t="s">
        <v>1385</v>
      </c>
      <c r="D48" s="259"/>
      <c r="E48" s="259"/>
      <c r="F48" s="259"/>
      <c r="G48" s="259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278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61" t="s">
        <v>1386</v>
      </c>
      <c r="D49" s="257"/>
      <c r="E49" s="258">
        <v>0.6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265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13" x14ac:dyDescent="0.25">
      <c r="A50" s="225" t="s">
        <v>208</v>
      </c>
      <c r="B50" s="226" t="s">
        <v>132</v>
      </c>
      <c r="C50" s="249" t="s">
        <v>133</v>
      </c>
      <c r="D50" s="227"/>
      <c r="E50" s="228"/>
      <c r="F50" s="229"/>
      <c r="G50" s="229">
        <f>SUMIF(AG51:AG53,"&lt;&gt;NOR",G51:G53)</f>
        <v>0</v>
      </c>
      <c r="H50" s="229"/>
      <c r="I50" s="229">
        <f>SUM(I51:I53)</f>
        <v>0</v>
      </c>
      <c r="J50" s="229"/>
      <c r="K50" s="229">
        <f>SUM(K51:K53)</f>
        <v>0</v>
      </c>
      <c r="L50" s="229"/>
      <c r="M50" s="229">
        <f>SUM(M51:M53)</f>
        <v>0</v>
      </c>
      <c r="N50" s="228"/>
      <c r="O50" s="228">
        <f>SUM(O51:O53)</f>
        <v>51.2</v>
      </c>
      <c r="P50" s="228"/>
      <c r="Q50" s="228">
        <f>SUM(Q51:Q53)</f>
        <v>0</v>
      </c>
      <c r="R50" s="229"/>
      <c r="S50" s="229"/>
      <c r="T50" s="230"/>
      <c r="U50" s="224"/>
      <c r="V50" s="224">
        <f>SUM(V51:V53)</f>
        <v>32.4</v>
      </c>
      <c r="W50" s="224"/>
      <c r="X50" s="224"/>
      <c r="AG50" t="s">
        <v>209</v>
      </c>
    </row>
    <row r="51" spans="1:60" outlineLevel="1" x14ac:dyDescent="0.25">
      <c r="A51" s="241">
        <v>15</v>
      </c>
      <c r="B51" s="242" t="s">
        <v>1387</v>
      </c>
      <c r="C51" s="253" t="s">
        <v>1388</v>
      </c>
      <c r="D51" s="243" t="s">
        <v>382</v>
      </c>
      <c r="E51" s="244">
        <v>50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213</v>
      </c>
      <c r="T51" s="247" t="s">
        <v>261</v>
      </c>
      <c r="U51" s="220">
        <v>0.64800000000000002</v>
      </c>
      <c r="V51" s="220">
        <f>ROUND(E51*U51,2)</f>
        <v>32.4</v>
      </c>
      <c r="W51" s="220"/>
      <c r="X51" s="220" t="s">
        <v>262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361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1">
        <v>16</v>
      </c>
      <c r="B52" s="232" t="s">
        <v>1389</v>
      </c>
      <c r="C52" s="250" t="s">
        <v>1390</v>
      </c>
      <c r="D52" s="233" t="s">
        <v>292</v>
      </c>
      <c r="E52" s="234">
        <v>20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2.56</v>
      </c>
      <c r="O52" s="234">
        <f>ROUND(E52*N52,2)</f>
        <v>51.2</v>
      </c>
      <c r="P52" s="234">
        <v>0</v>
      </c>
      <c r="Q52" s="234">
        <f>ROUND(E52*P52,2)</f>
        <v>0</v>
      </c>
      <c r="R52" s="236" t="s">
        <v>387</v>
      </c>
      <c r="S52" s="236" t="s">
        <v>213</v>
      </c>
      <c r="T52" s="237" t="s">
        <v>261</v>
      </c>
      <c r="U52" s="220">
        <v>0</v>
      </c>
      <c r="V52" s="220">
        <f>ROUND(E52*U52,2)</f>
        <v>0</v>
      </c>
      <c r="W52" s="220"/>
      <c r="X52" s="220" t="s">
        <v>388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400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61" t="s">
        <v>1391</v>
      </c>
      <c r="D53" s="257"/>
      <c r="E53" s="258">
        <v>20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265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13" x14ac:dyDescent="0.25">
      <c r="A54" s="225" t="s">
        <v>208</v>
      </c>
      <c r="B54" s="226" t="s">
        <v>145</v>
      </c>
      <c r="C54" s="249" t="s">
        <v>146</v>
      </c>
      <c r="D54" s="227"/>
      <c r="E54" s="228"/>
      <c r="F54" s="229"/>
      <c r="G54" s="229">
        <f>SUMIF(AG55:AG57,"&lt;&gt;NOR",G55:G57)</f>
        <v>0</v>
      </c>
      <c r="H54" s="229"/>
      <c r="I54" s="229">
        <f>SUM(I55:I57)</f>
        <v>0</v>
      </c>
      <c r="J54" s="229"/>
      <c r="K54" s="229">
        <f>SUM(K55:K57)</f>
        <v>0</v>
      </c>
      <c r="L54" s="229"/>
      <c r="M54" s="229">
        <f>SUM(M55:M57)</f>
        <v>0</v>
      </c>
      <c r="N54" s="228"/>
      <c r="O54" s="228">
        <f>SUM(O55:O57)</f>
        <v>0</v>
      </c>
      <c r="P54" s="228"/>
      <c r="Q54" s="228">
        <f>SUM(Q55:Q57)</f>
        <v>1.2</v>
      </c>
      <c r="R54" s="229"/>
      <c r="S54" s="229"/>
      <c r="T54" s="230"/>
      <c r="U54" s="224"/>
      <c r="V54" s="224">
        <f>SUM(V55:V57)</f>
        <v>3.86</v>
      </c>
      <c r="W54" s="224"/>
      <c r="X54" s="224"/>
      <c r="AG54" t="s">
        <v>209</v>
      </c>
    </row>
    <row r="55" spans="1:60" outlineLevel="1" x14ac:dyDescent="0.25">
      <c r="A55" s="231">
        <v>17</v>
      </c>
      <c r="B55" s="232" t="s">
        <v>1392</v>
      </c>
      <c r="C55" s="250" t="s">
        <v>1393</v>
      </c>
      <c r="D55" s="233" t="s">
        <v>271</v>
      </c>
      <c r="E55" s="234">
        <v>0.6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0</v>
      </c>
      <c r="O55" s="234">
        <f>ROUND(E55*N55,2)</f>
        <v>0</v>
      </c>
      <c r="P55" s="234">
        <v>2</v>
      </c>
      <c r="Q55" s="234">
        <f>ROUND(E55*P55,2)</f>
        <v>1.2</v>
      </c>
      <c r="R55" s="236" t="s">
        <v>892</v>
      </c>
      <c r="S55" s="236" t="s">
        <v>213</v>
      </c>
      <c r="T55" s="237" t="s">
        <v>261</v>
      </c>
      <c r="U55" s="220">
        <v>6.4359999999999999</v>
      </c>
      <c r="V55" s="220">
        <f>ROUND(E55*U55,2)</f>
        <v>3.86</v>
      </c>
      <c r="W55" s="220"/>
      <c r="X55" s="220" t="s">
        <v>262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361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62" t="s">
        <v>1394</v>
      </c>
      <c r="D56" s="259"/>
      <c r="E56" s="259"/>
      <c r="F56" s="259"/>
      <c r="G56" s="259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278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61" t="s">
        <v>1395</v>
      </c>
      <c r="D57" s="257"/>
      <c r="E57" s="258">
        <v>0.6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265</v>
      </c>
      <c r="AH57" s="210">
        <v>5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13" x14ac:dyDescent="0.25">
      <c r="A58" s="225" t="s">
        <v>208</v>
      </c>
      <c r="B58" s="226" t="s">
        <v>149</v>
      </c>
      <c r="C58" s="249" t="s">
        <v>150</v>
      </c>
      <c r="D58" s="227"/>
      <c r="E58" s="228"/>
      <c r="F58" s="229"/>
      <c r="G58" s="229">
        <f>SUMIF(AG59:AG60,"&lt;&gt;NOR",G59:G60)</f>
        <v>0</v>
      </c>
      <c r="H58" s="229"/>
      <c r="I58" s="229">
        <f>SUM(I59:I60)</f>
        <v>0</v>
      </c>
      <c r="J58" s="229"/>
      <c r="K58" s="229">
        <f>SUM(K59:K60)</f>
        <v>0</v>
      </c>
      <c r="L58" s="229"/>
      <c r="M58" s="229">
        <f>SUM(M59:M60)</f>
        <v>0</v>
      </c>
      <c r="N58" s="228"/>
      <c r="O58" s="228">
        <f>SUM(O59:O60)</f>
        <v>0</v>
      </c>
      <c r="P58" s="228"/>
      <c r="Q58" s="228">
        <f>SUM(Q59:Q60)</f>
        <v>0</v>
      </c>
      <c r="R58" s="229"/>
      <c r="S58" s="229"/>
      <c r="T58" s="230"/>
      <c r="U58" s="224"/>
      <c r="V58" s="224">
        <f>SUM(V59:V60)</f>
        <v>27</v>
      </c>
      <c r="W58" s="224"/>
      <c r="X58" s="224"/>
      <c r="AG58" t="s">
        <v>209</v>
      </c>
    </row>
    <row r="59" spans="1:60" outlineLevel="1" x14ac:dyDescent="0.25">
      <c r="A59" s="231">
        <v>18</v>
      </c>
      <c r="B59" s="232" t="s">
        <v>1396</v>
      </c>
      <c r="C59" s="250" t="s">
        <v>1397</v>
      </c>
      <c r="D59" s="233" t="s">
        <v>382</v>
      </c>
      <c r="E59" s="234">
        <v>50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4">
        <v>0</v>
      </c>
      <c r="O59" s="234">
        <f>ROUND(E59*N59,2)</f>
        <v>0</v>
      </c>
      <c r="P59" s="234">
        <v>0</v>
      </c>
      <c r="Q59" s="234">
        <f>ROUND(E59*P59,2)</f>
        <v>0</v>
      </c>
      <c r="R59" s="236" t="s">
        <v>298</v>
      </c>
      <c r="S59" s="236" t="s">
        <v>213</v>
      </c>
      <c r="T59" s="237" t="s">
        <v>261</v>
      </c>
      <c r="U59" s="220">
        <v>0.54</v>
      </c>
      <c r="V59" s="220">
        <f>ROUND(E59*U59,2)</f>
        <v>27</v>
      </c>
      <c r="W59" s="220"/>
      <c r="X59" s="220" t="s">
        <v>262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361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62" t="s">
        <v>1398</v>
      </c>
      <c r="D60" s="259"/>
      <c r="E60" s="259"/>
      <c r="F60" s="259"/>
      <c r="G60" s="259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278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13" x14ac:dyDescent="0.25">
      <c r="A61" s="225" t="s">
        <v>208</v>
      </c>
      <c r="B61" s="226" t="s">
        <v>176</v>
      </c>
      <c r="C61" s="249" t="s">
        <v>177</v>
      </c>
      <c r="D61" s="227"/>
      <c r="E61" s="228"/>
      <c r="F61" s="229"/>
      <c r="G61" s="229">
        <f>SUMIF(AG62:AG72,"&lt;&gt;NOR",G62:G72)</f>
        <v>0</v>
      </c>
      <c r="H61" s="229"/>
      <c r="I61" s="229">
        <f>SUM(I62:I72)</f>
        <v>0</v>
      </c>
      <c r="J61" s="229"/>
      <c r="K61" s="229">
        <f>SUM(K62:K72)</f>
        <v>0</v>
      </c>
      <c r="L61" s="229"/>
      <c r="M61" s="229">
        <f>SUM(M62:M72)</f>
        <v>0</v>
      </c>
      <c r="N61" s="228"/>
      <c r="O61" s="228">
        <f>SUM(O62:O72)</f>
        <v>0</v>
      </c>
      <c r="P61" s="228"/>
      <c r="Q61" s="228">
        <f>SUM(Q62:Q72)</f>
        <v>0</v>
      </c>
      <c r="R61" s="229"/>
      <c r="S61" s="229"/>
      <c r="T61" s="230"/>
      <c r="U61" s="224"/>
      <c r="V61" s="224">
        <f>SUM(V62:V72)</f>
        <v>0.38</v>
      </c>
      <c r="W61" s="224"/>
      <c r="X61" s="224"/>
      <c r="AG61" t="s">
        <v>209</v>
      </c>
    </row>
    <row r="62" spans="1:60" ht="20" outlineLevel="1" x14ac:dyDescent="0.25">
      <c r="A62" s="231">
        <v>19</v>
      </c>
      <c r="B62" s="232" t="s">
        <v>1399</v>
      </c>
      <c r="C62" s="250" t="s">
        <v>1400</v>
      </c>
      <c r="D62" s="233" t="s">
        <v>308</v>
      </c>
      <c r="E62" s="234">
        <v>1.2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4">
        <v>0</v>
      </c>
      <c r="O62" s="234">
        <f>ROUND(E62*N62,2)</f>
        <v>0</v>
      </c>
      <c r="P62" s="234">
        <v>0</v>
      </c>
      <c r="Q62" s="234">
        <f>ROUND(E62*P62,2)</f>
        <v>0</v>
      </c>
      <c r="R62" s="236" t="s">
        <v>309</v>
      </c>
      <c r="S62" s="236" t="s">
        <v>213</v>
      </c>
      <c r="T62" s="237" t="s">
        <v>261</v>
      </c>
      <c r="U62" s="220">
        <v>0.27700000000000002</v>
      </c>
      <c r="V62" s="220">
        <f>ROUND(E62*U62,2)</f>
        <v>0.33</v>
      </c>
      <c r="W62" s="220"/>
      <c r="X62" s="220" t="s">
        <v>1331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1332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62" t="s">
        <v>1401</v>
      </c>
      <c r="D63" s="259"/>
      <c r="E63" s="259"/>
      <c r="F63" s="259"/>
      <c r="G63" s="259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278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2" t="s">
        <v>1402</v>
      </c>
      <c r="D64" s="240"/>
      <c r="E64" s="240"/>
      <c r="F64" s="240"/>
      <c r="G64" s="24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218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52" t="s">
        <v>1403</v>
      </c>
      <c r="D65" s="240"/>
      <c r="E65" s="240"/>
      <c r="F65" s="240"/>
      <c r="G65" s="24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218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5" outlineLevel="1" x14ac:dyDescent="0.25">
      <c r="A66" s="217"/>
      <c r="B66" s="218"/>
      <c r="C66" s="252" t="s">
        <v>1404</v>
      </c>
      <c r="D66" s="240"/>
      <c r="E66" s="240"/>
      <c r="F66" s="240"/>
      <c r="G66" s="24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218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38" t="str">
        <f>C66</f>
        <v>- při vodorovné dopravě po vodě : vyložení na hromady na suchu nebo na přeložení na dopravní prostředek na suchu do 15 m vodorovně a současně do 4 m svisle,</v>
      </c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2" t="s">
        <v>1405</v>
      </c>
      <c r="D67" s="240"/>
      <c r="E67" s="240"/>
      <c r="F67" s="240"/>
      <c r="G67" s="24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218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1">
        <v>20</v>
      </c>
      <c r="B68" s="232" t="s">
        <v>1019</v>
      </c>
      <c r="C68" s="250" t="s">
        <v>1020</v>
      </c>
      <c r="D68" s="233" t="s">
        <v>308</v>
      </c>
      <c r="E68" s="234">
        <v>1.2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6" t="s">
        <v>1021</v>
      </c>
      <c r="S68" s="236" t="s">
        <v>213</v>
      </c>
      <c r="T68" s="237" t="s">
        <v>261</v>
      </c>
      <c r="U68" s="220">
        <v>4.2000000000000003E-2</v>
      </c>
      <c r="V68" s="220">
        <f>ROUND(E68*U68,2)</f>
        <v>0.05</v>
      </c>
      <c r="W68" s="220"/>
      <c r="X68" s="220" t="s">
        <v>1331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1332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62" t="s">
        <v>1022</v>
      </c>
      <c r="D69" s="259"/>
      <c r="E69" s="259"/>
      <c r="F69" s="259"/>
      <c r="G69" s="259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1">
        <v>21</v>
      </c>
      <c r="B70" s="232" t="s">
        <v>1023</v>
      </c>
      <c r="C70" s="250" t="s">
        <v>1024</v>
      </c>
      <c r="D70" s="233" t="s">
        <v>308</v>
      </c>
      <c r="E70" s="234">
        <v>4.8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0</v>
      </c>
      <c r="O70" s="234">
        <f>ROUND(E70*N70,2)</f>
        <v>0</v>
      </c>
      <c r="P70" s="234">
        <v>0</v>
      </c>
      <c r="Q70" s="234">
        <f>ROUND(E70*P70,2)</f>
        <v>0</v>
      </c>
      <c r="R70" s="236" t="s">
        <v>1021</v>
      </c>
      <c r="S70" s="236" t="s">
        <v>213</v>
      </c>
      <c r="T70" s="237" t="s">
        <v>261</v>
      </c>
      <c r="U70" s="220">
        <v>0</v>
      </c>
      <c r="V70" s="220">
        <f>ROUND(E70*U70,2)</f>
        <v>0</v>
      </c>
      <c r="W70" s="220"/>
      <c r="X70" s="220" t="s">
        <v>1331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1332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62" t="s">
        <v>1022</v>
      </c>
      <c r="D71" s="259"/>
      <c r="E71" s="259"/>
      <c r="F71" s="259"/>
      <c r="G71" s="259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278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1">
        <v>22</v>
      </c>
      <c r="B72" s="232" t="s">
        <v>1406</v>
      </c>
      <c r="C72" s="250" t="s">
        <v>1407</v>
      </c>
      <c r="D72" s="233" t="s">
        <v>308</v>
      </c>
      <c r="E72" s="234">
        <v>1.2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0</v>
      </c>
      <c r="O72" s="234">
        <f>ROUND(E72*N72,2)</f>
        <v>0</v>
      </c>
      <c r="P72" s="234">
        <v>0</v>
      </c>
      <c r="Q72" s="234">
        <f>ROUND(E72*P72,2)</f>
        <v>0</v>
      </c>
      <c r="R72" s="236" t="s">
        <v>892</v>
      </c>
      <c r="S72" s="236" t="s">
        <v>213</v>
      </c>
      <c r="T72" s="237" t="s">
        <v>261</v>
      </c>
      <c r="U72" s="220">
        <v>0</v>
      </c>
      <c r="V72" s="220">
        <f>ROUND(E72*U72,2)</f>
        <v>0</v>
      </c>
      <c r="W72" s="220"/>
      <c r="X72" s="220" t="s">
        <v>1331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1332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5">
      <c r="A73" s="3"/>
      <c r="B73" s="4"/>
      <c r="C73" s="25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  <c r="AG73" t="s">
        <v>195</v>
      </c>
    </row>
    <row r="74" spans="1:60" ht="13" x14ac:dyDescent="0.25">
      <c r="A74" s="213"/>
      <c r="B74" s="214" t="s">
        <v>29</v>
      </c>
      <c r="C74" s="255"/>
      <c r="D74" s="215"/>
      <c r="E74" s="216"/>
      <c r="F74" s="216"/>
      <c r="G74" s="248">
        <f>G8+G43+G50+G54+G58+G61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252</v>
      </c>
    </row>
    <row r="75" spans="1:60" x14ac:dyDescent="0.25">
      <c r="C75" s="256"/>
      <c r="D75" s="10"/>
      <c r="AG75" t="s">
        <v>255</v>
      </c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NfHLaYVbx2o9w5qOgKYGKs2Xqm6huQp9Dyd3+j3KbGQLxALozbAiV0FAI+UMKCQmc67Glc7tBb6s380g2IQJg==" saltValue="PGsieG635D8nVUjFcvCAjA==" spinCount="100000" sheet="1"/>
  <mergeCells count="26">
    <mergeCell ref="C69:G69"/>
    <mergeCell ref="C71:G71"/>
    <mergeCell ref="C60:G60"/>
    <mergeCell ref="C63:G63"/>
    <mergeCell ref="C64:G64"/>
    <mergeCell ref="C65:G65"/>
    <mergeCell ref="C66:G66"/>
    <mergeCell ref="C67:G67"/>
    <mergeCell ref="C37:G37"/>
    <mergeCell ref="C39:G39"/>
    <mergeCell ref="C41:G41"/>
    <mergeCell ref="C45:G45"/>
    <mergeCell ref="C48:G48"/>
    <mergeCell ref="C56:G56"/>
    <mergeCell ref="C14:G14"/>
    <mergeCell ref="C16:G16"/>
    <mergeCell ref="C25:G25"/>
    <mergeCell ref="C27:G27"/>
    <mergeCell ref="C31:G31"/>
    <mergeCell ref="C34:G3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BC04-4721-43FA-BA3D-D917DA69C3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256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69</v>
      </c>
      <c r="C3" s="199" t="s">
        <v>70</v>
      </c>
      <c r="D3" s="197"/>
      <c r="E3" s="197"/>
      <c r="F3" s="197"/>
      <c r="G3" s="198"/>
      <c r="AC3" s="175" t="s">
        <v>1408</v>
      </c>
      <c r="AG3" t="s">
        <v>185</v>
      </c>
    </row>
    <row r="4" spans="1:60" ht="25" customHeight="1" x14ac:dyDescent="0.25">
      <c r="A4" s="200" t="s">
        <v>9</v>
      </c>
      <c r="B4" s="201" t="s">
        <v>69</v>
      </c>
      <c r="C4" s="202" t="s">
        <v>70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157</v>
      </c>
      <c r="C8" s="249" t="s">
        <v>70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8"/>
      <c r="O8" s="228">
        <f>SUM(O9:O9)</f>
        <v>0</v>
      </c>
      <c r="P8" s="228"/>
      <c r="Q8" s="228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AG8" t="s">
        <v>209</v>
      </c>
    </row>
    <row r="9" spans="1:60" outlineLevel="1" x14ac:dyDescent="0.25">
      <c r="A9" s="231">
        <v>1</v>
      </c>
      <c r="B9" s="232" t="s">
        <v>1409</v>
      </c>
      <c r="C9" s="250" t="s">
        <v>1410</v>
      </c>
      <c r="D9" s="233" t="s">
        <v>247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239</v>
      </c>
      <c r="T9" s="237" t="s">
        <v>214</v>
      </c>
      <c r="U9" s="220">
        <v>0</v>
      </c>
      <c r="V9" s="220">
        <f>ROUND(E9*U9,2)</f>
        <v>0</v>
      </c>
      <c r="W9" s="220"/>
      <c r="X9" s="220" t="s">
        <v>456</v>
      </c>
      <c r="Y9" s="210"/>
      <c r="Z9" s="210"/>
      <c r="AA9" s="210"/>
      <c r="AB9" s="210"/>
      <c r="AC9" s="210"/>
      <c r="AD9" s="210"/>
      <c r="AE9" s="210"/>
      <c r="AF9" s="210"/>
      <c r="AG9" s="210" t="s">
        <v>1315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3"/>
      <c r="B10" s="4"/>
      <c r="C10" s="25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195</v>
      </c>
    </row>
    <row r="11" spans="1:60" ht="13" x14ac:dyDescent="0.25">
      <c r="A11" s="213"/>
      <c r="B11" s="214" t="s">
        <v>29</v>
      </c>
      <c r="C11" s="255"/>
      <c r="D11" s="215"/>
      <c r="E11" s="216"/>
      <c r="F11" s="216"/>
      <c r="G11" s="24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252</v>
      </c>
    </row>
    <row r="12" spans="1:60" x14ac:dyDescent="0.25">
      <c r="C12" s="256"/>
      <c r="D12" s="10"/>
      <c r="AG12" t="s">
        <v>255</v>
      </c>
    </row>
    <row r="13" spans="1:60" x14ac:dyDescent="0.25">
      <c r="D13" s="10"/>
    </row>
    <row r="14" spans="1:60" x14ac:dyDescent="0.25">
      <c r="D14" s="10"/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ZVePVRhotr61sqe+GQ6ya7RL4HE3wUzWRkKqd7Uk5ESQrZ/3Ht6TAc52h6eIW0kR1RNB+QYuB4KQSltyU1r9Q==" saltValue="oG3pNu5h+HY1LlhsBIVrz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3E3B-5D51-4A54-BA2A-8BB30F0FD46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256</v>
      </c>
      <c r="B1" s="195"/>
      <c r="C1" s="195"/>
      <c r="D1" s="195"/>
      <c r="E1" s="195"/>
      <c r="F1" s="195"/>
      <c r="G1" s="195"/>
      <c r="AG1" t="s">
        <v>182</v>
      </c>
    </row>
    <row r="2" spans="1:60" ht="2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183</v>
      </c>
    </row>
    <row r="3" spans="1:60" ht="25" customHeight="1" x14ac:dyDescent="0.25">
      <c r="A3" s="196" t="s">
        <v>8</v>
      </c>
      <c r="B3" s="49" t="s">
        <v>71</v>
      </c>
      <c r="C3" s="199" t="s">
        <v>72</v>
      </c>
      <c r="D3" s="197"/>
      <c r="E3" s="197"/>
      <c r="F3" s="197"/>
      <c r="G3" s="198"/>
      <c r="AC3" s="175" t="s">
        <v>1408</v>
      </c>
      <c r="AG3" t="s">
        <v>185</v>
      </c>
    </row>
    <row r="4" spans="1:60" ht="25" customHeight="1" x14ac:dyDescent="0.25">
      <c r="A4" s="200" t="s">
        <v>9</v>
      </c>
      <c r="B4" s="201" t="s">
        <v>71</v>
      </c>
      <c r="C4" s="202" t="s">
        <v>72</v>
      </c>
      <c r="D4" s="203"/>
      <c r="E4" s="203"/>
      <c r="F4" s="203"/>
      <c r="G4" s="204"/>
      <c r="AG4" t="s">
        <v>186</v>
      </c>
    </row>
    <row r="5" spans="1:60" x14ac:dyDescent="0.25">
      <c r="D5" s="10"/>
    </row>
    <row r="6" spans="1:60" ht="37.5" x14ac:dyDescent="0.25">
      <c r="A6" s="206" t="s">
        <v>187</v>
      </c>
      <c r="B6" s="208" t="s">
        <v>188</v>
      </c>
      <c r="C6" s="208" t="s">
        <v>189</v>
      </c>
      <c r="D6" s="207" t="s">
        <v>190</v>
      </c>
      <c r="E6" s="206" t="s">
        <v>191</v>
      </c>
      <c r="F6" s="205" t="s">
        <v>192</v>
      </c>
      <c r="G6" s="206" t="s">
        <v>29</v>
      </c>
      <c r="H6" s="209" t="s">
        <v>30</v>
      </c>
      <c r="I6" s="209" t="s">
        <v>193</v>
      </c>
      <c r="J6" s="209" t="s">
        <v>31</v>
      </c>
      <c r="K6" s="209" t="s">
        <v>194</v>
      </c>
      <c r="L6" s="209" t="s">
        <v>195</v>
      </c>
      <c r="M6" s="209" t="s">
        <v>196</v>
      </c>
      <c r="N6" s="209" t="s">
        <v>197</v>
      </c>
      <c r="O6" s="209" t="s">
        <v>198</v>
      </c>
      <c r="P6" s="209" t="s">
        <v>199</v>
      </c>
      <c r="Q6" s="209" t="s">
        <v>200</v>
      </c>
      <c r="R6" s="209" t="s">
        <v>201</v>
      </c>
      <c r="S6" s="209" t="s">
        <v>202</v>
      </c>
      <c r="T6" s="209" t="s">
        <v>203</v>
      </c>
      <c r="U6" s="209" t="s">
        <v>204</v>
      </c>
      <c r="V6" s="209" t="s">
        <v>205</v>
      </c>
      <c r="W6" s="209" t="s">
        <v>206</v>
      </c>
      <c r="X6" s="209" t="s">
        <v>207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13" x14ac:dyDescent="0.25">
      <c r="A8" s="225" t="s">
        <v>208</v>
      </c>
      <c r="B8" s="226" t="s">
        <v>153</v>
      </c>
      <c r="C8" s="249" t="s">
        <v>154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8"/>
      <c r="O8" s="228">
        <f>SUM(O9:O9)</f>
        <v>0</v>
      </c>
      <c r="P8" s="228"/>
      <c r="Q8" s="228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AG8" t="s">
        <v>209</v>
      </c>
    </row>
    <row r="9" spans="1:60" outlineLevel="1" x14ac:dyDescent="0.25">
      <c r="A9" s="231">
        <v>1</v>
      </c>
      <c r="B9" s="232" t="s">
        <v>1411</v>
      </c>
      <c r="C9" s="250" t="s">
        <v>1412</v>
      </c>
      <c r="D9" s="233" t="s">
        <v>247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239</v>
      </c>
      <c r="T9" s="237" t="s">
        <v>214</v>
      </c>
      <c r="U9" s="220">
        <v>0</v>
      </c>
      <c r="V9" s="220">
        <f>ROUND(E9*U9,2)</f>
        <v>0</v>
      </c>
      <c r="W9" s="220"/>
      <c r="X9" s="220" t="s">
        <v>456</v>
      </c>
      <c r="Y9" s="210"/>
      <c r="Z9" s="210"/>
      <c r="AA9" s="210"/>
      <c r="AB9" s="210"/>
      <c r="AC9" s="210"/>
      <c r="AD9" s="210"/>
      <c r="AE9" s="210"/>
      <c r="AF9" s="210"/>
      <c r="AG9" s="210" t="s">
        <v>1315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3"/>
      <c r="B10" s="4"/>
      <c r="C10" s="25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195</v>
      </c>
    </row>
    <row r="11" spans="1:60" ht="13" x14ac:dyDescent="0.25">
      <c r="A11" s="213"/>
      <c r="B11" s="214" t="s">
        <v>29</v>
      </c>
      <c r="C11" s="255"/>
      <c r="D11" s="215"/>
      <c r="E11" s="216"/>
      <c r="F11" s="216"/>
      <c r="G11" s="24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252</v>
      </c>
    </row>
    <row r="12" spans="1:60" x14ac:dyDescent="0.25">
      <c r="C12" s="256"/>
      <c r="D12" s="10"/>
      <c r="AG12" t="s">
        <v>255</v>
      </c>
    </row>
    <row r="13" spans="1:60" x14ac:dyDescent="0.25">
      <c r="D13" s="10"/>
    </row>
    <row r="14" spans="1:60" x14ac:dyDescent="0.25">
      <c r="D14" s="10"/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zANEPnxh6WgO7qCnw/htUceNRzbyF1HMVERvOi+1iaR6cTmYTCVelWSIz563bHzXfY8PnlyYDoZXSmMqiXrHQ==" saltValue="2k4Bo/OEKw1QIluzr0sb1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 00 Naklady</vt:lpstr>
      <vt:lpstr>SO 01 SO 01 Pol</vt:lpstr>
      <vt:lpstr>SO 02 SO 02 Pol</vt:lpstr>
      <vt:lpstr>SO 03 SO 03 Pol</vt:lpstr>
      <vt:lpstr>SO 04 SO 04 Pol</vt:lpstr>
      <vt:lpstr>SO 05 SO 05 Pol</vt:lpstr>
      <vt:lpstr>SO 06 SO 06 Pol</vt:lpstr>
      <vt:lpstr>SO 07 SO 07 Pol</vt:lpstr>
      <vt:lpstr>SO 08 SO 08 Pol</vt:lpstr>
      <vt:lpstr>SO 09 SO 09 Pol</vt:lpstr>
      <vt:lpstr>PS 01 PS 01 Pol</vt:lpstr>
      <vt:lpstr>PS 02,03 PS 02,03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'PS 01 PS 01 Pol'!Názvy_tisku</vt:lpstr>
      <vt:lpstr>'PS 02,03 PS 02,03 Pol'!Názvy_tisku</vt:lpstr>
      <vt:lpstr>'SO 01 SO 01 Pol'!Názvy_tisku</vt:lpstr>
      <vt:lpstr>'SO 02 SO 02 Pol'!Názvy_tisku</vt:lpstr>
      <vt:lpstr>'SO 03 SO 03 Pol'!Názvy_tisku</vt:lpstr>
      <vt:lpstr>'SO 04 SO 04 Pol'!Názvy_tisku</vt:lpstr>
      <vt:lpstr>'SO 05 SO 05 Pol'!Názvy_tisku</vt:lpstr>
      <vt:lpstr>'SO 06 SO 06 Pol'!Názvy_tisku</vt:lpstr>
      <vt:lpstr>'SO 07 SO 07 Pol'!Názvy_tisku</vt:lpstr>
      <vt:lpstr>'SO 08 SO 08 Pol'!Názvy_tisku</vt:lpstr>
      <vt:lpstr>'SO 09 SO 09 Pol'!Názvy_tisku</vt:lpstr>
      <vt:lpstr>oadresa</vt:lpstr>
      <vt:lpstr>Stavba!Objednatel</vt:lpstr>
      <vt:lpstr>Stavba!Objekt</vt:lpstr>
      <vt:lpstr>'00 00 Naklady'!Oblast_tisku</vt:lpstr>
      <vt:lpstr>'PS 01 PS 01 Pol'!Oblast_tisku</vt:lpstr>
      <vt:lpstr>'PS 02,03 PS 02,03 Pol'!Oblast_tisku</vt:lpstr>
      <vt:lpstr>'SO 01 SO 01 Pol'!Oblast_tisku</vt:lpstr>
      <vt:lpstr>'SO 02 SO 02 Pol'!Oblast_tisku</vt:lpstr>
      <vt:lpstr>'SO 03 SO 03 Pol'!Oblast_tisku</vt:lpstr>
      <vt:lpstr>'SO 04 SO 04 Pol'!Oblast_tisku</vt:lpstr>
      <vt:lpstr>'SO 05 SO 05 Pol'!Oblast_tisku</vt:lpstr>
      <vt:lpstr>'SO 06 SO 06 Pol'!Oblast_tisku</vt:lpstr>
      <vt:lpstr>'SO 07 SO 07 Pol'!Oblast_tisku</vt:lpstr>
      <vt:lpstr>'SO 08 SO 08 Pol'!Oblast_tisku</vt:lpstr>
      <vt:lpstr>'SO 09 SO 09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EkoEko</dc:creator>
  <cp:lastModifiedBy>EkoEko</cp:lastModifiedBy>
  <cp:lastPrinted>2019-03-19T12:27:02Z</cp:lastPrinted>
  <dcterms:created xsi:type="dcterms:W3CDTF">2009-04-08T07:15:50Z</dcterms:created>
  <dcterms:modified xsi:type="dcterms:W3CDTF">2022-06-02T12:23:27Z</dcterms:modified>
</cp:coreProperties>
</file>